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bcopes.SYNAPSE\Desktop\"/>
    </mc:Choice>
  </mc:AlternateContent>
  <xr:revisionPtr revIDLastSave="0" documentId="8_{4BC5FDBD-8488-43D4-B0C2-24E0196F0D0F}" xr6:coauthVersionLast="37" xr6:coauthVersionMax="37" xr10:uidLastSave="{00000000-0000-0000-0000-000000000000}"/>
  <bookViews>
    <workbookView xWindow="0" yWindow="0" windowWidth="21570" windowHeight="10500" tabRatio="772" xr2:uid="{00000000-000D-0000-FFFF-FFFF00000000}"/>
  </bookViews>
  <sheets>
    <sheet name="Dashboard" sheetId="3" r:id="rId1"/>
    <sheet name="ME" sheetId="7" r:id="rId2"/>
    <sheet name="NH" sheetId="8" r:id="rId3"/>
    <sheet name="RI" sheetId="9" r:id="rId4"/>
    <sheet name="VT" sheetId="10" r:id="rId5"/>
    <sheet name="CT" sheetId="4" r:id="rId6"/>
    <sheet name="OTCT" sheetId="5" r:id="rId7"/>
    <sheet name="SWCT" sheetId="6" r:id="rId8"/>
    <sheet name="MA" sheetId="11" r:id="rId9"/>
    <sheet name="WCMA" sheetId="2" r:id="rId10"/>
    <sheet name="SEMA" sheetId="12" r:id="rId11"/>
    <sheet name="NEMA" sheetId="13" r:id="rId12"/>
    <sheet name="CT_nominal" sheetId="15" r:id="rId13"/>
    <sheet name="OTCT_nominal" sheetId="16" r:id="rId14"/>
    <sheet name="SWCT_nominal" sheetId="17" r:id="rId15"/>
  </sheets>
  <definedNames>
    <definedName name="_AMO_UniqueIdentifier" hidden="1">"'201616c0-208e-45a3-9d84-2701b46aa1da'"</definedName>
    <definedName name="deflat_Range" localSheetId="5">#REF!</definedName>
    <definedName name="deflat_Range" localSheetId="12">#REF!</definedName>
    <definedName name="deflat_Range" localSheetId="2">#REF!</definedName>
    <definedName name="deflat_Range" localSheetId="10">#REF!</definedName>
    <definedName name="deflat_Range" localSheetId="7">#REF!</definedName>
    <definedName name="deflat_Range" localSheetId="14">#REF!</definedName>
    <definedName name="deflat_Range" localSheetId="4">#REF!</definedName>
    <definedName name="deflat_Range">#REF!</definedName>
    <definedName name="_xlnm.Print_Area" localSheetId="5">CT!$B$2:$CJ$59</definedName>
    <definedName name="_xlnm.Print_Area" localSheetId="12">CT_nominal!$B$2:$CJ$59</definedName>
    <definedName name="_xlnm.Print_Area" localSheetId="8">MA!$B$2:$CJ$59</definedName>
    <definedName name="_xlnm.Print_Area" localSheetId="1">ME!$B$2:$CJ$59</definedName>
    <definedName name="_xlnm.Print_Area" localSheetId="11">NEMA!$B$2:$CJ$59</definedName>
    <definedName name="_xlnm.Print_Area" localSheetId="2">NH!$B$2:$CJ$59</definedName>
    <definedName name="_xlnm.Print_Area" localSheetId="6">OTCT!$B$2:$CJ$59</definedName>
    <definedName name="_xlnm.Print_Area" localSheetId="13">OTCT_nominal!$B$2:$CJ$59</definedName>
    <definedName name="_xlnm.Print_Area" localSheetId="3">RI!$B$2:$CJ$59</definedName>
    <definedName name="_xlnm.Print_Area" localSheetId="10">SEMA!$B$2:$CJ$59</definedName>
    <definedName name="_xlnm.Print_Area" localSheetId="7">SWCT!$B$2:$CJ$59</definedName>
    <definedName name="_xlnm.Print_Area" localSheetId="14">SWCT_nominal!$B$2:$CJ$59</definedName>
    <definedName name="_xlnm.Print_Area" localSheetId="4">VT!$B$2:$CJ$59</definedName>
    <definedName name="_xlnm.Print_Area" localSheetId="9">WCMA!$B$2:$CJ$59</definedName>
    <definedName name="RealDiscountRate" localSheetId="5">#REF!</definedName>
    <definedName name="RealDiscountRate" localSheetId="12">#REF!</definedName>
    <definedName name="RealDiscountRate" localSheetId="8">#REF!</definedName>
    <definedName name="RealDiscountRate" localSheetId="1">#REF!</definedName>
    <definedName name="RealDiscountRate" localSheetId="11">#REF!</definedName>
    <definedName name="RealDiscountRate" localSheetId="2">#REF!</definedName>
    <definedName name="RealDiscountRate" localSheetId="6">#REF!</definedName>
    <definedName name="RealDiscountRate" localSheetId="13">#REF!</definedName>
    <definedName name="RealDiscountRate" localSheetId="3">#REF!</definedName>
    <definedName name="RealDiscountRate" localSheetId="10">#REF!</definedName>
    <definedName name="RealDiscountRate" localSheetId="7">#REF!</definedName>
    <definedName name="RealDiscountRate" localSheetId="14">#REF!</definedName>
    <definedName name="RealDiscountRate" localSheetId="4">#REF!</definedName>
    <definedName name="RealDiscountRate" localSheetId="9">#REF!</definedName>
    <definedName name="zoneRange_nominal" localSheetId="5">#REF!</definedName>
    <definedName name="zoneRange_nominal" localSheetId="12">#REF!</definedName>
    <definedName name="zoneRange_nominal" localSheetId="2">#REF!</definedName>
    <definedName name="zoneRange_nominal" localSheetId="10">#REF!</definedName>
    <definedName name="zoneRange_nominal" localSheetId="7">#REF!</definedName>
    <definedName name="zoneRange_nominal" localSheetId="14">#REF!</definedName>
    <definedName name="zoneRange_nominal" localSheetId="4">#REF!</definedName>
    <definedName name="zoneRange_nominal">#REF!</definedName>
    <definedName name="zoneRange_real" localSheetId="5">#REF!</definedName>
    <definedName name="zoneRange_real" localSheetId="12">#REF!</definedName>
    <definedName name="zoneRange_real" localSheetId="2">#REF!</definedName>
    <definedName name="zoneRange_real" localSheetId="10">#REF!</definedName>
    <definedName name="zoneRange_real" localSheetId="7">#REF!</definedName>
    <definedName name="zoneRange_real" localSheetId="14">#REF!</definedName>
    <definedName name="zoneRange_real" localSheetId="4">#REF!</definedName>
    <definedName name="zoneRange_real">#REF!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Q60" i="9" l="1"/>
  <c r="AV60" i="9"/>
  <c r="Y60" i="9"/>
  <c r="BQ59" i="9"/>
  <c r="D59" i="9"/>
  <c r="AV59" i="9" s="1"/>
  <c r="BQ58" i="9"/>
  <c r="AV58" i="9"/>
  <c r="Y58" i="9"/>
  <c r="BQ57" i="9"/>
  <c r="AV57" i="9"/>
  <c r="D57" i="9"/>
  <c r="Y57" i="9" s="1"/>
  <c r="D56" i="9"/>
  <c r="Y56" i="9" s="1"/>
  <c r="AV55" i="9"/>
  <c r="D55" i="9"/>
  <c r="Y55" i="9" s="1"/>
  <c r="BQ54" i="9"/>
  <c r="AV54" i="9"/>
  <c r="Y54" i="9"/>
  <c r="BQ53" i="9"/>
  <c r="AV53" i="9"/>
  <c r="Y53" i="9"/>
  <c r="D52" i="9"/>
  <c r="BQ52" i="9" s="1"/>
  <c r="BQ51" i="9"/>
  <c r="AV51" i="9"/>
  <c r="Y51" i="9"/>
  <c r="BQ60" i="10"/>
  <c r="AV60" i="10"/>
  <c r="Y60" i="10"/>
  <c r="AV59" i="10"/>
  <c r="D59" i="10"/>
  <c r="Y59" i="10" s="1"/>
  <c r="BQ58" i="10"/>
  <c r="AV58" i="10"/>
  <c r="Y58" i="10"/>
  <c r="BQ57" i="10"/>
  <c r="AV57" i="10"/>
  <c r="Y57" i="10"/>
  <c r="D57" i="10"/>
  <c r="D56" i="10"/>
  <c r="BQ56" i="10" s="1"/>
  <c r="BQ55" i="10"/>
  <c r="Y55" i="10"/>
  <c r="D55" i="10"/>
  <c r="AV55" i="10" s="1"/>
  <c r="BQ54" i="10"/>
  <c r="AV54" i="10"/>
  <c r="Y54" i="10"/>
  <c r="BQ53" i="10"/>
  <c r="AV53" i="10"/>
  <c r="Y53" i="10"/>
  <c r="D52" i="10"/>
  <c r="AV52" i="10" s="1"/>
  <c r="BQ51" i="10"/>
  <c r="AV51" i="10"/>
  <c r="Y51" i="10"/>
  <c r="BQ60" i="4"/>
  <c r="AV60" i="4"/>
  <c r="Y60" i="4"/>
  <c r="BQ59" i="4"/>
  <c r="Y59" i="4"/>
  <c r="D59" i="4"/>
  <c r="AV59" i="4" s="1"/>
  <c r="BQ58" i="4"/>
  <c r="AV58" i="4"/>
  <c r="Y58" i="4"/>
  <c r="D57" i="4"/>
  <c r="BQ57" i="4" s="1"/>
  <c r="D56" i="4"/>
  <c r="BQ56" i="4" s="1"/>
  <c r="D55" i="4"/>
  <c r="BQ55" i="4" s="1"/>
  <c r="BQ54" i="4"/>
  <c r="AV54" i="4"/>
  <c r="Y54" i="4"/>
  <c r="BQ53" i="4"/>
  <c r="AV53" i="4"/>
  <c r="Y53" i="4"/>
  <c r="D52" i="4"/>
  <c r="Y52" i="4" s="1"/>
  <c r="BQ51" i="4"/>
  <c r="AV51" i="4"/>
  <c r="Y51" i="4"/>
  <c r="BQ60" i="5"/>
  <c r="AV60" i="5"/>
  <c r="Y60" i="5"/>
  <c r="D59" i="5"/>
  <c r="BQ59" i="5" s="1"/>
  <c r="BQ58" i="5"/>
  <c r="AV58" i="5"/>
  <c r="Y58" i="5"/>
  <c r="BQ57" i="5"/>
  <c r="Y57" i="5"/>
  <c r="D57" i="5"/>
  <c r="AV57" i="5" s="1"/>
  <c r="D56" i="5"/>
  <c r="AV56" i="5" s="1"/>
  <c r="BQ55" i="5"/>
  <c r="D55" i="5"/>
  <c r="AV55" i="5" s="1"/>
  <c r="BQ54" i="5"/>
  <c r="AV54" i="5"/>
  <c r="Y54" i="5"/>
  <c r="BQ53" i="5"/>
  <c r="AV53" i="5"/>
  <c r="Y53" i="5"/>
  <c r="AV52" i="5"/>
  <c r="Y52" i="5"/>
  <c r="D52" i="5"/>
  <c r="BQ52" i="5" s="1"/>
  <c r="BQ51" i="5"/>
  <c r="AV51" i="5"/>
  <c r="Y51" i="5"/>
  <c r="BQ60" i="6"/>
  <c r="AV60" i="6"/>
  <c r="Y60" i="6"/>
  <c r="BQ59" i="6"/>
  <c r="D59" i="6"/>
  <c r="AV59" i="6" s="1"/>
  <c r="BQ58" i="6"/>
  <c r="AV58" i="6"/>
  <c r="Y58" i="6"/>
  <c r="BQ57" i="6"/>
  <c r="AV57" i="6"/>
  <c r="D57" i="6"/>
  <c r="Y57" i="6" s="1"/>
  <c r="AV56" i="6"/>
  <c r="D56" i="6"/>
  <c r="Y56" i="6" s="1"/>
  <c r="AV55" i="6"/>
  <c r="D55" i="6"/>
  <c r="Y55" i="6" s="1"/>
  <c r="BQ54" i="6"/>
  <c r="AV54" i="6"/>
  <c r="Y54" i="6"/>
  <c r="BQ53" i="6"/>
  <c r="AV53" i="6"/>
  <c r="Y53" i="6"/>
  <c r="D52" i="6"/>
  <c r="BQ52" i="6" s="1"/>
  <c r="BQ51" i="6"/>
  <c r="AV51" i="6"/>
  <c r="Y51" i="6"/>
  <c r="BQ60" i="11"/>
  <c r="AV60" i="11"/>
  <c r="Y60" i="11"/>
  <c r="AV59" i="11"/>
  <c r="D59" i="11"/>
  <c r="Y59" i="11" s="1"/>
  <c r="BQ58" i="11"/>
  <c r="AV58" i="11"/>
  <c r="Y58" i="11"/>
  <c r="BQ57" i="11"/>
  <c r="AV57" i="11"/>
  <c r="Y57" i="11"/>
  <c r="D57" i="11"/>
  <c r="D56" i="11"/>
  <c r="AV56" i="11" s="1"/>
  <c r="BQ55" i="11"/>
  <c r="Y55" i="11"/>
  <c r="D55" i="11"/>
  <c r="AV55" i="11" s="1"/>
  <c r="BQ54" i="11"/>
  <c r="AV54" i="11"/>
  <c r="Y54" i="11"/>
  <c r="BQ53" i="11"/>
  <c r="AV53" i="11"/>
  <c r="Y53" i="11"/>
  <c r="Y52" i="11"/>
  <c r="D52" i="11"/>
  <c r="BQ52" i="11" s="1"/>
  <c r="BQ51" i="11"/>
  <c r="AV51" i="11"/>
  <c r="Y51" i="11"/>
  <c r="BQ60" i="2"/>
  <c r="AV60" i="2"/>
  <c r="Y60" i="2"/>
  <c r="BQ59" i="2"/>
  <c r="Y59" i="2"/>
  <c r="D59" i="2"/>
  <c r="AV59" i="2" s="1"/>
  <c r="BQ58" i="2"/>
  <c r="AV58" i="2"/>
  <c r="Y58" i="2"/>
  <c r="D57" i="2"/>
  <c r="BQ57" i="2" s="1"/>
  <c r="D56" i="2"/>
  <c r="BQ56" i="2" s="1"/>
  <c r="D55" i="2"/>
  <c r="BQ55" i="2" s="1"/>
  <c r="BQ54" i="2"/>
  <c r="AV54" i="2"/>
  <c r="Y54" i="2"/>
  <c r="BQ53" i="2"/>
  <c r="AV53" i="2"/>
  <c r="Y53" i="2"/>
  <c r="D52" i="2"/>
  <c r="Y52" i="2" s="1"/>
  <c r="BQ51" i="2"/>
  <c r="AV51" i="2"/>
  <c r="Y51" i="2"/>
  <c r="BQ60" i="12"/>
  <c r="AV60" i="12"/>
  <c r="Y60" i="12"/>
  <c r="D59" i="12"/>
  <c r="BQ59" i="12" s="1"/>
  <c r="BQ58" i="12"/>
  <c r="AV58" i="12"/>
  <c r="Y58" i="12"/>
  <c r="BQ57" i="12"/>
  <c r="AV57" i="12"/>
  <c r="Y57" i="12"/>
  <c r="D57" i="12"/>
  <c r="Y56" i="12"/>
  <c r="D56" i="12"/>
  <c r="AV56" i="12" s="1"/>
  <c r="BQ55" i="12"/>
  <c r="Y55" i="12"/>
  <c r="D55" i="12"/>
  <c r="AV55" i="12" s="1"/>
  <c r="BQ54" i="12"/>
  <c r="AV54" i="12"/>
  <c r="Y54" i="12"/>
  <c r="BQ53" i="12"/>
  <c r="AV53" i="12"/>
  <c r="Y53" i="12"/>
  <c r="D52" i="12"/>
  <c r="AV52" i="12" s="1"/>
  <c r="BQ51" i="12"/>
  <c r="AV51" i="12"/>
  <c r="Y51" i="12"/>
  <c r="BQ60" i="13"/>
  <c r="AV60" i="13"/>
  <c r="Y60" i="13"/>
  <c r="BQ59" i="13"/>
  <c r="D59" i="13"/>
  <c r="AV59" i="13" s="1"/>
  <c r="BQ58" i="13"/>
  <c r="AV58" i="13"/>
  <c r="Y58" i="13"/>
  <c r="AV57" i="13"/>
  <c r="D57" i="13"/>
  <c r="Y57" i="13" s="1"/>
  <c r="D56" i="13"/>
  <c r="Y56" i="13" s="1"/>
  <c r="AV55" i="13"/>
  <c r="D55" i="13"/>
  <c r="Y55" i="13" s="1"/>
  <c r="BQ54" i="13"/>
  <c r="AV54" i="13"/>
  <c r="Y54" i="13"/>
  <c r="BQ53" i="13"/>
  <c r="AV53" i="13"/>
  <c r="Y53" i="13"/>
  <c r="D52" i="13"/>
  <c r="BQ52" i="13" s="1"/>
  <c r="BQ51" i="13"/>
  <c r="AV51" i="13"/>
  <c r="Y51" i="13"/>
  <c r="BQ60" i="15"/>
  <c r="AV60" i="15"/>
  <c r="Y60" i="15"/>
  <c r="AV59" i="15"/>
  <c r="D59" i="15"/>
  <c r="Y59" i="15" s="1"/>
  <c r="BQ58" i="15"/>
  <c r="AV58" i="15"/>
  <c r="Y58" i="15"/>
  <c r="BQ57" i="15"/>
  <c r="Y57" i="15"/>
  <c r="D57" i="15"/>
  <c r="AV57" i="15" s="1"/>
  <c r="BQ56" i="15"/>
  <c r="Y56" i="15"/>
  <c r="D56" i="15"/>
  <c r="AV56" i="15" s="1"/>
  <c r="BQ55" i="15"/>
  <c r="Y55" i="15"/>
  <c r="D55" i="15"/>
  <c r="AV55" i="15" s="1"/>
  <c r="BQ54" i="15"/>
  <c r="AV54" i="15"/>
  <c r="Y54" i="15"/>
  <c r="BQ53" i="15"/>
  <c r="AV53" i="15"/>
  <c r="Y53" i="15"/>
  <c r="BQ52" i="15"/>
  <c r="AV52" i="15"/>
  <c r="Y52" i="15"/>
  <c r="D52" i="15"/>
  <c r="BQ51" i="15"/>
  <c r="AV51" i="15"/>
  <c r="Y51" i="15"/>
  <c r="BQ60" i="16"/>
  <c r="AV60" i="16"/>
  <c r="Y60" i="16"/>
  <c r="Y59" i="16"/>
  <c r="D59" i="16"/>
  <c r="BQ59" i="16" s="1"/>
  <c r="BQ58" i="16"/>
  <c r="AV58" i="16"/>
  <c r="Y58" i="16"/>
  <c r="D57" i="16"/>
  <c r="BQ57" i="16" s="1"/>
  <c r="D56" i="16"/>
  <c r="BQ56" i="16" s="1"/>
  <c r="D55" i="16"/>
  <c r="BQ55" i="16" s="1"/>
  <c r="BQ54" i="16"/>
  <c r="AV54" i="16"/>
  <c r="Y54" i="16"/>
  <c r="BQ53" i="16"/>
  <c r="AV53" i="16"/>
  <c r="Y53" i="16"/>
  <c r="D52" i="16"/>
  <c r="Y52" i="16" s="1"/>
  <c r="BQ51" i="16"/>
  <c r="AV51" i="16"/>
  <c r="Y51" i="16"/>
  <c r="BQ60" i="17"/>
  <c r="AV60" i="17"/>
  <c r="Y60" i="17"/>
  <c r="D59" i="17"/>
  <c r="BQ59" i="17" s="1"/>
  <c r="BQ58" i="17"/>
  <c r="AV58" i="17"/>
  <c r="Y58" i="17"/>
  <c r="BQ57" i="17"/>
  <c r="AV57" i="17"/>
  <c r="Y57" i="17"/>
  <c r="D57" i="17"/>
  <c r="D56" i="17"/>
  <c r="Y56" i="17" s="1"/>
  <c r="BQ55" i="17"/>
  <c r="Y55" i="17"/>
  <c r="D55" i="17"/>
  <c r="AV55" i="17" s="1"/>
  <c r="BQ54" i="17"/>
  <c r="AV54" i="17"/>
  <c r="Y54" i="17"/>
  <c r="BQ53" i="17"/>
  <c r="AV53" i="17"/>
  <c r="Y53" i="17"/>
  <c r="D52" i="17"/>
  <c r="BQ52" i="17" s="1"/>
  <c r="BQ51" i="17"/>
  <c r="AV51" i="17"/>
  <c r="Y51" i="17"/>
  <c r="BQ60" i="8"/>
  <c r="AV60" i="8"/>
  <c r="Y60" i="8"/>
  <c r="BQ59" i="8"/>
  <c r="AV59" i="8"/>
  <c r="D59" i="8"/>
  <c r="Y59" i="8" s="1"/>
  <c r="BQ58" i="8"/>
  <c r="AV58" i="8"/>
  <c r="Y58" i="8"/>
  <c r="AV57" i="8"/>
  <c r="D57" i="8"/>
  <c r="Y57" i="8" s="1"/>
  <c r="D56" i="8"/>
  <c r="Y56" i="8" s="1"/>
  <c r="AV55" i="8"/>
  <c r="D55" i="8"/>
  <c r="Y55" i="8" s="1"/>
  <c r="BQ54" i="8"/>
  <c r="AV54" i="8"/>
  <c r="Y54" i="8"/>
  <c r="BQ53" i="8"/>
  <c r="AV53" i="8"/>
  <c r="Y53" i="8"/>
  <c r="D52" i="8"/>
  <c r="BQ52" i="8" s="1"/>
  <c r="BQ51" i="8"/>
  <c r="AV51" i="8"/>
  <c r="Y51" i="8"/>
  <c r="BQ55" i="7"/>
  <c r="D55" i="7"/>
  <c r="AV56" i="17" l="1"/>
  <c r="AV56" i="8"/>
  <c r="BQ56" i="17"/>
  <c r="Y52" i="17"/>
  <c r="AV52" i="16"/>
  <c r="AV56" i="13"/>
  <c r="BQ52" i="12"/>
  <c r="BQ56" i="12"/>
  <c r="AV52" i="2"/>
  <c r="AV52" i="11"/>
  <c r="Y56" i="11"/>
  <c r="Y52" i="10"/>
  <c r="Y56" i="10"/>
  <c r="AV56" i="9"/>
  <c r="BQ56" i="11"/>
  <c r="AV52" i="4"/>
  <c r="BQ52" i="10"/>
  <c r="AV56" i="10"/>
  <c r="BQ56" i="5"/>
  <c r="Y52" i="12"/>
  <c r="Y52" i="8"/>
  <c r="BQ55" i="8"/>
  <c r="BQ56" i="8"/>
  <c r="BQ57" i="8"/>
  <c r="AV52" i="17"/>
  <c r="Y59" i="17"/>
  <c r="BQ52" i="16"/>
  <c r="Y55" i="16"/>
  <c r="Y56" i="16"/>
  <c r="Y57" i="16"/>
  <c r="AV59" i="16"/>
  <c r="BQ59" i="15"/>
  <c r="Y52" i="13"/>
  <c r="BQ55" i="13"/>
  <c r="BQ56" i="13"/>
  <c r="BQ57" i="13"/>
  <c r="Y59" i="12"/>
  <c r="BQ52" i="2"/>
  <c r="Y55" i="2"/>
  <c r="Y56" i="2"/>
  <c r="Y57" i="2"/>
  <c r="BQ59" i="11"/>
  <c r="Y52" i="6"/>
  <c r="BQ55" i="6"/>
  <c r="BQ56" i="6"/>
  <c r="Y59" i="5"/>
  <c r="BQ52" i="4"/>
  <c r="Y55" i="4"/>
  <c r="Y56" i="4"/>
  <c r="Y57" i="4"/>
  <c r="BQ59" i="10"/>
  <c r="Y52" i="9"/>
  <c r="BQ55" i="9"/>
  <c r="BQ56" i="9"/>
  <c r="AV59" i="17"/>
  <c r="AV55" i="16"/>
  <c r="AV56" i="16"/>
  <c r="AV57" i="16"/>
  <c r="AV52" i="13"/>
  <c r="Y59" i="13"/>
  <c r="AV59" i="12"/>
  <c r="AV55" i="2"/>
  <c r="AV56" i="2"/>
  <c r="AV57" i="2"/>
  <c r="AV52" i="6"/>
  <c r="Y59" i="6"/>
  <c r="Y55" i="5"/>
  <c r="Y56" i="5"/>
  <c r="AV59" i="5"/>
  <c r="AV55" i="4"/>
  <c r="AV56" i="4"/>
  <c r="AV57" i="4"/>
  <c r="AV52" i="9"/>
  <c r="Y59" i="9"/>
  <c r="AV52" i="8"/>
  <c r="D56" i="7"/>
  <c r="Y56" i="7" l="1"/>
  <c r="BQ56" i="7"/>
  <c r="AV56" i="7"/>
  <c r="L43" i="13"/>
  <c r="K43" i="13"/>
  <c r="J43" i="13"/>
  <c r="I43" i="13"/>
  <c r="L42" i="13"/>
  <c r="K42" i="13"/>
  <c r="J42" i="13"/>
  <c r="I42" i="13"/>
  <c r="L41" i="13"/>
  <c r="K41" i="13"/>
  <c r="J41" i="13"/>
  <c r="I41" i="13"/>
  <c r="L40" i="13"/>
  <c r="K40" i="13"/>
  <c r="J40" i="13"/>
  <c r="I40" i="13"/>
  <c r="L39" i="13"/>
  <c r="K39" i="13"/>
  <c r="J39" i="13"/>
  <c r="I39" i="13"/>
  <c r="L38" i="13"/>
  <c r="K38" i="13"/>
  <c r="J38" i="13"/>
  <c r="I38" i="13"/>
  <c r="L37" i="13"/>
  <c r="K37" i="13"/>
  <c r="J37" i="13"/>
  <c r="I37" i="13"/>
  <c r="L36" i="13"/>
  <c r="K36" i="13"/>
  <c r="J36" i="13"/>
  <c r="I36" i="13"/>
  <c r="L35" i="13"/>
  <c r="K35" i="13"/>
  <c r="J35" i="13"/>
  <c r="I35" i="13"/>
  <c r="L34" i="13"/>
  <c r="K34" i="13"/>
  <c r="J34" i="13"/>
  <c r="I34" i="13"/>
  <c r="L33" i="13"/>
  <c r="K33" i="13"/>
  <c r="J33" i="13"/>
  <c r="I33" i="13"/>
  <c r="L32" i="13"/>
  <c r="K32" i="13"/>
  <c r="J32" i="13"/>
  <c r="I32" i="13"/>
  <c r="L31" i="13"/>
  <c r="K31" i="13"/>
  <c r="J31" i="13"/>
  <c r="I31" i="13"/>
  <c r="L30" i="13"/>
  <c r="K30" i="13"/>
  <c r="J30" i="13"/>
  <c r="I30" i="13"/>
  <c r="L29" i="13"/>
  <c r="K29" i="13"/>
  <c r="J29" i="13"/>
  <c r="I29" i="13"/>
  <c r="L28" i="13"/>
  <c r="K28" i="13"/>
  <c r="J28" i="13"/>
  <c r="I28" i="13"/>
  <c r="L27" i="13"/>
  <c r="K27" i="13"/>
  <c r="J27" i="13"/>
  <c r="I27" i="13"/>
  <c r="L26" i="13"/>
  <c r="K26" i="13"/>
  <c r="J26" i="13"/>
  <c r="I26" i="13"/>
  <c r="L25" i="13"/>
  <c r="K25" i="13"/>
  <c r="J25" i="13"/>
  <c r="I25" i="13"/>
  <c r="L24" i="13"/>
  <c r="K24" i="13"/>
  <c r="J24" i="13"/>
  <c r="I24" i="13"/>
  <c r="L23" i="13"/>
  <c r="K23" i="13"/>
  <c r="J23" i="13"/>
  <c r="I23" i="13"/>
  <c r="L22" i="13"/>
  <c r="K22" i="13"/>
  <c r="J22" i="13"/>
  <c r="I22" i="13"/>
  <c r="L21" i="13"/>
  <c r="K21" i="13"/>
  <c r="J21" i="13"/>
  <c r="I21" i="13"/>
  <c r="L20" i="13"/>
  <c r="K20" i="13"/>
  <c r="J20" i="13"/>
  <c r="I20" i="13"/>
  <c r="L19" i="13"/>
  <c r="K19" i="13"/>
  <c r="J19" i="13"/>
  <c r="I19" i="13"/>
  <c r="L18" i="13"/>
  <c r="K18" i="13"/>
  <c r="J18" i="13"/>
  <c r="I18" i="13"/>
  <c r="L17" i="13"/>
  <c r="K17" i="13"/>
  <c r="J17" i="13"/>
  <c r="I17" i="13"/>
  <c r="L16" i="13"/>
  <c r="K16" i="13"/>
  <c r="J16" i="13"/>
  <c r="I16" i="13"/>
  <c r="L15" i="13"/>
  <c r="K15" i="13"/>
  <c r="J15" i="13"/>
  <c r="I15" i="13"/>
  <c r="L14" i="13"/>
  <c r="K14" i="13"/>
  <c r="J14" i="13"/>
  <c r="I14" i="13"/>
  <c r="L13" i="13"/>
  <c r="K13" i="13"/>
  <c r="J13" i="13"/>
  <c r="I13" i="13"/>
  <c r="L12" i="13"/>
  <c r="K12" i="13"/>
  <c r="J12" i="13"/>
  <c r="I12" i="13"/>
  <c r="L11" i="13"/>
  <c r="K11" i="13"/>
  <c r="J11" i="13"/>
  <c r="I11" i="13"/>
  <c r="L43" i="12"/>
  <c r="K43" i="12"/>
  <c r="J43" i="12"/>
  <c r="I43" i="12"/>
  <c r="L42" i="12"/>
  <c r="K42" i="12"/>
  <c r="J42" i="12"/>
  <c r="I42" i="12"/>
  <c r="L41" i="12"/>
  <c r="K41" i="12"/>
  <c r="J41" i="12"/>
  <c r="I41" i="12"/>
  <c r="L40" i="12"/>
  <c r="K40" i="12"/>
  <c r="J40" i="12"/>
  <c r="I40" i="12"/>
  <c r="L39" i="12"/>
  <c r="K39" i="12"/>
  <c r="J39" i="12"/>
  <c r="I39" i="12"/>
  <c r="L38" i="12"/>
  <c r="K38" i="12"/>
  <c r="J38" i="12"/>
  <c r="I38" i="12"/>
  <c r="L37" i="12"/>
  <c r="K37" i="12"/>
  <c r="J37" i="12"/>
  <c r="I37" i="12"/>
  <c r="L36" i="12"/>
  <c r="K36" i="12"/>
  <c r="J36" i="12"/>
  <c r="I36" i="12"/>
  <c r="L35" i="12"/>
  <c r="K35" i="12"/>
  <c r="J35" i="12"/>
  <c r="I35" i="12"/>
  <c r="L34" i="12"/>
  <c r="K34" i="12"/>
  <c r="J34" i="12"/>
  <c r="I34" i="12"/>
  <c r="L33" i="12"/>
  <c r="K33" i="12"/>
  <c r="J33" i="12"/>
  <c r="I33" i="12"/>
  <c r="L32" i="12"/>
  <c r="K32" i="12"/>
  <c r="J32" i="12"/>
  <c r="I32" i="12"/>
  <c r="L31" i="12"/>
  <c r="K31" i="12"/>
  <c r="J31" i="12"/>
  <c r="I31" i="12"/>
  <c r="L30" i="12"/>
  <c r="K30" i="12"/>
  <c r="J30" i="12"/>
  <c r="I30" i="12"/>
  <c r="L29" i="12"/>
  <c r="K29" i="12"/>
  <c r="J29" i="12"/>
  <c r="I29" i="12"/>
  <c r="L28" i="12"/>
  <c r="K28" i="12"/>
  <c r="J28" i="12"/>
  <c r="I28" i="12"/>
  <c r="L27" i="12"/>
  <c r="K27" i="12"/>
  <c r="J27" i="12"/>
  <c r="I27" i="12"/>
  <c r="L26" i="12"/>
  <c r="K26" i="12"/>
  <c r="J26" i="12"/>
  <c r="I26" i="12"/>
  <c r="L25" i="12"/>
  <c r="K25" i="12"/>
  <c r="J25" i="12"/>
  <c r="I25" i="12"/>
  <c r="L24" i="12"/>
  <c r="K24" i="12"/>
  <c r="J24" i="12"/>
  <c r="I24" i="12"/>
  <c r="L23" i="12"/>
  <c r="K23" i="12"/>
  <c r="J23" i="12"/>
  <c r="I23" i="12"/>
  <c r="L22" i="12"/>
  <c r="K22" i="12"/>
  <c r="J22" i="12"/>
  <c r="I22" i="12"/>
  <c r="L21" i="12"/>
  <c r="K21" i="12"/>
  <c r="J21" i="12"/>
  <c r="I21" i="12"/>
  <c r="L20" i="12"/>
  <c r="K20" i="12"/>
  <c r="J20" i="12"/>
  <c r="I20" i="12"/>
  <c r="L19" i="12"/>
  <c r="K19" i="12"/>
  <c r="J19" i="12"/>
  <c r="I19" i="12"/>
  <c r="L18" i="12"/>
  <c r="K18" i="12"/>
  <c r="J18" i="12"/>
  <c r="I18" i="12"/>
  <c r="L17" i="12"/>
  <c r="K17" i="12"/>
  <c r="J17" i="12"/>
  <c r="I17" i="12"/>
  <c r="L16" i="12"/>
  <c r="K16" i="12"/>
  <c r="J16" i="12"/>
  <c r="I16" i="12"/>
  <c r="L15" i="12"/>
  <c r="K15" i="12"/>
  <c r="J15" i="12"/>
  <c r="I15" i="12"/>
  <c r="L14" i="12"/>
  <c r="K14" i="12"/>
  <c r="J14" i="12"/>
  <c r="I14" i="12"/>
  <c r="L13" i="12"/>
  <c r="K13" i="12"/>
  <c r="J13" i="12"/>
  <c r="I13" i="12"/>
  <c r="L12" i="12"/>
  <c r="K12" i="12"/>
  <c r="J12" i="12"/>
  <c r="I12" i="12"/>
  <c r="L11" i="12"/>
  <c r="K11" i="12"/>
  <c r="J11" i="12"/>
  <c r="I11" i="12"/>
  <c r="L43" i="2"/>
  <c r="K43" i="2"/>
  <c r="J43" i="2"/>
  <c r="I43" i="2"/>
  <c r="L42" i="2"/>
  <c r="K42" i="2"/>
  <c r="J42" i="2"/>
  <c r="I42" i="2"/>
  <c r="L41" i="2"/>
  <c r="K41" i="2"/>
  <c r="J41" i="2"/>
  <c r="I41" i="2"/>
  <c r="L40" i="2"/>
  <c r="K40" i="2"/>
  <c r="J40" i="2"/>
  <c r="I40" i="2"/>
  <c r="L39" i="2"/>
  <c r="K39" i="2"/>
  <c r="J39" i="2"/>
  <c r="I39" i="2"/>
  <c r="L38" i="2"/>
  <c r="K38" i="2"/>
  <c r="J38" i="2"/>
  <c r="I38" i="2"/>
  <c r="L37" i="2"/>
  <c r="K37" i="2"/>
  <c r="J37" i="2"/>
  <c r="I37" i="2"/>
  <c r="L36" i="2"/>
  <c r="K36" i="2"/>
  <c r="J36" i="2"/>
  <c r="I36" i="2"/>
  <c r="L35" i="2"/>
  <c r="K35" i="2"/>
  <c r="J35" i="2"/>
  <c r="I35" i="2"/>
  <c r="L34" i="2"/>
  <c r="K34" i="2"/>
  <c r="J34" i="2"/>
  <c r="I34" i="2"/>
  <c r="L33" i="2"/>
  <c r="K33" i="2"/>
  <c r="J33" i="2"/>
  <c r="I33" i="2"/>
  <c r="L32" i="2"/>
  <c r="K32" i="2"/>
  <c r="J32" i="2"/>
  <c r="I32" i="2"/>
  <c r="L31" i="2"/>
  <c r="K31" i="2"/>
  <c r="J31" i="2"/>
  <c r="I31" i="2"/>
  <c r="L30" i="2"/>
  <c r="K30" i="2"/>
  <c r="J30" i="2"/>
  <c r="I30" i="2"/>
  <c r="L29" i="2"/>
  <c r="K29" i="2"/>
  <c r="J29" i="2"/>
  <c r="I29" i="2"/>
  <c r="L28" i="2"/>
  <c r="K28" i="2"/>
  <c r="J28" i="2"/>
  <c r="I28" i="2"/>
  <c r="L27" i="2"/>
  <c r="K27" i="2"/>
  <c r="J27" i="2"/>
  <c r="I27" i="2"/>
  <c r="L26" i="2"/>
  <c r="K26" i="2"/>
  <c r="J26" i="2"/>
  <c r="I26" i="2"/>
  <c r="L25" i="2"/>
  <c r="K25" i="2"/>
  <c r="J25" i="2"/>
  <c r="I25" i="2"/>
  <c r="L24" i="2"/>
  <c r="K24" i="2"/>
  <c r="J24" i="2"/>
  <c r="I24" i="2"/>
  <c r="L23" i="2"/>
  <c r="K23" i="2"/>
  <c r="J23" i="2"/>
  <c r="I23" i="2"/>
  <c r="L22" i="2"/>
  <c r="K22" i="2"/>
  <c r="J22" i="2"/>
  <c r="I22" i="2"/>
  <c r="L21" i="2"/>
  <c r="K21" i="2"/>
  <c r="J21" i="2"/>
  <c r="I21" i="2"/>
  <c r="L20" i="2"/>
  <c r="K20" i="2"/>
  <c r="J20" i="2"/>
  <c r="I20" i="2"/>
  <c r="L19" i="2"/>
  <c r="K19" i="2"/>
  <c r="J19" i="2"/>
  <c r="I19" i="2"/>
  <c r="L18" i="2"/>
  <c r="K18" i="2"/>
  <c r="J18" i="2"/>
  <c r="I18" i="2"/>
  <c r="L17" i="2"/>
  <c r="K17" i="2"/>
  <c r="J17" i="2"/>
  <c r="I17" i="2"/>
  <c r="L16" i="2"/>
  <c r="K16" i="2"/>
  <c r="J16" i="2"/>
  <c r="I16" i="2"/>
  <c r="L15" i="2"/>
  <c r="K15" i="2"/>
  <c r="J15" i="2"/>
  <c r="I15" i="2"/>
  <c r="L14" i="2"/>
  <c r="K14" i="2"/>
  <c r="J14" i="2"/>
  <c r="I14" i="2"/>
  <c r="L13" i="2"/>
  <c r="K13" i="2"/>
  <c r="J13" i="2"/>
  <c r="I13" i="2"/>
  <c r="L12" i="2"/>
  <c r="K12" i="2"/>
  <c r="J12" i="2"/>
  <c r="I12" i="2"/>
  <c r="L11" i="2"/>
  <c r="K11" i="2"/>
  <c r="J11" i="2"/>
  <c r="I11" i="2"/>
  <c r="L43" i="11"/>
  <c r="K43" i="11"/>
  <c r="J43" i="11"/>
  <c r="I43" i="11"/>
  <c r="L42" i="11"/>
  <c r="K42" i="11"/>
  <c r="J42" i="11"/>
  <c r="I42" i="11"/>
  <c r="L41" i="11"/>
  <c r="K41" i="11"/>
  <c r="J41" i="11"/>
  <c r="I41" i="11"/>
  <c r="L40" i="11"/>
  <c r="K40" i="11"/>
  <c r="J40" i="11"/>
  <c r="I40" i="11"/>
  <c r="L39" i="11"/>
  <c r="K39" i="11"/>
  <c r="J39" i="11"/>
  <c r="I39" i="11"/>
  <c r="L38" i="11"/>
  <c r="K38" i="11"/>
  <c r="J38" i="11"/>
  <c r="I38" i="11"/>
  <c r="L37" i="11"/>
  <c r="K37" i="11"/>
  <c r="J37" i="11"/>
  <c r="I37" i="11"/>
  <c r="L36" i="11"/>
  <c r="K36" i="11"/>
  <c r="J36" i="11"/>
  <c r="I36" i="11"/>
  <c r="L35" i="11"/>
  <c r="K35" i="11"/>
  <c r="J35" i="11"/>
  <c r="I35" i="11"/>
  <c r="L34" i="11"/>
  <c r="K34" i="11"/>
  <c r="J34" i="11"/>
  <c r="I34" i="11"/>
  <c r="L33" i="11"/>
  <c r="K33" i="11"/>
  <c r="J33" i="11"/>
  <c r="I33" i="11"/>
  <c r="L32" i="11"/>
  <c r="K32" i="11"/>
  <c r="J32" i="11"/>
  <c r="I32" i="11"/>
  <c r="L31" i="11"/>
  <c r="K31" i="11"/>
  <c r="J31" i="11"/>
  <c r="I31" i="11"/>
  <c r="L30" i="11"/>
  <c r="K30" i="11"/>
  <c r="J30" i="11"/>
  <c r="I30" i="11"/>
  <c r="L29" i="11"/>
  <c r="K29" i="11"/>
  <c r="J29" i="11"/>
  <c r="I29" i="11"/>
  <c r="L28" i="11"/>
  <c r="K28" i="11"/>
  <c r="J28" i="11"/>
  <c r="I28" i="11"/>
  <c r="L27" i="11"/>
  <c r="K27" i="11"/>
  <c r="J27" i="11"/>
  <c r="I27" i="11"/>
  <c r="L26" i="11"/>
  <c r="K26" i="11"/>
  <c r="J26" i="11"/>
  <c r="I26" i="11"/>
  <c r="L25" i="11"/>
  <c r="K25" i="11"/>
  <c r="J25" i="11"/>
  <c r="I25" i="11"/>
  <c r="L24" i="11"/>
  <c r="K24" i="11"/>
  <c r="J24" i="11"/>
  <c r="I24" i="11"/>
  <c r="L23" i="11"/>
  <c r="K23" i="11"/>
  <c r="J23" i="11"/>
  <c r="I23" i="11"/>
  <c r="L22" i="11"/>
  <c r="K22" i="11"/>
  <c r="J22" i="11"/>
  <c r="I22" i="11"/>
  <c r="L21" i="11"/>
  <c r="K21" i="11"/>
  <c r="J21" i="11"/>
  <c r="I21" i="11"/>
  <c r="L20" i="11"/>
  <c r="K20" i="11"/>
  <c r="J20" i="11"/>
  <c r="I20" i="11"/>
  <c r="L19" i="11"/>
  <c r="K19" i="11"/>
  <c r="J19" i="11"/>
  <c r="I19" i="11"/>
  <c r="L18" i="11"/>
  <c r="K18" i="11"/>
  <c r="J18" i="11"/>
  <c r="I18" i="11"/>
  <c r="L17" i="11"/>
  <c r="K17" i="11"/>
  <c r="J17" i="11"/>
  <c r="I17" i="11"/>
  <c r="L16" i="11"/>
  <c r="K16" i="11"/>
  <c r="J16" i="11"/>
  <c r="I16" i="11"/>
  <c r="L15" i="11"/>
  <c r="K15" i="11"/>
  <c r="J15" i="11"/>
  <c r="I15" i="11"/>
  <c r="L14" i="11"/>
  <c r="K14" i="11"/>
  <c r="J14" i="11"/>
  <c r="I14" i="11"/>
  <c r="L13" i="11"/>
  <c r="K13" i="11"/>
  <c r="J13" i="11"/>
  <c r="I13" i="11"/>
  <c r="L12" i="11"/>
  <c r="K12" i="11"/>
  <c r="J12" i="11"/>
  <c r="I12" i="11"/>
  <c r="L11" i="11"/>
  <c r="K11" i="11"/>
  <c r="J11" i="11"/>
  <c r="I11" i="11"/>
  <c r="L43" i="6"/>
  <c r="K43" i="6"/>
  <c r="J43" i="6"/>
  <c r="I43" i="6"/>
  <c r="L42" i="6"/>
  <c r="K42" i="6"/>
  <c r="J42" i="6"/>
  <c r="I42" i="6"/>
  <c r="L41" i="6"/>
  <c r="K41" i="6"/>
  <c r="J41" i="6"/>
  <c r="I41" i="6"/>
  <c r="L40" i="6"/>
  <c r="K40" i="6"/>
  <c r="J40" i="6"/>
  <c r="I40" i="6"/>
  <c r="L39" i="6"/>
  <c r="K39" i="6"/>
  <c r="J39" i="6"/>
  <c r="I39" i="6"/>
  <c r="L38" i="6"/>
  <c r="K38" i="6"/>
  <c r="J38" i="6"/>
  <c r="I38" i="6"/>
  <c r="L37" i="6"/>
  <c r="K37" i="6"/>
  <c r="J37" i="6"/>
  <c r="I37" i="6"/>
  <c r="L36" i="6"/>
  <c r="K36" i="6"/>
  <c r="J36" i="6"/>
  <c r="I36" i="6"/>
  <c r="L35" i="6"/>
  <c r="K35" i="6"/>
  <c r="J35" i="6"/>
  <c r="I35" i="6"/>
  <c r="L34" i="6"/>
  <c r="K34" i="6"/>
  <c r="J34" i="6"/>
  <c r="I34" i="6"/>
  <c r="L33" i="6"/>
  <c r="K33" i="6"/>
  <c r="J33" i="6"/>
  <c r="I33" i="6"/>
  <c r="L32" i="6"/>
  <c r="K32" i="6"/>
  <c r="J32" i="6"/>
  <c r="I32" i="6"/>
  <c r="L31" i="6"/>
  <c r="K31" i="6"/>
  <c r="J31" i="6"/>
  <c r="I31" i="6"/>
  <c r="L30" i="6"/>
  <c r="K30" i="6"/>
  <c r="J30" i="6"/>
  <c r="I30" i="6"/>
  <c r="L29" i="6"/>
  <c r="K29" i="6"/>
  <c r="J29" i="6"/>
  <c r="I29" i="6"/>
  <c r="L28" i="6"/>
  <c r="K28" i="6"/>
  <c r="J28" i="6"/>
  <c r="I28" i="6"/>
  <c r="L27" i="6"/>
  <c r="K27" i="6"/>
  <c r="J27" i="6"/>
  <c r="I27" i="6"/>
  <c r="L26" i="6"/>
  <c r="K26" i="6"/>
  <c r="J26" i="6"/>
  <c r="I26" i="6"/>
  <c r="L25" i="6"/>
  <c r="K25" i="6"/>
  <c r="J25" i="6"/>
  <c r="I25" i="6"/>
  <c r="L24" i="6"/>
  <c r="K24" i="6"/>
  <c r="J24" i="6"/>
  <c r="I24" i="6"/>
  <c r="L23" i="6"/>
  <c r="K23" i="6"/>
  <c r="J23" i="6"/>
  <c r="I23" i="6"/>
  <c r="L22" i="6"/>
  <c r="K22" i="6"/>
  <c r="J22" i="6"/>
  <c r="I22" i="6"/>
  <c r="L21" i="6"/>
  <c r="K21" i="6"/>
  <c r="J21" i="6"/>
  <c r="I21" i="6"/>
  <c r="L20" i="6"/>
  <c r="K20" i="6"/>
  <c r="J20" i="6"/>
  <c r="I20" i="6"/>
  <c r="L19" i="6"/>
  <c r="K19" i="6"/>
  <c r="J19" i="6"/>
  <c r="I19" i="6"/>
  <c r="L18" i="6"/>
  <c r="K18" i="6"/>
  <c r="J18" i="6"/>
  <c r="I18" i="6"/>
  <c r="L17" i="6"/>
  <c r="K17" i="6"/>
  <c r="J17" i="6"/>
  <c r="I17" i="6"/>
  <c r="L16" i="6"/>
  <c r="K16" i="6"/>
  <c r="J16" i="6"/>
  <c r="I16" i="6"/>
  <c r="L15" i="6"/>
  <c r="K15" i="6"/>
  <c r="J15" i="6"/>
  <c r="I15" i="6"/>
  <c r="L14" i="6"/>
  <c r="K14" i="6"/>
  <c r="J14" i="6"/>
  <c r="I14" i="6"/>
  <c r="L13" i="6"/>
  <c r="K13" i="6"/>
  <c r="J13" i="6"/>
  <c r="I13" i="6"/>
  <c r="L12" i="6"/>
  <c r="K12" i="6"/>
  <c r="J12" i="6"/>
  <c r="I12" i="6"/>
  <c r="L11" i="6"/>
  <c r="K11" i="6"/>
  <c r="J11" i="6"/>
  <c r="I11" i="6"/>
  <c r="L43" i="5"/>
  <c r="K43" i="5"/>
  <c r="J43" i="5"/>
  <c r="I43" i="5"/>
  <c r="L42" i="5"/>
  <c r="K42" i="5"/>
  <c r="J42" i="5"/>
  <c r="I42" i="5"/>
  <c r="L41" i="5"/>
  <c r="K41" i="5"/>
  <c r="J41" i="5"/>
  <c r="I41" i="5"/>
  <c r="L40" i="5"/>
  <c r="K40" i="5"/>
  <c r="J40" i="5"/>
  <c r="I40" i="5"/>
  <c r="L39" i="5"/>
  <c r="K39" i="5"/>
  <c r="J39" i="5"/>
  <c r="I39" i="5"/>
  <c r="L38" i="5"/>
  <c r="K38" i="5"/>
  <c r="J38" i="5"/>
  <c r="I38" i="5"/>
  <c r="L37" i="5"/>
  <c r="K37" i="5"/>
  <c r="J37" i="5"/>
  <c r="I37" i="5"/>
  <c r="L36" i="5"/>
  <c r="K36" i="5"/>
  <c r="J36" i="5"/>
  <c r="I36" i="5"/>
  <c r="L35" i="5"/>
  <c r="K35" i="5"/>
  <c r="J35" i="5"/>
  <c r="I35" i="5"/>
  <c r="L34" i="5"/>
  <c r="K34" i="5"/>
  <c r="J34" i="5"/>
  <c r="I34" i="5"/>
  <c r="L33" i="5"/>
  <c r="K33" i="5"/>
  <c r="J33" i="5"/>
  <c r="I33" i="5"/>
  <c r="L32" i="5"/>
  <c r="K32" i="5"/>
  <c r="J32" i="5"/>
  <c r="I32" i="5"/>
  <c r="L31" i="5"/>
  <c r="K31" i="5"/>
  <c r="J31" i="5"/>
  <c r="I31" i="5"/>
  <c r="L30" i="5"/>
  <c r="K30" i="5"/>
  <c r="J30" i="5"/>
  <c r="I30" i="5"/>
  <c r="L29" i="5"/>
  <c r="K29" i="5"/>
  <c r="J29" i="5"/>
  <c r="I29" i="5"/>
  <c r="L28" i="5"/>
  <c r="K28" i="5"/>
  <c r="J28" i="5"/>
  <c r="I28" i="5"/>
  <c r="L27" i="5"/>
  <c r="K27" i="5"/>
  <c r="J27" i="5"/>
  <c r="I27" i="5"/>
  <c r="L26" i="5"/>
  <c r="K26" i="5"/>
  <c r="J26" i="5"/>
  <c r="I26" i="5"/>
  <c r="L25" i="5"/>
  <c r="K25" i="5"/>
  <c r="J25" i="5"/>
  <c r="I25" i="5"/>
  <c r="L24" i="5"/>
  <c r="K24" i="5"/>
  <c r="J24" i="5"/>
  <c r="I24" i="5"/>
  <c r="L23" i="5"/>
  <c r="K23" i="5"/>
  <c r="J23" i="5"/>
  <c r="I23" i="5"/>
  <c r="L22" i="5"/>
  <c r="K22" i="5"/>
  <c r="J22" i="5"/>
  <c r="I22" i="5"/>
  <c r="L21" i="5"/>
  <c r="K21" i="5"/>
  <c r="J21" i="5"/>
  <c r="I21" i="5"/>
  <c r="L20" i="5"/>
  <c r="K20" i="5"/>
  <c r="J20" i="5"/>
  <c r="I20" i="5"/>
  <c r="L19" i="5"/>
  <c r="K19" i="5"/>
  <c r="J19" i="5"/>
  <c r="I19" i="5"/>
  <c r="L18" i="5"/>
  <c r="K18" i="5"/>
  <c r="J18" i="5"/>
  <c r="I18" i="5"/>
  <c r="L17" i="5"/>
  <c r="K17" i="5"/>
  <c r="J17" i="5"/>
  <c r="I17" i="5"/>
  <c r="L16" i="5"/>
  <c r="K16" i="5"/>
  <c r="J16" i="5"/>
  <c r="I16" i="5"/>
  <c r="L15" i="5"/>
  <c r="K15" i="5"/>
  <c r="J15" i="5"/>
  <c r="I15" i="5"/>
  <c r="L14" i="5"/>
  <c r="K14" i="5"/>
  <c r="J14" i="5"/>
  <c r="I14" i="5"/>
  <c r="L13" i="5"/>
  <c r="K13" i="5"/>
  <c r="J13" i="5"/>
  <c r="I13" i="5"/>
  <c r="L12" i="5"/>
  <c r="K12" i="5"/>
  <c r="J12" i="5"/>
  <c r="I12" i="5"/>
  <c r="L11" i="5"/>
  <c r="K11" i="5"/>
  <c r="J11" i="5"/>
  <c r="I11" i="5"/>
  <c r="L43" i="4"/>
  <c r="K43" i="4"/>
  <c r="J43" i="4"/>
  <c r="I43" i="4"/>
  <c r="L42" i="4"/>
  <c r="K42" i="4"/>
  <c r="J42" i="4"/>
  <c r="I42" i="4"/>
  <c r="L41" i="4"/>
  <c r="K41" i="4"/>
  <c r="J41" i="4"/>
  <c r="I41" i="4"/>
  <c r="L40" i="4"/>
  <c r="K40" i="4"/>
  <c r="J40" i="4"/>
  <c r="I40" i="4"/>
  <c r="L39" i="4"/>
  <c r="K39" i="4"/>
  <c r="J39" i="4"/>
  <c r="I39" i="4"/>
  <c r="L38" i="4"/>
  <c r="K38" i="4"/>
  <c r="J38" i="4"/>
  <c r="I38" i="4"/>
  <c r="L37" i="4"/>
  <c r="K37" i="4"/>
  <c r="J37" i="4"/>
  <c r="I37" i="4"/>
  <c r="L36" i="4"/>
  <c r="K36" i="4"/>
  <c r="J36" i="4"/>
  <c r="I36" i="4"/>
  <c r="L35" i="4"/>
  <c r="K35" i="4"/>
  <c r="J35" i="4"/>
  <c r="I35" i="4"/>
  <c r="L34" i="4"/>
  <c r="K34" i="4"/>
  <c r="J34" i="4"/>
  <c r="I34" i="4"/>
  <c r="L33" i="4"/>
  <c r="K33" i="4"/>
  <c r="J33" i="4"/>
  <c r="I33" i="4"/>
  <c r="L32" i="4"/>
  <c r="K32" i="4"/>
  <c r="J32" i="4"/>
  <c r="I32" i="4"/>
  <c r="L31" i="4"/>
  <c r="K31" i="4"/>
  <c r="J31" i="4"/>
  <c r="I31" i="4"/>
  <c r="L30" i="4"/>
  <c r="K30" i="4"/>
  <c r="J30" i="4"/>
  <c r="I30" i="4"/>
  <c r="L29" i="4"/>
  <c r="K29" i="4"/>
  <c r="J29" i="4"/>
  <c r="I29" i="4"/>
  <c r="L28" i="4"/>
  <c r="K28" i="4"/>
  <c r="J28" i="4"/>
  <c r="I28" i="4"/>
  <c r="L27" i="4"/>
  <c r="K27" i="4"/>
  <c r="J27" i="4"/>
  <c r="I27" i="4"/>
  <c r="L26" i="4"/>
  <c r="K26" i="4"/>
  <c r="J26" i="4"/>
  <c r="I26" i="4"/>
  <c r="L25" i="4"/>
  <c r="K25" i="4"/>
  <c r="J25" i="4"/>
  <c r="I25" i="4"/>
  <c r="L24" i="4"/>
  <c r="K24" i="4"/>
  <c r="J24" i="4"/>
  <c r="I24" i="4"/>
  <c r="L23" i="4"/>
  <c r="K23" i="4"/>
  <c r="J23" i="4"/>
  <c r="I23" i="4"/>
  <c r="L22" i="4"/>
  <c r="K22" i="4"/>
  <c r="J22" i="4"/>
  <c r="I22" i="4"/>
  <c r="L21" i="4"/>
  <c r="K21" i="4"/>
  <c r="J21" i="4"/>
  <c r="I21" i="4"/>
  <c r="L20" i="4"/>
  <c r="K20" i="4"/>
  <c r="J20" i="4"/>
  <c r="I20" i="4"/>
  <c r="L19" i="4"/>
  <c r="K19" i="4"/>
  <c r="J19" i="4"/>
  <c r="I19" i="4"/>
  <c r="L18" i="4"/>
  <c r="K18" i="4"/>
  <c r="J18" i="4"/>
  <c r="I18" i="4"/>
  <c r="L17" i="4"/>
  <c r="K17" i="4"/>
  <c r="J17" i="4"/>
  <c r="I17" i="4"/>
  <c r="L16" i="4"/>
  <c r="K16" i="4"/>
  <c r="J16" i="4"/>
  <c r="I16" i="4"/>
  <c r="L15" i="4"/>
  <c r="K15" i="4"/>
  <c r="J15" i="4"/>
  <c r="I15" i="4"/>
  <c r="L14" i="4"/>
  <c r="K14" i="4"/>
  <c r="J14" i="4"/>
  <c r="I14" i="4"/>
  <c r="L13" i="4"/>
  <c r="K13" i="4"/>
  <c r="J13" i="4"/>
  <c r="I13" i="4"/>
  <c r="L12" i="4"/>
  <c r="K12" i="4"/>
  <c r="J12" i="4"/>
  <c r="I12" i="4"/>
  <c r="L11" i="4"/>
  <c r="K11" i="4"/>
  <c r="J11" i="4"/>
  <c r="I11" i="4"/>
  <c r="L43" i="10"/>
  <c r="K43" i="10"/>
  <c r="J43" i="10"/>
  <c r="I43" i="10"/>
  <c r="L42" i="10"/>
  <c r="K42" i="10"/>
  <c r="J42" i="10"/>
  <c r="I42" i="10"/>
  <c r="L41" i="10"/>
  <c r="K41" i="10"/>
  <c r="J41" i="10"/>
  <c r="I41" i="10"/>
  <c r="L40" i="10"/>
  <c r="K40" i="10"/>
  <c r="J40" i="10"/>
  <c r="I40" i="10"/>
  <c r="L39" i="10"/>
  <c r="K39" i="10"/>
  <c r="J39" i="10"/>
  <c r="I39" i="10"/>
  <c r="L38" i="10"/>
  <c r="K38" i="10"/>
  <c r="J38" i="10"/>
  <c r="I38" i="10"/>
  <c r="L37" i="10"/>
  <c r="K37" i="10"/>
  <c r="J37" i="10"/>
  <c r="I37" i="10"/>
  <c r="L36" i="10"/>
  <c r="K36" i="10"/>
  <c r="J36" i="10"/>
  <c r="I36" i="10"/>
  <c r="L35" i="10"/>
  <c r="K35" i="10"/>
  <c r="J35" i="10"/>
  <c r="I35" i="10"/>
  <c r="L34" i="10"/>
  <c r="K34" i="10"/>
  <c r="J34" i="10"/>
  <c r="I34" i="10"/>
  <c r="L33" i="10"/>
  <c r="K33" i="10"/>
  <c r="J33" i="10"/>
  <c r="I33" i="10"/>
  <c r="L32" i="10"/>
  <c r="K32" i="10"/>
  <c r="J32" i="10"/>
  <c r="I32" i="10"/>
  <c r="L31" i="10"/>
  <c r="K31" i="10"/>
  <c r="J31" i="10"/>
  <c r="I31" i="10"/>
  <c r="L30" i="10"/>
  <c r="K30" i="10"/>
  <c r="J30" i="10"/>
  <c r="I30" i="10"/>
  <c r="L29" i="10"/>
  <c r="K29" i="10"/>
  <c r="J29" i="10"/>
  <c r="I29" i="10"/>
  <c r="L28" i="10"/>
  <c r="K28" i="10"/>
  <c r="J28" i="10"/>
  <c r="I28" i="10"/>
  <c r="L27" i="10"/>
  <c r="K27" i="10"/>
  <c r="J27" i="10"/>
  <c r="I27" i="10"/>
  <c r="L26" i="10"/>
  <c r="K26" i="10"/>
  <c r="J26" i="10"/>
  <c r="I26" i="10"/>
  <c r="L25" i="10"/>
  <c r="K25" i="10"/>
  <c r="J25" i="10"/>
  <c r="I25" i="10"/>
  <c r="L24" i="10"/>
  <c r="K24" i="10"/>
  <c r="J24" i="10"/>
  <c r="I24" i="10"/>
  <c r="L23" i="10"/>
  <c r="K23" i="10"/>
  <c r="J23" i="10"/>
  <c r="I23" i="10"/>
  <c r="L22" i="10"/>
  <c r="K22" i="10"/>
  <c r="J22" i="10"/>
  <c r="I22" i="10"/>
  <c r="L21" i="10"/>
  <c r="K21" i="10"/>
  <c r="J21" i="10"/>
  <c r="I21" i="10"/>
  <c r="L20" i="10"/>
  <c r="K20" i="10"/>
  <c r="J20" i="10"/>
  <c r="I20" i="10"/>
  <c r="L19" i="10"/>
  <c r="K19" i="10"/>
  <c r="J19" i="10"/>
  <c r="I19" i="10"/>
  <c r="L18" i="10"/>
  <c r="K18" i="10"/>
  <c r="J18" i="10"/>
  <c r="I18" i="10"/>
  <c r="L17" i="10"/>
  <c r="K17" i="10"/>
  <c r="J17" i="10"/>
  <c r="I17" i="10"/>
  <c r="L16" i="10"/>
  <c r="K16" i="10"/>
  <c r="J16" i="10"/>
  <c r="I16" i="10"/>
  <c r="L15" i="10"/>
  <c r="K15" i="10"/>
  <c r="J15" i="10"/>
  <c r="I15" i="10"/>
  <c r="L14" i="10"/>
  <c r="K14" i="10"/>
  <c r="J14" i="10"/>
  <c r="I14" i="10"/>
  <c r="L13" i="10"/>
  <c r="K13" i="10"/>
  <c r="J13" i="10"/>
  <c r="I13" i="10"/>
  <c r="L12" i="10"/>
  <c r="K12" i="10"/>
  <c r="J12" i="10"/>
  <c r="I12" i="10"/>
  <c r="L11" i="10"/>
  <c r="K11" i="10"/>
  <c r="J11" i="10"/>
  <c r="I11" i="10"/>
  <c r="L43" i="9"/>
  <c r="K43" i="9"/>
  <c r="J43" i="9"/>
  <c r="I43" i="9"/>
  <c r="L42" i="9"/>
  <c r="K42" i="9"/>
  <c r="J42" i="9"/>
  <c r="I42" i="9"/>
  <c r="L41" i="9"/>
  <c r="K41" i="9"/>
  <c r="J41" i="9"/>
  <c r="I41" i="9"/>
  <c r="L40" i="9"/>
  <c r="K40" i="9"/>
  <c r="J40" i="9"/>
  <c r="I40" i="9"/>
  <c r="L39" i="9"/>
  <c r="K39" i="9"/>
  <c r="J39" i="9"/>
  <c r="I39" i="9"/>
  <c r="L38" i="9"/>
  <c r="K38" i="9"/>
  <c r="J38" i="9"/>
  <c r="I38" i="9"/>
  <c r="L37" i="9"/>
  <c r="K37" i="9"/>
  <c r="J37" i="9"/>
  <c r="I37" i="9"/>
  <c r="L36" i="9"/>
  <c r="K36" i="9"/>
  <c r="J36" i="9"/>
  <c r="I36" i="9"/>
  <c r="L35" i="9"/>
  <c r="K35" i="9"/>
  <c r="J35" i="9"/>
  <c r="I35" i="9"/>
  <c r="L34" i="9"/>
  <c r="K34" i="9"/>
  <c r="J34" i="9"/>
  <c r="I34" i="9"/>
  <c r="L33" i="9"/>
  <c r="K33" i="9"/>
  <c r="J33" i="9"/>
  <c r="I33" i="9"/>
  <c r="L32" i="9"/>
  <c r="K32" i="9"/>
  <c r="J32" i="9"/>
  <c r="I32" i="9"/>
  <c r="L31" i="9"/>
  <c r="K31" i="9"/>
  <c r="J31" i="9"/>
  <c r="I31" i="9"/>
  <c r="L30" i="9"/>
  <c r="K30" i="9"/>
  <c r="J30" i="9"/>
  <c r="I30" i="9"/>
  <c r="L29" i="9"/>
  <c r="K29" i="9"/>
  <c r="J29" i="9"/>
  <c r="I29" i="9"/>
  <c r="L28" i="9"/>
  <c r="K28" i="9"/>
  <c r="J28" i="9"/>
  <c r="I28" i="9"/>
  <c r="L27" i="9"/>
  <c r="K27" i="9"/>
  <c r="J27" i="9"/>
  <c r="I27" i="9"/>
  <c r="L26" i="9"/>
  <c r="K26" i="9"/>
  <c r="J26" i="9"/>
  <c r="I26" i="9"/>
  <c r="L25" i="9"/>
  <c r="K25" i="9"/>
  <c r="J25" i="9"/>
  <c r="I25" i="9"/>
  <c r="L24" i="9"/>
  <c r="K24" i="9"/>
  <c r="J24" i="9"/>
  <c r="I24" i="9"/>
  <c r="L23" i="9"/>
  <c r="K23" i="9"/>
  <c r="J23" i="9"/>
  <c r="I23" i="9"/>
  <c r="L22" i="9"/>
  <c r="K22" i="9"/>
  <c r="J22" i="9"/>
  <c r="I22" i="9"/>
  <c r="L21" i="9"/>
  <c r="K21" i="9"/>
  <c r="J21" i="9"/>
  <c r="I21" i="9"/>
  <c r="L20" i="9"/>
  <c r="K20" i="9"/>
  <c r="J20" i="9"/>
  <c r="I20" i="9"/>
  <c r="L19" i="9"/>
  <c r="K19" i="9"/>
  <c r="J19" i="9"/>
  <c r="I19" i="9"/>
  <c r="L18" i="9"/>
  <c r="K18" i="9"/>
  <c r="J18" i="9"/>
  <c r="I18" i="9"/>
  <c r="L17" i="9"/>
  <c r="K17" i="9"/>
  <c r="J17" i="9"/>
  <c r="I17" i="9"/>
  <c r="L16" i="9"/>
  <c r="K16" i="9"/>
  <c r="J16" i="9"/>
  <c r="I16" i="9"/>
  <c r="L15" i="9"/>
  <c r="K15" i="9"/>
  <c r="J15" i="9"/>
  <c r="I15" i="9"/>
  <c r="L14" i="9"/>
  <c r="K14" i="9"/>
  <c r="J14" i="9"/>
  <c r="I14" i="9"/>
  <c r="L13" i="9"/>
  <c r="K13" i="9"/>
  <c r="J13" i="9"/>
  <c r="I13" i="9"/>
  <c r="L12" i="9"/>
  <c r="K12" i="9"/>
  <c r="J12" i="9"/>
  <c r="I12" i="9"/>
  <c r="L11" i="9"/>
  <c r="K11" i="9"/>
  <c r="J11" i="9"/>
  <c r="I11" i="9"/>
  <c r="L43" i="8"/>
  <c r="K43" i="8"/>
  <c r="J43" i="8"/>
  <c r="I43" i="8"/>
  <c r="L42" i="8"/>
  <c r="K42" i="8"/>
  <c r="J42" i="8"/>
  <c r="I42" i="8"/>
  <c r="L41" i="8"/>
  <c r="K41" i="8"/>
  <c r="J41" i="8"/>
  <c r="I41" i="8"/>
  <c r="L40" i="8"/>
  <c r="K40" i="8"/>
  <c r="J40" i="8"/>
  <c r="I40" i="8"/>
  <c r="L39" i="8"/>
  <c r="K39" i="8"/>
  <c r="J39" i="8"/>
  <c r="I39" i="8"/>
  <c r="L38" i="8"/>
  <c r="K38" i="8"/>
  <c r="J38" i="8"/>
  <c r="I38" i="8"/>
  <c r="L37" i="8"/>
  <c r="K37" i="8"/>
  <c r="J37" i="8"/>
  <c r="I37" i="8"/>
  <c r="L36" i="8"/>
  <c r="K36" i="8"/>
  <c r="J36" i="8"/>
  <c r="I36" i="8"/>
  <c r="L35" i="8"/>
  <c r="K35" i="8"/>
  <c r="J35" i="8"/>
  <c r="I35" i="8"/>
  <c r="L34" i="8"/>
  <c r="K34" i="8"/>
  <c r="J34" i="8"/>
  <c r="I34" i="8"/>
  <c r="L33" i="8"/>
  <c r="K33" i="8"/>
  <c r="J33" i="8"/>
  <c r="I33" i="8"/>
  <c r="L32" i="8"/>
  <c r="K32" i="8"/>
  <c r="J32" i="8"/>
  <c r="I32" i="8"/>
  <c r="L31" i="8"/>
  <c r="K31" i="8"/>
  <c r="J31" i="8"/>
  <c r="I31" i="8"/>
  <c r="L30" i="8"/>
  <c r="K30" i="8"/>
  <c r="J30" i="8"/>
  <c r="I30" i="8"/>
  <c r="L29" i="8"/>
  <c r="K29" i="8"/>
  <c r="J29" i="8"/>
  <c r="I29" i="8"/>
  <c r="L28" i="8"/>
  <c r="K28" i="8"/>
  <c r="J28" i="8"/>
  <c r="I28" i="8"/>
  <c r="L27" i="8"/>
  <c r="K27" i="8"/>
  <c r="J27" i="8"/>
  <c r="I27" i="8"/>
  <c r="L26" i="8"/>
  <c r="K26" i="8"/>
  <c r="J26" i="8"/>
  <c r="I26" i="8"/>
  <c r="L25" i="8"/>
  <c r="K25" i="8"/>
  <c r="J25" i="8"/>
  <c r="I25" i="8"/>
  <c r="L24" i="8"/>
  <c r="K24" i="8"/>
  <c r="J24" i="8"/>
  <c r="I24" i="8"/>
  <c r="L23" i="8"/>
  <c r="K23" i="8"/>
  <c r="J23" i="8"/>
  <c r="I23" i="8"/>
  <c r="L22" i="8"/>
  <c r="K22" i="8"/>
  <c r="J22" i="8"/>
  <c r="I22" i="8"/>
  <c r="L21" i="8"/>
  <c r="K21" i="8"/>
  <c r="J21" i="8"/>
  <c r="I21" i="8"/>
  <c r="L20" i="8"/>
  <c r="K20" i="8"/>
  <c r="J20" i="8"/>
  <c r="I20" i="8"/>
  <c r="L19" i="8"/>
  <c r="K19" i="8"/>
  <c r="J19" i="8"/>
  <c r="I19" i="8"/>
  <c r="L18" i="8"/>
  <c r="K18" i="8"/>
  <c r="J18" i="8"/>
  <c r="I18" i="8"/>
  <c r="L17" i="8"/>
  <c r="K17" i="8"/>
  <c r="J17" i="8"/>
  <c r="I17" i="8"/>
  <c r="L16" i="8"/>
  <c r="K16" i="8"/>
  <c r="J16" i="8"/>
  <c r="I16" i="8"/>
  <c r="L15" i="8"/>
  <c r="K15" i="8"/>
  <c r="J15" i="8"/>
  <c r="I15" i="8"/>
  <c r="L14" i="8"/>
  <c r="K14" i="8"/>
  <c r="J14" i="8"/>
  <c r="I14" i="8"/>
  <c r="L13" i="8"/>
  <c r="K13" i="8"/>
  <c r="J13" i="8"/>
  <c r="I13" i="8"/>
  <c r="L12" i="8"/>
  <c r="K12" i="8"/>
  <c r="J12" i="8"/>
  <c r="I12" i="8"/>
  <c r="L11" i="8"/>
  <c r="K11" i="8"/>
  <c r="J11" i="8"/>
  <c r="I11" i="8"/>
  <c r="D52" i="7"/>
  <c r="BQ52" i="7" l="1"/>
  <c r="Y52" i="7" l="1"/>
  <c r="AV52" i="7"/>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43" i="10"/>
  <c r="BK42" i="10"/>
  <c r="BK41" i="10"/>
  <c r="BK40" i="10"/>
  <c r="BK39" i="10"/>
  <c r="BK38" i="10"/>
  <c r="BK37" i="10"/>
  <c r="BK36" i="10"/>
  <c r="BK35" i="10"/>
  <c r="BK34" i="10"/>
  <c r="BK33" i="10"/>
  <c r="BK32" i="10"/>
  <c r="BK31" i="10"/>
  <c r="BK30" i="10"/>
  <c r="BK29" i="10"/>
  <c r="BK28" i="10"/>
  <c r="BK27" i="10"/>
  <c r="BK26" i="10"/>
  <c r="BK25" i="10"/>
  <c r="BK24" i="10"/>
  <c r="BK23" i="10"/>
  <c r="BK22" i="10"/>
  <c r="BK21" i="10"/>
  <c r="BK20" i="10"/>
  <c r="BK19" i="10"/>
  <c r="BK18" i="10"/>
  <c r="BK17" i="10"/>
  <c r="BK16" i="10"/>
  <c r="BK15" i="10"/>
  <c r="BK14" i="10"/>
  <c r="BK13" i="10"/>
  <c r="BK12" i="10"/>
  <c r="BK11" i="10"/>
  <c r="BK43" i="4"/>
  <c r="BK42" i="4"/>
  <c r="BK41" i="4"/>
  <c r="BK40" i="4"/>
  <c r="BK39" i="4"/>
  <c r="BK38" i="4"/>
  <c r="BK37" i="4"/>
  <c r="BK36" i="4"/>
  <c r="BK35" i="4"/>
  <c r="BK34" i="4"/>
  <c r="BK33" i="4"/>
  <c r="BK32" i="4"/>
  <c r="BK31" i="4"/>
  <c r="BK30" i="4"/>
  <c r="BK29" i="4"/>
  <c r="BK28" i="4"/>
  <c r="BK27" i="4"/>
  <c r="BK26" i="4"/>
  <c r="BK25" i="4"/>
  <c r="BK24" i="4"/>
  <c r="BK23" i="4"/>
  <c r="BK22" i="4"/>
  <c r="BK21" i="4"/>
  <c r="BK20" i="4"/>
  <c r="BK19" i="4"/>
  <c r="BK18" i="4"/>
  <c r="BK17" i="4"/>
  <c r="BK16" i="4"/>
  <c r="BK15" i="4"/>
  <c r="BK14" i="4"/>
  <c r="BK13" i="4"/>
  <c r="BK12" i="4"/>
  <c r="BK11" i="4"/>
  <c r="BK43" i="5"/>
  <c r="BK42" i="5"/>
  <c r="BK41" i="5"/>
  <c r="BK40" i="5"/>
  <c r="BK39" i="5"/>
  <c r="BK38" i="5"/>
  <c r="BK37" i="5"/>
  <c r="BK36" i="5"/>
  <c r="BK35" i="5"/>
  <c r="BK34" i="5"/>
  <c r="BK33" i="5"/>
  <c r="BK32" i="5"/>
  <c r="BK31" i="5"/>
  <c r="BK30" i="5"/>
  <c r="BK29" i="5"/>
  <c r="BK28" i="5"/>
  <c r="BK27" i="5"/>
  <c r="BK26" i="5"/>
  <c r="BK25" i="5"/>
  <c r="BK24" i="5"/>
  <c r="BK23" i="5"/>
  <c r="BK22" i="5"/>
  <c r="BK21" i="5"/>
  <c r="BK20" i="5"/>
  <c r="BK19" i="5"/>
  <c r="BK18" i="5"/>
  <c r="BK17" i="5"/>
  <c r="BK16" i="5"/>
  <c r="BK15" i="5"/>
  <c r="BK14" i="5"/>
  <c r="BK13" i="5"/>
  <c r="BK12" i="5"/>
  <c r="BK11" i="5"/>
  <c r="BK43" i="6"/>
  <c r="BK42" i="6"/>
  <c r="BK41" i="6"/>
  <c r="BK40" i="6"/>
  <c r="BK39" i="6"/>
  <c r="BK38" i="6"/>
  <c r="BK37" i="6"/>
  <c r="BK36" i="6"/>
  <c r="BK35" i="6"/>
  <c r="BK34" i="6"/>
  <c r="BK33" i="6"/>
  <c r="BK32" i="6"/>
  <c r="BK31" i="6"/>
  <c r="BK30" i="6"/>
  <c r="BK29" i="6"/>
  <c r="BK28" i="6"/>
  <c r="BK27" i="6"/>
  <c r="BK26" i="6"/>
  <c r="BK25" i="6"/>
  <c r="BK24" i="6"/>
  <c r="BK23" i="6"/>
  <c r="BK22" i="6"/>
  <c r="BK21" i="6"/>
  <c r="BK20" i="6"/>
  <c r="BK19" i="6"/>
  <c r="BK18" i="6"/>
  <c r="BK17" i="6"/>
  <c r="BK16" i="6"/>
  <c r="BK15" i="6"/>
  <c r="BK14" i="6"/>
  <c r="BK13" i="6"/>
  <c r="BK12" i="6"/>
  <c r="BK11" i="6"/>
  <c r="BK43" i="11"/>
  <c r="BK42" i="11"/>
  <c r="BK41" i="11"/>
  <c r="BK40" i="11"/>
  <c r="BK39" i="11"/>
  <c r="BK38" i="11"/>
  <c r="BK37" i="11"/>
  <c r="BK36" i="11"/>
  <c r="BK35" i="11"/>
  <c r="BK34" i="11"/>
  <c r="BK33" i="11"/>
  <c r="BK32" i="11"/>
  <c r="BK31" i="11"/>
  <c r="BK30" i="11"/>
  <c r="BK29" i="11"/>
  <c r="BK28" i="11"/>
  <c r="BK27" i="11"/>
  <c r="BK26" i="11"/>
  <c r="BK25" i="11"/>
  <c r="BK24" i="11"/>
  <c r="BK23" i="11"/>
  <c r="BK22" i="11"/>
  <c r="BK21" i="11"/>
  <c r="BK20" i="11"/>
  <c r="BK19" i="11"/>
  <c r="BK18" i="11"/>
  <c r="BK17" i="11"/>
  <c r="BK16" i="11"/>
  <c r="BK15" i="11"/>
  <c r="BK14" i="11"/>
  <c r="BK13" i="11"/>
  <c r="BK12" i="11"/>
  <c r="BK11" i="11"/>
  <c r="BK43" i="2"/>
  <c r="BK42" i="2"/>
  <c r="BK41" i="2"/>
  <c r="BK40" i="2"/>
  <c r="BK39" i="2"/>
  <c r="BK38" i="2"/>
  <c r="BK37" i="2"/>
  <c r="BK36" i="2"/>
  <c r="BK35" i="2"/>
  <c r="BK34" i="2"/>
  <c r="BK33" i="2"/>
  <c r="BK32" i="2"/>
  <c r="BK31" i="2"/>
  <c r="BK30" i="2"/>
  <c r="BK29" i="2"/>
  <c r="BK28" i="2"/>
  <c r="BK27" i="2"/>
  <c r="BK26" i="2"/>
  <c r="BK25" i="2"/>
  <c r="BK24" i="2"/>
  <c r="BK23" i="2"/>
  <c r="BK22" i="2"/>
  <c r="BK21" i="2"/>
  <c r="BK20" i="2"/>
  <c r="BK19" i="2"/>
  <c r="BK18" i="2"/>
  <c r="BK17" i="2"/>
  <c r="BK16" i="2"/>
  <c r="BK15" i="2"/>
  <c r="BK14" i="2"/>
  <c r="BK13" i="2"/>
  <c r="BK12" i="2"/>
  <c r="BK11" i="2"/>
  <c r="BK43" i="12"/>
  <c r="BK42" i="12"/>
  <c r="BK41" i="12"/>
  <c r="BK40" i="12"/>
  <c r="BK39" i="12"/>
  <c r="BK38" i="12"/>
  <c r="BK37" i="12"/>
  <c r="BK36" i="12"/>
  <c r="BK35" i="12"/>
  <c r="BK34" i="12"/>
  <c r="BK33" i="12"/>
  <c r="BK32" i="12"/>
  <c r="BK31" i="12"/>
  <c r="BK30" i="12"/>
  <c r="BK29" i="12"/>
  <c r="BK28" i="12"/>
  <c r="BK27" i="12"/>
  <c r="BK26" i="12"/>
  <c r="BK25" i="12"/>
  <c r="BK24" i="12"/>
  <c r="BK23" i="12"/>
  <c r="BK22" i="12"/>
  <c r="BK21" i="12"/>
  <c r="BK20" i="12"/>
  <c r="BK19" i="12"/>
  <c r="BK18" i="12"/>
  <c r="BK17" i="12"/>
  <c r="BK16" i="12"/>
  <c r="BK15" i="12"/>
  <c r="BK14" i="12"/>
  <c r="BK13" i="12"/>
  <c r="BK12" i="12"/>
  <c r="BK11" i="12"/>
  <c r="BK43" i="13"/>
  <c r="BK42" i="13"/>
  <c r="BK41" i="13"/>
  <c r="BK40" i="13"/>
  <c r="BK39" i="13"/>
  <c r="BK38" i="13"/>
  <c r="BK37" i="13"/>
  <c r="BK36" i="13"/>
  <c r="BK35" i="13"/>
  <c r="BK34" i="13"/>
  <c r="BK33" i="13"/>
  <c r="BK32" i="13"/>
  <c r="BK31" i="13"/>
  <c r="BK30" i="13"/>
  <c r="BK29" i="13"/>
  <c r="BK28" i="13"/>
  <c r="BK27" i="13"/>
  <c r="BK26" i="13"/>
  <c r="BK25" i="13"/>
  <c r="BK24" i="13"/>
  <c r="BK23" i="13"/>
  <c r="BK22" i="13"/>
  <c r="BK21" i="13"/>
  <c r="BK20" i="13"/>
  <c r="BK19" i="13"/>
  <c r="BK18" i="13"/>
  <c r="BK17" i="13"/>
  <c r="BK16" i="13"/>
  <c r="BK15" i="13"/>
  <c r="BK14" i="13"/>
  <c r="BK13" i="13"/>
  <c r="BK12" i="13"/>
  <c r="BK11" i="13"/>
  <c r="BK43" i="8"/>
  <c r="BK42" i="8"/>
  <c r="BK41" i="8"/>
  <c r="BK40" i="8"/>
  <c r="BK39" i="8"/>
  <c r="BK38" i="8"/>
  <c r="BK37" i="8"/>
  <c r="BK36" i="8"/>
  <c r="BK35" i="8"/>
  <c r="BK34" i="8"/>
  <c r="BK33" i="8"/>
  <c r="BK32" i="8"/>
  <c r="BK31" i="8"/>
  <c r="BK30" i="8"/>
  <c r="BK29" i="8"/>
  <c r="BK28" i="8"/>
  <c r="BK27" i="8"/>
  <c r="BK26" i="8"/>
  <c r="BK25" i="8"/>
  <c r="BK24" i="8"/>
  <c r="BK23" i="8"/>
  <c r="BK22" i="8"/>
  <c r="BK21" i="8"/>
  <c r="BK20" i="8"/>
  <c r="BK19" i="8"/>
  <c r="BK18" i="8"/>
  <c r="BK17" i="8"/>
  <c r="BK16" i="8"/>
  <c r="BK15" i="8"/>
  <c r="BK14" i="8"/>
  <c r="BK13" i="8"/>
  <c r="BK12" i="8"/>
  <c r="BK11" i="8"/>
  <c r="BK11" i="7"/>
  <c r="BK12" i="7"/>
  <c r="BK13" i="7"/>
  <c r="BK14" i="7"/>
  <c r="BK15" i="7"/>
  <c r="BK16" i="7"/>
  <c r="BK17" i="7"/>
  <c r="BK18" i="7"/>
  <c r="BK19" i="7"/>
  <c r="BK20" i="7"/>
  <c r="BK21" i="7"/>
  <c r="BK22" i="7"/>
  <c r="BK23" i="7"/>
  <c r="BK24" i="7"/>
  <c r="BK25" i="7"/>
  <c r="BK26" i="7"/>
  <c r="BK27" i="7"/>
  <c r="BK28" i="7"/>
  <c r="BK29" i="7"/>
  <c r="BK30" i="7"/>
  <c r="BK31" i="7"/>
  <c r="BK32" i="7"/>
  <c r="BK33" i="7"/>
  <c r="BK34" i="7"/>
  <c r="BK35" i="7"/>
  <c r="BK36" i="7"/>
  <c r="BK37" i="7"/>
  <c r="BK38" i="7"/>
  <c r="BK39" i="7"/>
  <c r="BK40" i="7"/>
  <c r="BK41" i="7"/>
  <c r="BK42" i="7"/>
  <c r="BK43" i="7"/>
  <c r="BB43" i="9"/>
  <c r="BB42" i="9"/>
  <c r="BB41" i="9"/>
  <c r="BB40" i="9"/>
  <c r="BB39" i="9"/>
  <c r="BB38" i="9"/>
  <c r="BB37" i="9"/>
  <c r="BB36" i="9"/>
  <c r="BB35" i="9"/>
  <c r="BB34" i="9"/>
  <c r="BB33" i="9"/>
  <c r="BB32" i="9"/>
  <c r="BB31" i="9"/>
  <c r="BB30" i="9"/>
  <c r="BB29" i="9"/>
  <c r="BB28" i="9"/>
  <c r="BB27" i="9"/>
  <c r="BB26" i="9"/>
  <c r="BB25" i="9"/>
  <c r="BB24" i="9"/>
  <c r="BB23" i="9"/>
  <c r="BB22" i="9"/>
  <c r="BB21" i="9"/>
  <c r="BB20" i="9"/>
  <c r="BB19" i="9"/>
  <c r="BB18" i="9"/>
  <c r="BB17" i="9"/>
  <c r="BB16" i="9"/>
  <c r="BB15" i="9"/>
  <c r="BB14" i="9"/>
  <c r="BB13" i="9"/>
  <c r="BB12" i="9"/>
  <c r="BB11" i="9"/>
  <c r="BB43" i="10"/>
  <c r="BB42" i="10"/>
  <c r="BB41" i="10"/>
  <c r="BB40" i="10"/>
  <c r="BB39" i="10"/>
  <c r="BB38" i="10"/>
  <c r="BB37" i="10"/>
  <c r="BB36" i="10"/>
  <c r="BB35" i="10"/>
  <c r="BB34" i="10"/>
  <c r="BB33" i="10"/>
  <c r="BB32" i="10"/>
  <c r="BB31" i="10"/>
  <c r="BB30" i="10"/>
  <c r="BB29" i="10"/>
  <c r="BB28" i="10"/>
  <c r="BB27" i="10"/>
  <c r="BB26" i="10"/>
  <c r="BB25" i="10"/>
  <c r="BB24" i="10"/>
  <c r="BB23" i="10"/>
  <c r="BB22" i="10"/>
  <c r="BB21" i="10"/>
  <c r="BB20" i="10"/>
  <c r="BB19" i="10"/>
  <c r="BB18" i="10"/>
  <c r="BB17" i="10"/>
  <c r="BB16" i="10"/>
  <c r="BB15" i="10"/>
  <c r="BB14" i="10"/>
  <c r="BB13" i="10"/>
  <c r="BB12" i="10"/>
  <c r="BB11" i="10"/>
  <c r="BB43" i="4"/>
  <c r="BB42" i="4"/>
  <c r="BB41" i="4"/>
  <c r="BB40" i="4"/>
  <c r="BB39" i="4"/>
  <c r="BB38" i="4"/>
  <c r="BB37" i="4"/>
  <c r="BB36" i="4"/>
  <c r="BB35" i="4"/>
  <c r="BB34" i="4"/>
  <c r="BB33" i="4"/>
  <c r="BB32" i="4"/>
  <c r="BB31" i="4"/>
  <c r="BB30" i="4"/>
  <c r="BB29" i="4"/>
  <c r="BB28" i="4"/>
  <c r="BB27" i="4"/>
  <c r="BB26" i="4"/>
  <c r="BB25" i="4"/>
  <c r="BB24" i="4"/>
  <c r="BB23" i="4"/>
  <c r="BB22" i="4"/>
  <c r="BB21" i="4"/>
  <c r="BB20" i="4"/>
  <c r="BB19" i="4"/>
  <c r="BB18" i="4"/>
  <c r="BB17" i="4"/>
  <c r="BB16" i="4"/>
  <c r="BB15" i="4"/>
  <c r="BB14" i="4"/>
  <c r="BB13" i="4"/>
  <c r="BB12" i="4"/>
  <c r="BB11" i="4"/>
  <c r="BB43" i="5"/>
  <c r="BB42" i="5"/>
  <c r="BB41" i="5"/>
  <c r="BB40" i="5"/>
  <c r="BB39" i="5"/>
  <c r="BB38" i="5"/>
  <c r="BB37" i="5"/>
  <c r="BB36" i="5"/>
  <c r="BB35" i="5"/>
  <c r="BB34" i="5"/>
  <c r="BB33" i="5"/>
  <c r="BB32" i="5"/>
  <c r="BB31" i="5"/>
  <c r="BB30" i="5"/>
  <c r="BB29" i="5"/>
  <c r="BB28" i="5"/>
  <c r="BB27" i="5"/>
  <c r="BB26" i="5"/>
  <c r="BB25" i="5"/>
  <c r="BB24" i="5"/>
  <c r="BB23" i="5"/>
  <c r="BB22" i="5"/>
  <c r="BB21" i="5"/>
  <c r="BB20" i="5"/>
  <c r="BB19" i="5"/>
  <c r="BB18" i="5"/>
  <c r="BB17" i="5"/>
  <c r="BB16" i="5"/>
  <c r="BB15" i="5"/>
  <c r="BB14" i="5"/>
  <c r="BB13" i="5"/>
  <c r="BB12" i="5"/>
  <c r="BB11" i="5"/>
  <c r="BB43" i="6"/>
  <c r="BB42" i="6"/>
  <c r="BB41" i="6"/>
  <c r="BB40" i="6"/>
  <c r="BB39" i="6"/>
  <c r="BB38" i="6"/>
  <c r="BB37" i="6"/>
  <c r="BB36" i="6"/>
  <c r="BB35" i="6"/>
  <c r="BB34" i="6"/>
  <c r="BB33" i="6"/>
  <c r="BB32" i="6"/>
  <c r="BB31" i="6"/>
  <c r="BB30" i="6"/>
  <c r="BB29" i="6"/>
  <c r="BB28" i="6"/>
  <c r="BB27" i="6"/>
  <c r="BB26" i="6"/>
  <c r="BB25" i="6"/>
  <c r="BB24" i="6"/>
  <c r="BB23" i="6"/>
  <c r="BB22" i="6"/>
  <c r="BB21" i="6"/>
  <c r="BB20" i="6"/>
  <c r="BB19" i="6"/>
  <c r="BB18" i="6"/>
  <c r="BB17" i="6"/>
  <c r="BB16" i="6"/>
  <c r="BB15" i="6"/>
  <c r="BB14" i="6"/>
  <c r="BB13" i="6"/>
  <c r="BB12" i="6"/>
  <c r="BB11" i="6"/>
  <c r="BB43" i="11"/>
  <c r="BB42" i="11"/>
  <c r="BB41" i="11"/>
  <c r="BB40" i="11"/>
  <c r="BB39" i="11"/>
  <c r="BB38" i="11"/>
  <c r="BB37" i="11"/>
  <c r="BB36" i="11"/>
  <c r="BB35" i="11"/>
  <c r="BB34" i="11"/>
  <c r="BB33" i="11"/>
  <c r="BB32" i="11"/>
  <c r="BB31" i="11"/>
  <c r="BB30" i="11"/>
  <c r="BB29" i="11"/>
  <c r="BB28" i="11"/>
  <c r="BB27" i="11"/>
  <c r="BB26" i="11"/>
  <c r="BB25" i="11"/>
  <c r="BB24" i="11"/>
  <c r="BB23" i="11"/>
  <c r="BB22" i="11"/>
  <c r="BB21" i="11"/>
  <c r="BB20" i="11"/>
  <c r="BB19" i="11"/>
  <c r="BB18" i="11"/>
  <c r="BB17" i="11"/>
  <c r="BB16" i="11"/>
  <c r="BB15" i="11"/>
  <c r="BB14" i="11"/>
  <c r="BB13" i="11"/>
  <c r="BB12" i="11"/>
  <c r="BB11" i="11"/>
  <c r="BB43" i="2"/>
  <c r="BB42" i="2"/>
  <c r="BB41" i="2"/>
  <c r="BB40" i="2"/>
  <c r="BB39" i="2"/>
  <c r="BB38" i="2"/>
  <c r="BB37" i="2"/>
  <c r="BB36" i="2"/>
  <c r="BB35" i="2"/>
  <c r="BB34" i="2"/>
  <c r="BB33" i="2"/>
  <c r="BB32" i="2"/>
  <c r="BB31" i="2"/>
  <c r="BB30" i="2"/>
  <c r="BB29" i="2"/>
  <c r="BB28" i="2"/>
  <c r="BB27" i="2"/>
  <c r="BB26" i="2"/>
  <c r="BB25" i="2"/>
  <c r="BB24" i="2"/>
  <c r="BB23" i="2"/>
  <c r="BB22" i="2"/>
  <c r="BB21" i="2"/>
  <c r="BB20" i="2"/>
  <c r="BB19" i="2"/>
  <c r="BB18" i="2"/>
  <c r="BB17" i="2"/>
  <c r="BB16" i="2"/>
  <c r="BB15" i="2"/>
  <c r="BB14" i="2"/>
  <c r="BB13" i="2"/>
  <c r="BB12" i="2"/>
  <c r="BB11" i="2"/>
  <c r="BB43" i="12"/>
  <c r="BB42" i="12"/>
  <c r="BB41" i="12"/>
  <c r="BB40" i="12"/>
  <c r="BB39" i="12"/>
  <c r="BB38" i="12"/>
  <c r="BB37" i="12"/>
  <c r="BB36" i="12"/>
  <c r="BB35" i="12"/>
  <c r="BB34" i="12"/>
  <c r="BB33" i="12"/>
  <c r="BB32" i="12"/>
  <c r="BB31" i="12"/>
  <c r="BB30" i="12"/>
  <c r="BB29" i="12"/>
  <c r="BB28" i="12"/>
  <c r="BB27" i="12"/>
  <c r="BB26" i="12"/>
  <c r="BB25" i="12"/>
  <c r="BB24" i="12"/>
  <c r="BB23" i="12"/>
  <c r="BB22" i="12"/>
  <c r="BB21" i="12"/>
  <c r="BB20" i="12"/>
  <c r="BB19" i="12"/>
  <c r="BB18" i="12"/>
  <c r="BB17" i="12"/>
  <c r="BB16" i="12"/>
  <c r="BB15" i="12"/>
  <c r="BB14" i="12"/>
  <c r="BB13" i="12"/>
  <c r="BB12" i="12"/>
  <c r="BB11" i="12"/>
  <c r="BB43" i="13"/>
  <c r="BB42" i="13"/>
  <c r="BB41" i="13"/>
  <c r="BB40" i="13"/>
  <c r="BB39" i="13"/>
  <c r="BB38" i="13"/>
  <c r="BB37" i="13"/>
  <c r="BB36" i="13"/>
  <c r="BB35" i="13"/>
  <c r="BB34" i="13"/>
  <c r="BB33" i="13"/>
  <c r="BB32" i="13"/>
  <c r="BB31" i="13"/>
  <c r="BB30" i="13"/>
  <c r="BB29" i="13"/>
  <c r="BB28" i="13"/>
  <c r="BB27" i="13"/>
  <c r="BB26" i="13"/>
  <c r="BB25" i="13"/>
  <c r="BB24" i="13"/>
  <c r="BB23" i="13"/>
  <c r="BB22" i="13"/>
  <c r="BB21" i="13"/>
  <c r="BB20" i="13"/>
  <c r="BB19" i="13"/>
  <c r="BB18" i="13"/>
  <c r="BB17" i="13"/>
  <c r="BB16" i="13"/>
  <c r="BB15" i="13"/>
  <c r="BB14" i="13"/>
  <c r="BB13" i="13"/>
  <c r="BB12" i="13"/>
  <c r="BB11" i="13"/>
  <c r="BB43" i="8"/>
  <c r="BB42" i="8"/>
  <c r="BB41" i="8"/>
  <c r="BB40" i="8"/>
  <c r="BB39" i="8"/>
  <c r="BB38" i="8"/>
  <c r="BB37" i="8"/>
  <c r="BB36" i="8"/>
  <c r="BB35" i="8"/>
  <c r="BB34" i="8"/>
  <c r="BB33" i="8"/>
  <c r="BB32" i="8"/>
  <c r="BB31" i="8"/>
  <c r="BB30" i="8"/>
  <c r="BB29" i="8"/>
  <c r="BB28" i="8"/>
  <c r="BB27" i="8"/>
  <c r="BB26" i="8"/>
  <c r="BB25" i="8"/>
  <c r="BB24" i="8"/>
  <c r="BB23" i="8"/>
  <c r="BB22" i="8"/>
  <c r="BB21" i="8"/>
  <c r="BB20" i="8"/>
  <c r="BB19" i="8"/>
  <c r="BB18" i="8"/>
  <c r="BB17" i="8"/>
  <c r="BB16" i="8"/>
  <c r="BB15" i="8"/>
  <c r="BB14" i="8"/>
  <c r="BB13" i="8"/>
  <c r="BB12" i="8"/>
  <c r="BB11" i="8"/>
  <c r="AN43" i="9"/>
  <c r="AN42" i="9"/>
  <c r="AN41" i="9"/>
  <c r="AN40" i="9"/>
  <c r="AN39" i="9"/>
  <c r="AN38" i="9"/>
  <c r="AN37" i="9"/>
  <c r="AN36" i="9"/>
  <c r="AN35" i="9"/>
  <c r="AN34" i="9"/>
  <c r="AN33" i="9"/>
  <c r="AN32" i="9"/>
  <c r="AN31" i="9"/>
  <c r="AN30" i="9"/>
  <c r="AN29" i="9"/>
  <c r="AN28" i="9"/>
  <c r="AN27" i="9"/>
  <c r="AN26" i="9"/>
  <c r="AN25" i="9"/>
  <c r="AN24" i="9"/>
  <c r="AN23" i="9"/>
  <c r="AN22" i="9"/>
  <c r="AN21" i="9"/>
  <c r="AN20" i="9"/>
  <c r="AN19" i="9"/>
  <c r="AN18" i="9"/>
  <c r="AN17" i="9"/>
  <c r="AN16" i="9"/>
  <c r="AN15" i="9"/>
  <c r="AN14" i="9"/>
  <c r="AN13" i="9"/>
  <c r="AN12" i="9"/>
  <c r="AN11" i="9"/>
  <c r="AN43" i="10"/>
  <c r="AN42" i="10"/>
  <c r="AN41" i="10"/>
  <c r="AN40" i="10"/>
  <c r="AN39" i="10"/>
  <c r="AN38" i="10"/>
  <c r="AN37" i="10"/>
  <c r="AN36" i="10"/>
  <c r="AN35" i="10"/>
  <c r="AN34" i="10"/>
  <c r="AN33" i="10"/>
  <c r="AN32" i="10"/>
  <c r="AN31" i="10"/>
  <c r="AN30" i="10"/>
  <c r="AN29" i="10"/>
  <c r="AN28" i="10"/>
  <c r="AN27" i="10"/>
  <c r="AN26" i="10"/>
  <c r="AN25" i="10"/>
  <c r="AN24" i="10"/>
  <c r="AN23" i="10"/>
  <c r="AN22" i="10"/>
  <c r="AN21" i="10"/>
  <c r="AN20" i="10"/>
  <c r="AN19" i="10"/>
  <c r="AN18" i="10"/>
  <c r="AN17" i="10"/>
  <c r="AN16" i="10"/>
  <c r="AN15" i="10"/>
  <c r="AN14" i="10"/>
  <c r="AN13" i="10"/>
  <c r="AN12" i="10"/>
  <c r="AN11" i="10"/>
  <c r="AN43" i="4"/>
  <c r="AN42" i="4"/>
  <c r="AN41" i="4"/>
  <c r="AN40" i="4"/>
  <c r="AN39" i="4"/>
  <c r="AN38" i="4"/>
  <c r="AN37" i="4"/>
  <c r="AN36" i="4"/>
  <c r="AN35" i="4"/>
  <c r="AN34" i="4"/>
  <c r="AN33" i="4"/>
  <c r="AN32" i="4"/>
  <c r="AN31" i="4"/>
  <c r="AN30" i="4"/>
  <c r="AN29" i="4"/>
  <c r="AN28" i="4"/>
  <c r="AN27" i="4"/>
  <c r="AN26" i="4"/>
  <c r="AN25" i="4"/>
  <c r="AN24" i="4"/>
  <c r="AN23" i="4"/>
  <c r="AN22" i="4"/>
  <c r="AN21" i="4"/>
  <c r="AN20" i="4"/>
  <c r="AN19" i="4"/>
  <c r="AN18" i="4"/>
  <c r="AN17" i="4"/>
  <c r="AN16" i="4"/>
  <c r="AN15" i="4"/>
  <c r="AN14" i="4"/>
  <c r="AN13" i="4"/>
  <c r="AN12" i="4"/>
  <c r="AN11" i="4"/>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43" i="6"/>
  <c r="AN42" i="6"/>
  <c r="AN41" i="6"/>
  <c r="AN40" i="6"/>
  <c r="AN39" i="6"/>
  <c r="AN38" i="6"/>
  <c r="AN37" i="6"/>
  <c r="AN36" i="6"/>
  <c r="AN35" i="6"/>
  <c r="AN34" i="6"/>
  <c r="AN33" i="6"/>
  <c r="AN32" i="6"/>
  <c r="AN31" i="6"/>
  <c r="AN30" i="6"/>
  <c r="AN29" i="6"/>
  <c r="AN28" i="6"/>
  <c r="AN27" i="6"/>
  <c r="AN26" i="6"/>
  <c r="AN25" i="6"/>
  <c r="AN24" i="6"/>
  <c r="AN23" i="6"/>
  <c r="AN22" i="6"/>
  <c r="AN21" i="6"/>
  <c r="AN20" i="6"/>
  <c r="AN19" i="6"/>
  <c r="AN18" i="6"/>
  <c r="AN17" i="6"/>
  <c r="AN16" i="6"/>
  <c r="AN15" i="6"/>
  <c r="AN14" i="6"/>
  <c r="AN13" i="6"/>
  <c r="AN12" i="6"/>
  <c r="AN11" i="6"/>
  <c r="AN43" i="11"/>
  <c r="AN42" i="11"/>
  <c r="AN41" i="11"/>
  <c r="AN40" i="11"/>
  <c r="AN39" i="11"/>
  <c r="AN38" i="11"/>
  <c r="AN37" i="11"/>
  <c r="AN36" i="11"/>
  <c r="AN35" i="11"/>
  <c r="AN34" i="11"/>
  <c r="AN33" i="11"/>
  <c r="AN32" i="11"/>
  <c r="AN31" i="11"/>
  <c r="AN30" i="11"/>
  <c r="AN29" i="11"/>
  <c r="AN28" i="11"/>
  <c r="AN27" i="11"/>
  <c r="AN26" i="11"/>
  <c r="AN25" i="11"/>
  <c r="AN24" i="11"/>
  <c r="AN23" i="11"/>
  <c r="AN22" i="11"/>
  <c r="AN21" i="11"/>
  <c r="AN20" i="11"/>
  <c r="AN19" i="11"/>
  <c r="AN18" i="11"/>
  <c r="AN17" i="11"/>
  <c r="AN16" i="11"/>
  <c r="AN15" i="11"/>
  <c r="AN14" i="11"/>
  <c r="AN13" i="11"/>
  <c r="AN12" i="11"/>
  <c r="AN11" i="11"/>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43" i="12"/>
  <c r="AN42" i="12"/>
  <c r="AN41" i="12"/>
  <c r="AN40" i="12"/>
  <c r="AN39" i="12"/>
  <c r="AN38" i="12"/>
  <c r="AN37" i="12"/>
  <c r="AN36" i="12"/>
  <c r="AN35" i="12"/>
  <c r="AN34" i="12"/>
  <c r="AN33" i="12"/>
  <c r="AN32" i="12"/>
  <c r="AN31" i="12"/>
  <c r="AN30" i="12"/>
  <c r="AN29" i="12"/>
  <c r="AN28" i="12"/>
  <c r="AN27" i="12"/>
  <c r="AN26" i="12"/>
  <c r="AN25" i="12"/>
  <c r="AN24" i="12"/>
  <c r="AN23" i="12"/>
  <c r="AN22" i="12"/>
  <c r="AN21" i="12"/>
  <c r="AN20" i="12"/>
  <c r="AN19" i="12"/>
  <c r="AN18" i="12"/>
  <c r="AN17" i="12"/>
  <c r="AN16" i="12"/>
  <c r="AN15" i="12"/>
  <c r="AN14" i="12"/>
  <c r="AN13" i="12"/>
  <c r="AN12" i="12"/>
  <c r="AN11" i="12"/>
  <c r="AN43" i="13"/>
  <c r="AN42" i="13"/>
  <c r="AN41" i="13"/>
  <c r="AN40" i="13"/>
  <c r="AN39" i="13"/>
  <c r="AN38" i="13"/>
  <c r="AN37" i="13"/>
  <c r="AN36" i="13"/>
  <c r="AN35" i="13"/>
  <c r="AN34" i="13"/>
  <c r="AN33" i="13"/>
  <c r="AN32" i="13"/>
  <c r="AN31" i="13"/>
  <c r="AN30" i="13"/>
  <c r="AN29" i="13"/>
  <c r="AN28" i="13"/>
  <c r="AN27" i="13"/>
  <c r="AN26" i="13"/>
  <c r="AN25" i="13"/>
  <c r="AN24" i="13"/>
  <c r="AN23" i="13"/>
  <c r="AN22" i="13"/>
  <c r="AN21" i="13"/>
  <c r="AN20" i="13"/>
  <c r="AN19" i="13"/>
  <c r="AN18" i="13"/>
  <c r="AN17" i="13"/>
  <c r="AN16" i="13"/>
  <c r="AN15" i="13"/>
  <c r="AN14" i="13"/>
  <c r="AN13" i="13"/>
  <c r="AN12" i="13"/>
  <c r="AN11" i="13"/>
  <c r="AN43" i="8"/>
  <c r="AN42" i="8"/>
  <c r="AN41" i="8"/>
  <c r="AN40" i="8"/>
  <c r="AN39" i="8"/>
  <c r="AN38" i="8"/>
  <c r="AN37" i="8"/>
  <c r="AN36" i="8"/>
  <c r="AN35" i="8"/>
  <c r="AN34" i="8"/>
  <c r="AN33" i="8"/>
  <c r="AN32" i="8"/>
  <c r="AN31" i="8"/>
  <c r="AN30" i="8"/>
  <c r="AN29" i="8"/>
  <c r="AN28" i="8"/>
  <c r="AN27" i="8"/>
  <c r="AN26" i="8"/>
  <c r="AN25" i="8"/>
  <c r="AN24" i="8"/>
  <c r="AN23" i="8"/>
  <c r="AN22" i="8"/>
  <c r="AN21" i="8"/>
  <c r="AN20" i="8"/>
  <c r="AN19" i="8"/>
  <c r="AN18" i="8"/>
  <c r="AN17" i="8"/>
  <c r="AN16" i="8"/>
  <c r="AN15" i="8"/>
  <c r="AN14" i="8"/>
  <c r="AN13" i="8"/>
  <c r="AN12" i="8"/>
  <c r="AN11" i="8"/>
  <c r="AE43" i="10"/>
  <c r="AE42" i="10"/>
  <c r="AE41" i="10"/>
  <c r="AE40" i="10"/>
  <c r="AE39" i="10"/>
  <c r="AE38" i="10"/>
  <c r="AE37" i="10"/>
  <c r="AE36" i="10"/>
  <c r="AE35" i="10"/>
  <c r="AE34" i="10"/>
  <c r="AE33" i="10"/>
  <c r="AE32" i="10"/>
  <c r="AE31" i="10"/>
  <c r="AE30" i="10"/>
  <c r="AE29" i="10"/>
  <c r="AE28" i="10"/>
  <c r="AE27" i="10"/>
  <c r="AE26" i="10"/>
  <c r="AE25" i="10"/>
  <c r="AE24" i="10"/>
  <c r="AE23" i="10"/>
  <c r="AE22" i="10"/>
  <c r="AE21" i="10"/>
  <c r="AE20" i="10"/>
  <c r="AE19" i="10"/>
  <c r="AE18" i="10"/>
  <c r="AE17" i="10"/>
  <c r="AE16" i="10"/>
  <c r="AE15" i="10"/>
  <c r="AE14" i="10"/>
  <c r="AE13" i="10"/>
  <c r="AE12" i="10"/>
  <c r="AE11" i="10"/>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E12" i="4"/>
  <c r="AE11" i="4"/>
  <c r="AE43" i="5"/>
  <c r="AE42" i="5"/>
  <c r="AE41" i="5"/>
  <c r="AE40" i="5"/>
  <c r="AE39" i="5"/>
  <c r="AE38" i="5"/>
  <c r="AE37" i="5"/>
  <c r="AE36" i="5"/>
  <c r="AE35" i="5"/>
  <c r="AE34" i="5"/>
  <c r="AE33" i="5"/>
  <c r="AE32" i="5"/>
  <c r="AE31" i="5"/>
  <c r="AE30" i="5"/>
  <c r="AE29" i="5"/>
  <c r="AE28" i="5"/>
  <c r="AE27" i="5"/>
  <c r="AE26" i="5"/>
  <c r="AE25" i="5"/>
  <c r="AE24" i="5"/>
  <c r="AE23" i="5"/>
  <c r="AE22" i="5"/>
  <c r="AE21" i="5"/>
  <c r="AE20" i="5"/>
  <c r="AE19" i="5"/>
  <c r="AE18" i="5"/>
  <c r="AE17" i="5"/>
  <c r="AE16" i="5"/>
  <c r="AE15" i="5"/>
  <c r="AE14" i="5"/>
  <c r="AE13" i="5"/>
  <c r="AE12" i="5"/>
  <c r="AE11" i="5"/>
  <c r="AE43" i="6"/>
  <c r="AE42" i="6"/>
  <c r="AE41" i="6"/>
  <c r="AE40" i="6"/>
  <c r="AE39" i="6"/>
  <c r="AE38" i="6"/>
  <c r="AE37" i="6"/>
  <c r="AE36" i="6"/>
  <c r="AE35" i="6"/>
  <c r="AE34" i="6"/>
  <c r="AE33" i="6"/>
  <c r="AE32" i="6"/>
  <c r="AE31" i="6"/>
  <c r="AE30" i="6"/>
  <c r="AE29" i="6"/>
  <c r="AE28" i="6"/>
  <c r="AE27" i="6"/>
  <c r="AE26" i="6"/>
  <c r="AE25" i="6"/>
  <c r="AE24" i="6"/>
  <c r="AE23" i="6"/>
  <c r="AE22" i="6"/>
  <c r="AE21" i="6"/>
  <c r="AE20" i="6"/>
  <c r="AE19" i="6"/>
  <c r="AE18" i="6"/>
  <c r="AE17" i="6"/>
  <c r="AE16" i="6"/>
  <c r="AE15" i="6"/>
  <c r="AE14" i="6"/>
  <c r="AE13" i="6"/>
  <c r="AE12" i="6"/>
  <c r="AE11" i="6"/>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AE14" i="11"/>
  <c r="AE13" i="11"/>
  <c r="AE12" i="11"/>
  <c r="AE11" i="11"/>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43" i="12"/>
  <c r="AE42" i="12"/>
  <c r="AE41" i="12"/>
  <c r="AE40" i="12"/>
  <c r="AE39" i="12"/>
  <c r="AE38" i="12"/>
  <c r="AE37" i="12"/>
  <c r="AE36" i="12"/>
  <c r="AE35" i="12"/>
  <c r="AE34" i="12"/>
  <c r="AE33" i="12"/>
  <c r="AE32" i="12"/>
  <c r="AE31" i="12"/>
  <c r="AE30" i="12"/>
  <c r="AE29" i="12"/>
  <c r="AE28" i="12"/>
  <c r="AE27" i="12"/>
  <c r="AE26" i="12"/>
  <c r="AE25" i="12"/>
  <c r="AE24" i="12"/>
  <c r="AE23" i="12"/>
  <c r="AE22" i="12"/>
  <c r="AE21" i="12"/>
  <c r="AE20" i="12"/>
  <c r="AE19" i="12"/>
  <c r="AE18" i="12"/>
  <c r="AE17" i="12"/>
  <c r="AE16" i="12"/>
  <c r="AE15" i="12"/>
  <c r="AE14" i="12"/>
  <c r="AE13" i="12"/>
  <c r="AE12" i="12"/>
  <c r="AE11" i="12"/>
  <c r="AE43" i="13"/>
  <c r="AE42" i="13"/>
  <c r="AE41" i="13"/>
  <c r="AE40" i="13"/>
  <c r="AE39" i="13"/>
  <c r="AE38" i="13"/>
  <c r="AE37" i="13"/>
  <c r="AE36" i="13"/>
  <c r="AE35" i="13"/>
  <c r="AE34" i="13"/>
  <c r="AE33" i="13"/>
  <c r="AE32" i="13"/>
  <c r="AE31" i="13"/>
  <c r="AE30" i="13"/>
  <c r="AE29" i="13"/>
  <c r="AE28" i="13"/>
  <c r="AE27" i="13"/>
  <c r="AE26" i="13"/>
  <c r="AE25" i="13"/>
  <c r="AE24" i="13"/>
  <c r="AE23" i="13"/>
  <c r="AE22" i="13"/>
  <c r="AE21" i="13"/>
  <c r="AE20" i="13"/>
  <c r="AE19" i="13"/>
  <c r="AE18" i="13"/>
  <c r="AE17" i="13"/>
  <c r="AE16" i="13"/>
  <c r="AE15" i="13"/>
  <c r="AE14" i="13"/>
  <c r="AE13" i="13"/>
  <c r="AE12" i="13"/>
  <c r="AE11" i="13"/>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E11" i="9"/>
  <c r="AE43" i="8"/>
  <c r="AE42" i="8"/>
  <c r="AE41" i="8"/>
  <c r="AE40" i="8"/>
  <c r="AE39" i="8"/>
  <c r="AE38" i="8"/>
  <c r="AE37" i="8"/>
  <c r="AE36" i="8"/>
  <c r="AE35" i="8"/>
  <c r="AE34" i="8"/>
  <c r="AE33" i="8"/>
  <c r="AE32" i="8"/>
  <c r="AE31" i="8"/>
  <c r="AE30" i="8"/>
  <c r="AE29" i="8"/>
  <c r="AE28" i="8"/>
  <c r="AE27" i="8"/>
  <c r="AE26" i="8"/>
  <c r="AE25" i="8"/>
  <c r="AE24" i="8"/>
  <c r="AE23" i="8"/>
  <c r="AE22" i="8"/>
  <c r="AE21" i="8"/>
  <c r="AE20" i="8"/>
  <c r="AE19" i="8"/>
  <c r="AE18" i="8"/>
  <c r="AE17" i="8"/>
  <c r="AE16" i="8"/>
  <c r="AE15" i="8"/>
  <c r="AE14" i="8"/>
  <c r="AE13" i="8"/>
  <c r="AE12" i="8"/>
  <c r="AE11" i="8"/>
  <c r="BB43" i="7"/>
  <c r="BB42" i="7"/>
  <c r="BB41" i="7"/>
  <c r="BB40" i="7"/>
  <c r="BB39" i="7"/>
  <c r="BB38" i="7"/>
  <c r="BB37" i="7"/>
  <c r="BB36" i="7"/>
  <c r="BB35" i="7"/>
  <c r="BB34" i="7"/>
  <c r="BB33" i="7"/>
  <c r="BB32" i="7"/>
  <c r="BB31" i="7"/>
  <c r="BB30" i="7"/>
  <c r="BB29" i="7"/>
  <c r="BB28" i="7"/>
  <c r="BB27" i="7"/>
  <c r="BB26" i="7"/>
  <c r="BB25" i="7"/>
  <c r="BB24" i="7"/>
  <c r="BB23" i="7"/>
  <c r="BB22" i="7"/>
  <c r="BB21" i="7"/>
  <c r="BB20" i="7"/>
  <c r="BB19" i="7"/>
  <c r="BB18" i="7"/>
  <c r="BB17" i="7"/>
  <c r="BB16" i="7"/>
  <c r="BB15" i="7"/>
  <c r="BB14" i="7"/>
  <c r="BB13" i="7"/>
  <c r="BB12" i="7"/>
  <c r="BB11" i="7"/>
  <c r="AN43" i="7"/>
  <c r="AN42" i="7"/>
  <c r="AN41" i="7"/>
  <c r="AN40" i="7"/>
  <c r="AN39" i="7"/>
  <c r="AN38" i="7"/>
  <c r="AN37" i="7"/>
  <c r="AN36" i="7"/>
  <c r="AN35" i="7"/>
  <c r="AN34" i="7"/>
  <c r="AN33" i="7"/>
  <c r="AN32" i="7"/>
  <c r="AN31" i="7"/>
  <c r="AN30" i="7"/>
  <c r="AN29" i="7"/>
  <c r="AN28" i="7"/>
  <c r="AN27" i="7"/>
  <c r="AN26" i="7"/>
  <c r="AN25" i="7"/>
  <c r="AN24" i="7"/>
  <c r="AN23" i="7"/>
  <c r="AN22" i="7"/>
  <c r="AN21" i="7"/>
  <c r="AN20" i="7"/>
  <c r="AN19" i="7"/>
  <c r="AN18" i="7"/>
  <c r="AN17" i="7"/>
  <c r="AN16" i="7"/>
  <c r="AN15" i="7"/>
  <c r="AN14" i="7"/>
  <c r="AN13" i="7"/>
  <c r="AN12" i="7"/>
  <c r="AN11"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AE13" i="7"/>
  <c r="AE12" i="7"/>
  <c r="AE11" i="7"/>
  <c r="BQ60" i="7"/>
  <c r="AV60" i="7"/>
  <c r="Y60" i="7"/>
  <c r="L43" i="7"/>
  <c r="K43" i="7"/>
  <c r="J43" i="7"/>
  <c r="I43" i="7"/>
  <c r="L42" i="7"/>
  <c r="K42" i="7"/>
  <c r="J42" i="7"/>
  <c r="I42" i="7"/>
  <c r="L41" i="7"/>
  <c r="K41" i="7"/>
  <c r="J41" i="7"/>
  <c r="I41" i="7"/>
  <c r="L40" i="7"/>
  <c r="K40" i="7"/>
  <c r="J40" i="7"/>
  <c r="I40" i="7"/>
  <c r="L39" i="7"/>
  <c r="K39" i="7"/>
  <c r="J39" i="7"/>
  <c r="I39" i="7"/>
  <c r="L38" i="7"/>
  <c r="K38" i="7"/>
  <c r="J38" i="7"/>
  <c r="I38" i="7"/>
  <c r="L37" i="7"/>
  <c r="K37" i="7"/>
  <c r="J37" i="7"/>
  <c r="I37" i="7"/>
  <c r="L36" i="7"/>
  <c r="K36" i="7"/>
  <c r="J36" i="7"/>
  <c r="I36" i="7"/>
  <c r="L35" i="7"/>
  <c r="K35" i="7"/>
  <c r="J35" i="7"/>
  <c r="I35" i="7"/>
  <c r="L34" i="7"/>
  <c r="K34" i="7"/>
  <c r="J34" i="7"/>
  <c r="I34" i="7"/>
  <c r="L33" i="7"/>
  <c r="K33" i="7"/>
  <c r="J33" i="7"/>
  <c r="I33" i="7"/>
  <c r="L32" i="7"/>
  <c r="K32" i="7"/>
  <c r="J32" i="7"/>
  <c r="I32" i="7"/>
  <c r="L31" i="7"/>
  <c r="K31" i="7"/>
  <c r="J31" i="7"/>
  <c r="I31" i="7"/>
  <c r="L30" i="7"/>
  <c r="K30" i="7"/>
  <c r="J30" i="7"/>
  <c r="I30" i="7"/>
  <c r="L29" i="7"/>
  <c r="K29" i="7"/>
  <c r="J29" i="7"/>
  <c r="I29" i="7"/>
  <c r="L28" i="7"/>
  <c r="K28" i="7"/>
  <c r="J28" i="7"/>
  <c r="I28" i="7"/>
  <c r="L27" i="7"/>
  <c r="K27" i="7"/>
  <c r="J27" i="7"/>
  <c r="I27" i="7"/>
  <c r="L26" i="7"/>
  <c r="K26" i="7"/>
  <c r="J26" i="7"/>
  <c r="I26" i="7"/>
  <c r="L25" i="7"/>
  <c r="K25" i="7"/>
  <c r="J25" i="7"/>
  <c r="I25" i="7"/>
  <c r="L24" i="7"/>
  <c r="K24" i="7"/>
  <c r="J24" i="7"/>
  <c r="I24" i="7"/>
  <c r="L23" i="7"/>
  <c r="K23" i="7"/>
  <c r="J23" i="7"/>
  <c r="I23" i="7"/>
  <c r="L22" i="7"/>
  <c r="K22" i="7"/>
  <c r="J22" i="7"/>
  <c r="I22" i="7"/>
  <c r="L21" i="7"/>
  <c r="K21" i="7"/>
  <c r="J21" i="7"/>
  <c r="I21" i="7"/>
  <c r="L20" i="7"/>
  <c r="K20" i="7"/>
  <c r="J20" i="7"/>
  <c r="I20" i="7"/>
  <c r="L19" i="7"/>
  <c r="K19" i="7"/>
  <c r="J19" i="7"/>
  <c r="I19" i="7"/>
  <c r="L18" i="7"/>
  <c r="K18" i="7"/>
  <c r="J18" i="7"/>
  <c r="I18" i="7"/>
  <c r="L17" i="7"/>
  <c r="K17" i="7"/>
  <c r="J17" i="7"/>
  <c r="I17" i="7"/>
  <c r="L16" i="7"/>
  <c r="K16" i="7"/>
  <c r="J16" i="7"/>
  <c r="I16" i="7"/>
  <c r="L15" i="7"/>
  <c r="K15" i="7"/>
  <c r="J15" i="7"/>
  <c r="I15" i="7"/>
  <c r="L14" i="7"/>
  <c r="K14" i="7"/>
  <c r="J14" i="7"/>
  <c r="I14" i="7"/>
  <c r="L13" i="7"/>
  <c r="K13" i="7"/>
  <c r="J13" i="7"/>
  <c r="I13" i="7"/>
  <c r="L12" i="7"/>
  <c r="K12" i="7"/>
  <c r="J12" i="7"/>
  <c r="I12" i="7"/>
  <c r="L11" i="7"/>
  <c r="K11" i="7"/>
  <c r="J11" i="7"/>
  <c r="I11" i="7"/>
  <c r="AF11" i="7" l="1"/>
  <c r="AF11" i="2"/>
  <c r="B2" i="17" l="1"/>
  <c r="B2" i="16"/>
  <c r="W2" i="16" s="1"/>
  <c r="B2" i="15"/>
  <c r="BQ50" i="17"/>
  <c r="AV50" i="17"/>
  <c r="Y50" i="17"/>
  <c r="Y3" i="17"/>
  <c r="AV3" i="17" s="1"/>
  <c r="BQ3" i="17" s="1"/>
  <c r="BO2" i="17"/>
  <c r="AT2" i="17"/>
  <c r="W2" i="17"/>
  <c r="BQ50" i="16"/>
  <c r="AV50" i="16"/>
  <c r="Y50" i="16"/>
  <c r="Y3" i="16"/>
  <c r="AV3" i="16" s="1"/>
  <c r="BQ3" i="16" s="1"/>
  <c r="BO2" i="16"/>
  <c r="AT2" i="16"/>
  <c r="BQ50" i="15"/>
  <c r="AV50" i="15"/>
  <c r="Y50" i="15"/>
  <c r="Y3" i="15"/>
  <c r="AV3" i="15" s="1"/>
  <c r="BQ3" i="15" s="1"/>
  <c r="BO2" i="15"/>
  <c r="AT2" i="15"/>
  <c r="W2" i="15"/>
  <c r="D50" i="13"/>
  <c r="AV50" i="13" s="1"/>
  <c r="BW43" i="13"/>
  <c r="BY43" i="13" s="1"/>
  <c r="BT43" i="13"/>
  <c r="BX43" i="13" s="1"/>
  <c r="BL43" i="13"/>
  <c r="BC43" i="13"/>
  <c r="AO43" i="13"/>
  <c r="AF43" i="13"/>
  <c r="P43" i="13"/>
  <c r="O43" i="13"/>
  <c r="BW42" i="13"/>
  <c r="BY42" i="13" s="1"/>
  <c r="BT42" i="13"/>
  <c r="BX42" i="13" s="1"/>
  <c r="BL42" i="13"/>
  <c r="BC42" i="13"/>
  <c r="AO42" i="13"/>
  <c r="AF42" i="13"/>
  <c r="P42" i="13"/>
  <c r="O42" i="13"/>
  <c r="BW41" i="13"/>
  <c r="BY41" i="13" s="1"/>
  <c r="BT41" i="13"/>
  <c r="BX41" i="13" s="1"/>
  <c r="BL41" i="13"/>
  <c r="BC41" i="13"/>
  <c r="AO41" i="13"/>
  <c r="AF41" i="13"/>
  <c r="P41" i="13"/>
  <c r="O41" i="13"/>
  <c r="BW40" i="13"/>
  <c r="BY40" i="13" s="1"/>
  <c r="BT40" i="13"/>
  <c r="BX40" i="13" s="1"/>
  <c r="BL40" i="13"/>
  <c r="BC40" i="13"/>
  <c r="AO40" i="13"/>
  <c r="AF40" i="13"/>
  <c r="P40" i="13"/>
  <c r="O40" i="13"/>
  <c r="BW39" i="13"/>
  <c r="BY39" i="13" s="1"/>
  <c r="BT39" i="13"/>
  <c r="BX39" i="13" s="1"/>
  <c r="BL39" i="13"/>
  <c r="BM39" i="13" s="1"/>
  <c r="BC39" i="13"/>
  <c r="BD39" i="13" s="1"/>
  <c r="AO39" i="13"/>
  <c r="AP39" i="13" s="1"/>
  <c r="AF39" i="13"/>
  <c r="AG39" i="13" s="1"/>
  <c r="P39" i="13"/>
  <c r="O39" i="13"/>
  <c r="BW38" i="13"/>
  <c r="BY38" i="13" s="1"/>
  <c r="BT38" i="13"/>
  <c r="BX38" i="13" s="1"/>
  <c r="BL38" i="13"/>
  <c r="BC38" i="13"/>
  <c r="AO38" i="13"/>
  <c r="AP38" i="13" s="1"/>
  <c r="AF38" i="13"/>
  <c r="AG38" i="13" s="1"/>
  <c r="P38" i="13"/>
  <c r="O38" i="13"/>
  <c r="BW37" i="13"/>
  <c r="BY37" i="13" s="1"/>
  <c r="BT37" i="13"/>
  <c r="BX37" i="13" s="1"/>
  <c r="BL37" i="13"/>
  <c r="BC37" i="13"/>
  <c r="BD37" i="13" s="1"/>
  <c r="AO37" i="13"/>
  <c r="AP37" i="13" s="1"/>
  <c r="AF37" i="13"/>
  <c r="AG37" i="13" s="1"/>
  <c r="P37" i="13"/>
  <c r="O37" i="13"/>
  <c r="BW36" i="13"/>
  <c r="BY36" i="13" s="1"/>
  <c r="BT36" i="13"/>
  <c r="BX36" i="13" s="1"/>
  <c r="BL36" i="13"/>
  <c r="BC36" i="13"/>
  <c r="AO36" i="13"/>
  <c r="AP36" i="13" s="1"/>
  <c r="AF36" i="13"/>
  <c r="P36" i="13"/>
  <c r="O36" i="13"/>
  <c r="BW35" i="13"/>
  <c r="BY35" i="13" s="1"/>
  <c r="BT35" i="13"/>
  <c r="BX35" i="13" s="1"/>
  <c r="BL35" i="13"/>
  <c r="BC35" i="13"/>
  <c r="BD35" i="13" s="1"/>
  <c r="AO35" i="13"/>
  <c r="AP35" i="13" s="1"/>
  <c r="AF35" i="13"/>
  <c r="AG35" i="13" s="1"/>
  <c r="P35" i="13"/>
  <c r="O35" i="13"/>
  <c r="BW34" i="13"/>
  <c r="BY34" i="13" s="1"/>
  <c r="BT34" i="13"/>
  <c r="BX34" i="13" s="1"/>
  <c r="BL34" i="13"/>
  <c r="BC34" i="13"/>
  <c r="BD34" i="13" s="1"/>
  <c r="AO34" i="13"/>
  <c r="AP34" i="13" s="1"/>
  <c r="AF34" i="13"/>
  <c r="P34" i="13"/>
  <c r="O34" i="13"/>
  <c r="BW33" i="13"/>
  <c r="BY33" i="13" s="1"/>
  <c r="BT33" i="13"/>
  <c r="BX33" i="13" s="1"/>
  <c r="BL33" i="13"/>
  <c r="BC33" i="13"/>
  <c r="BD33" i="13" s="1"/>
  <c r="AO33" i="13"/>
  <c r="AF33" i="13"/>
  <c r="P33" i="13"/>
  <c r="O33" i="13"/>
  <c r="BW32" i="13"/>
  <c r="BY32" i="13" s="1"/>
  <c r="BT32" i="13"/>
  <c r="BX32" i="13" s="1"/>
  <c r="BL32" i="13"/>
  <c r="BC32" i="13"/>
  <c r="BD32" i="13" s="1"/>
  <c r="AO32" i="13"/>
  <c r="AF32" i="13"/>
  <c r="AG32" i="13" s="1"/>
  <c r="P32" i="13"/>
  <c r="O32" i="13"/>
  <c r="BW31" i="13"/>
  <c r="BY31" i="13" s="1"/>
  <c r="BT31" i="13"/>
  <c r="BX31" i="13" s="1"/>
  <c r="BL31" i="13"/>
  <c r="BM31" i="13" s="1"/>
  <c r="BC31" i="13"/>
  <c r="BD31" i="13" s="1"/>
  <c r="AO31" i="13"/>
  <c r="AF31" i="13"/>
  <c r="AG31" i="13" s="1"/>
  <c r="P31" i="13"/>
  <c r="O31" i="13"/>
  <c r="BW30" i="13"/>
  <c r="BY30" i="13" s="1"/>
  <c r="BT30" i="13"/>
  <c r="BX30" i="13" s="1"/>
  <c r="BL30" i="13"/>
  <c r="BC30" i="13"/>
  <c r="AO30" i="13"/>
  <c r="AF30" i="13"/>
  <c r="P30" i="13"/>
  <c r="O30" i="13"/>
  <c r="BW29" i="13"/>
  <c r="BY29" i="13" s="1"/>
  <c r="BT29" i="13"/>
  <c r="BX29" i="13" s="1"/>
  <c r="BL29" i="13"/>
  <c r="BM29" i="13" s="1"/>
  <c r="BC29" i="13"/>
  <c r="AO29" i="13"/>
  <c r="AP29" i="13" s="1"/>
  <c r="AF29" i="13"/>
  <c r="AG29" i="13" s="1"/>
  <c r="P29" i="13"/>
  <c r="O29" i="13"/>
  <c r="BW28" i="13"/>
  <c r="BY28" i="13" s="1"/>
  <c r="BT28" i="13"/>
  <c r="BX28" i="13" s="1"/>
  <c r="BL28" i="13"/>
  <c r="BC28" i="13"/>
  <c r="BD28" i="13" s="1"/>
  <c r="AO28" i="13"/>
  <c r="AF28" i="13"/>
  <c r="AG28" i="13" s="1"/>
  <c r="P28" i="13"/>
  <c r="O28" i="13"/>
  <c r="BW27" i="13"/>
  <c r="BY27" i="13" s="1"/>
  <c r="BT27" i="13"/>
  <c r="BX27" i="13" s="1"/>
  <c r="BL27" i="13"/>
  <c r="BC27" i="13"/>
  <c r="AO27" i="13"/>
  <c r="AF27" i="13"/>
  <c r="AG27" i="13" s="1"/>
  <c r="P27" i="13"/>
  <c r="O27" i="13"/>
  <c r="BW26" i="13"/>
  <c r="BY26" i="13" s="1"/>
  <c r="BT26" i="13"/>
  <c r="BX26" i="13" s="1"/>
  <c r="BL26" i="13"/>
  <c r="BC26" i="13"/>
  <c r="AO26" i="13"/>
  <c r="AF26" i="13"/>
  <c r="P26" i="13"/>
  <c r="O26" i="13"/>
  <c r="BW25" i="13"/>
  <c r="BY25" i="13" s="1"/>
  <c r="BT25" i="13"/>
  <c r="BX25" i="13" s="1"/>
  <c r="BL25" i="13"/>
  <c r="BC25" i="13"/>
  <c r="BD25" i="13" s="1"/>
  <c r="AO25" i="13"/>
  <c r="AF25" i="13"/>
  <c r="P25" i="13"/>
  <c r="O25" i="13"/>
  <c r="BW24" i="13"/>
  <c r="BY24" i="13" s="1"/>
  <c r="BT24" i="13"/>
  <c r="BX24" i="13" s="1"/>
  <c r="BL24" i="13"/>
  <c r="BM24" i="13" s="1"/>
  <c r="BC24" i="13"/>
  <c r="BD24" i="13" s="1"/>
  <c r="AO24" i="13"/>
  <c r="AP24" i="13" s="1"/>
  <c r="AF24" i="13"/>
  <c r="P24" i="13"/>
  <c r="O24" i="13"/>
  <c r="BW23" i="13"/>
  <c r="BY23" i="13" s="1"/>
  <c r="BT23" i="13"/>
  <c r="BX23" i="13" s="1"/>
  <c r="BL23" i="13"/>
  <c r="BC23" i="13"/>
  <c r="BD23" i="13" s="1"/>
  <c r="AO23" i="13"/>
  <c r="AP23" i="13" s="1"/>
  <c r="AF23" i="13"/>
  <c r="P23" i="13"/>
  <c r="O23" i="13"/>
  <c r="BW22" i="13"/>
  <c r="BY22" i="13" s="1"/>
  <c r="BT22" i="13"/>
  <c r="BX22" i="13" s="1"/>
  <c r="BL22" i="13"/>
  <c r="BC22" i="13"/>
  <c r="BD22" i="13" s="1"/>
  <c r="AO22" i="13"/>
  <c r="AP22" i="13" s="1"/>
  <c r="AF22" i="13"/>
  <c r="P22" i="13"/>
  <c r="O22" i="13"/>
  <c r="BW21" i="13"/>
  <c r="BY21" i="13" s="1"/>
  <c r="BT21" i="13"/>
  <c r="BX21" i="13" s="1"/>
  <c r="BL21" i="13"/>
  <c r="BC21" i="13"/>
  <c r="AO21" i="13"/>
  <c r="AF21" i="13"/>
  <c r="P21" i="13"/>
  <c r="O21" i="13"/>
  <c r="BW20" i="13"/>
  <c r="BY20" i="13" s="1"/>
  <c r="BT20" i="13"/>
  <c r="BX20" i="13" s="1"/>
  <c r="BL20" i="13"/>
  <c r="BC20" i="13"/>
  <c r="AO20" i="13"/>
  <c r="AP20" i="13" s="1"/>
  <c r="AF20" i="13"/>
  <c r="P20" i="13"/>
  <c r="O20" i="13"/>
  <c r="BW19" i="13"/>
  <c r="BY19" i="13" s="1"/>
  <c r="BT19" i="13"/>
  <c r="BX19" i="13" s="1"/>
  <c r="BL19" i="13"/>
  <c r="BC19" i="13"/>
  <c r="BD19" i="13" s="1"/>
  <c r="AO19" i="13"/>
  <c r="AP19" i="13" s="1"/>
  <c r="AF19" i="13"/>
  <c r="P19" i="13"/>
  <c r="O19" i="13"/>
  <c r="BW18" i="13"/>
  <c r="BY18" i="13" s="1"/>
  <c r="BT18" i="13"/>
  <c r="BX18" i="13" s="1"/>
  <c r="BL18" i="13"/>
  <c r="BM18" i="13" s="1"/>
  <c r="BC18" i="13"/>
  <c r="AO18" i="13"/>
  <c r="AF18" i="13"/>
  <c r="P18" i="13"/>
  <c r="O18" i="13"/>
  <c r="BW17" i="13"/>
  <c r="BY17" i="13" s="1"/>
  <c r="BT17" i="13"/>
  <c r="BX17" i="13" s="1"/>
  <c r="BL17" i="13"/>
  <c r="BC17" i="13"/>
  <c r="BD17" i="13" s="1"/>
  <c r="AO17" i="13"/>
  <c r="AF17" i="13"/>
  <c r="P17" i="13"/>
  <c r="O17" i="13"/>
  <c r="BW16" i="13"/>
  <c r="BY16" i="13" s="1"/>
  <c r="BT16" i="13"/>
  <c r="BX16" i="13" s="1"/>
  <c r="BL16" i="13"/>
  <c r="BM16" i="13" s="1"/>
  <c r="BC16" i="13"/>
  <c r="AO16" i="13"/>
  <c r="AF16" i="13"/>
  <c r="P16" i="13"/>
  <c r="O16" i="13"/>
  <c r="BW15" i="13"/>
  <c r="BY15" i="13" s="1"/>
  <c r="BT15" i="13"/>
  <c r="BX15" i="13" s="1"/>
  <c r="BL15" i="13"/>
  <c r="BC15" i="13"/>
  <c r="BD15" i="13" s="1"/>
  <c r="AO15" i="13"/>
  <c r="AP15" i="13" s="1"/>
  <c r="AF15" i="13"/>
  <c r="P15" i="13"/>
  <c r="O15" i="13"/>
  <c r="BW14" i="13"/>
  <c r="BY14" i="13" s="1"/>
  <c r="BT14" i="13"/>
  <c r="BX14" i="13" s="1"/>
  <c r="BL14" i="13"/>
  <c r="BM14" i="13" s="1"/>
  <c r="BC14" i="13"/>
  <c r="AO14" i="13"/>
  <c r="AF14" i="13"/>
  <c r="AG14" i="13" s="1"/>
  <c r="P14" i="13"/>
  <c r="O14" i="13"/>
  <c r="BW13" i="13"/>
  <c r="BY13" i="13" s="1"/>
  <c r="BT13" i="13"/>
  <c r="BX13" i="13" s="1"/>
  <c r="BL13" i="13"/>
  <c r="BM13" i="13" s="1"/>
  <c r="BC13" i="13"/>
  <c r="AO13" i="13"/>
  <c r="AF13" i="13"/>
  <c r="AG13" i="13" s="1"/>
  <c r="P13" i="13"/>
  <c r="O13" i="13"/>
  <c r="BW12" i="13"/>
  <c r="BY12" i="13" s="1"/>
  <c r="BT12" i="13"/>
  <c r="BX12" i="13" s="1"/>
  <c r="BL12" i="13"/>
  <c r="BC12" i="13"/>
  <c r="BD12" i="13" s="1"/>
  <c r="AO12" i="13"/>
  <c r="AF12" i="13"/>
  <c r="P12" i="13"/>
  <c r="O12" i="13"/>
  <c r="BW11" i="13"/>
  <c r="BY11" i="13" s="1"/>
  <c r="BT11" i="13"/>
  <c r="BX11" i="13" s="1"/>
  <c r="BL11" i="13"/>
  <c r="BC11" i="13"/>
  <c r="AO11" i="13"/>
  <c r="AF11" i="13"/>
  <c r="P11" i="13"/>
  <c r="O11" i="13"/>
  <c r="Y3" i="13"/>
  <c r="AV3" i="13" s="1"/>
  <c r="BQ3" i="13" s="1"/>
  <c r="AT2" i="13"/>
  <c r="B2" i="13"/>
  <c r="D50" i="12"/>
  <c r="AV50" i="12" s="1"/>
  <c r="BW43" i="12"/>
  <c r="BY43" i="12" s="1"/>
  <c r="BT43" i="12"/>
  <c r="BX43" i="12" s="1"/>
  <c r="BL43" i="12"/>
  <c r="BC43" i="12"/>
  <c r="AO43" i="12"/>
  <c r="AF43" i="12"/>
  <c r="P43" i="12"/>
  <c r="O43" i="12"/>
  <c r="BW42" i="12"/>
  <c r="BY42" i="12" s="1"/>
  <c r="BT42" i="12"/>
  <c r="BX42" i="12" s="1"/>
  <c r="BL42" i="12"/>
  <c r="BC42" i="12"/>
  <c r="BD42" i="12" s="1"/>
  <c r="AO42" i="12"/>
  <c r="AF42" i="12"/>
  <c r="P42" i="12"/>
  <c r="O42" i="12"/>
  <c r="BW41" i="12"/>
  <c r="BY41" i="12" s="1"/>
  <c r="BT41" i="12"/>
  <c r="BX41" i="12" s="1"/>
  <c r="BL41" i="12"/>
  <c r="BM41" i="12" s="1"/>
  <c r="BC41" i="12"/>
  <c r="AO41" i="12"/>
  <c r="AF41" i="12"/>
  <c r="P41" i="12"/>
  <c r="O41" i="12"/>
  <c r="BW40" i="12"/>
  <c r="BY40" i="12" s="1"/>
  <c r="BT40" i="12"/>
  <c r="BX40" i="12" s="1"/>
  <c r="BL40" i="12"/>
  <c r="BM40" i="12" s="1"/>
  <c r="BC40" i="12"/>
  <c r="AO40" i="12"/>
  <c r="AF40" i="12"/>
  <c r="AG40" i="12" s="1"/>
  <c r="P40" i="12"/>
  <c r="O40" i="12"/>
  <c r="BW39" i="12"/>
  <c r="BY39" i="12" s="1"/>
  <c r="BT39" i="12"/>
  <c r="BX39" i="12" s="1"/>
  <c r="BL39" i="12"/>
  <c r="BC39" i="12"/>
  <c r="AO39" i="12"/>
  <c r="AF39" i="12"/>
  <c r="AG39" i="12" s="1"/>
  <c r="P39" i="12"/>
  <c r="O39" i="12"/>
  <c r="BW38" i="12"/>
  <c r="BY38" i="12" s="1"/>
  <c r="BT38" i="12"/>
  <c r="BX38" i="12" s="1"/>
  <c r="BL38" i="12"/>
  <c r="BM38" i="12" s="1"/>
  <c r="BC38" i="12"/>
  <c r="BD38" i="12" s="1"/>
  <c r="AO38" i="12"/>
  <c r="AF38" i="12"/>
  <c r="AG38" i="12" s="1"/>
  <c r="P38" i="12"/>
  <c r="O38" i="12"/>
  <c r="BW37" i="12"/>
  <c r="BY37" i="12" s="1"/>
  <c r="BT37" i="12"/>
  <c r="BX37" i="12" s="1"/>
  <c r="BL37" i="12"/>
  <c r="BC37" i="12"/>
  <c r="AO37" i="12"/>
  <c r="AF37" i="12"/>
  <c r="P37" i="12"/>
  <c r="O37" i="12"/>
  <c r="BW36" i="12"/>
  <c r="BY36" i="12" s="1"/>
  <c r="BT36" i="12"/>
  <c r="BX36" i="12" s="1"/>
  <c r="BL36" i="12"/>
  <c r="BC36" i="12"/>
  <c r="AO36" i="12"/>
  <c r="AF36" i="12"/>
  <c r="P36" i="12"/>
  <c r="O36" i="12"/>
  <c r="BW35" i="12"/>
  <c r="BY35" i="12" s="1"/>
  <c r="BT35" i="12"/>
  <c r="BX35" i="12" s="1"/>
  <c r="BL35" i="12"/>
  <c r="BC35" i="12"/>
  <c r="AO35" i="12"/>
  <c r="AF35" i="12"/>
  <c r="P35" i="12"/>
  <c r="O35" i="12"/>
  <c r="BW34" i="12"/>
  <c r="BY34" i="12" s="1"/>
  <c r="BT34" i="12"/>
  <c r="BX34" i="12" s="1"/>
  <c r="BL34" i="12"/>
  <c r="BC34" i="12"/>
  <c r="AO34" i="12"/>
  <c r="AF34" i="12"/>
  <c r="P34" i="12"/>
  <c r="O34" i="12"/>
  <c r="BW33" i="12"/>
  <c r="BY33" i="12" s="1"/>
  <c r="BT33" i="12"/>
  <c r="BX33" i="12" s="1"/>
  <c r="BL33" i="12"/>
  <c r="BC33" i="12"/>
  <c r="BD33" i="12" s="1"/>
  <c r="AO33" i="12"/>
  <c r="AF33" i="12"/>
  <c r="P33" i="12"/>
  <c r="O33" i="12"/>
  <c r="BW32" i="12"/>
  <c r="BY32" i="12" s="1"/>
  <c r="BT32" i="12"/>
  <c r="BX32" i="12" s="1"/>
  <c r="BL32" i="12"/>
  <c r="BC32" i="12"/>
  <c r="AO32" i="12"/>
  <c r="AF32" i="12"/>
  <c r="AG32" i="12" s="1"/>
  <c r="P32" i="12"/>
  <c r="O32" i="12"/>
  <c r="BW31" i="12"/>
  <c r="BY31" i="12" s="1"/>
  <c r="BT31" i="12"/>
  <c r="BX31" i="12" s="1"/>
  <c r="BL31" i="12"/>
  <c r="BC31" i="12"/>
  <c r="AO31" i="12"/>
  <c r="AF31" i="12"/>
  <c r="AG31" i="12" s="1"/>
  <c r="P31" i="12"/>
  <c r="O31" i="12"/>
  <c r="BW30" i="12"/>
  <c r="BY30" i="12" s="1"/>
  <c r="BT30" i="12"/>
  <c r="BX30" i="12" s="1"/>
  <c r="BL30" i="12"/>
  <c r="BM30" i="12" s="1"/>
  <c r="BC30" i="12"/>
  <c r="AO30" i="12"/>
  <c r="AP30" i="12" s="1"/>
  <c r="AF30" i="12"/>
  <c r="P30" i="12"/>
  <c r="Q30" i="12" s="1"/>
  <c r="O30" i="12"/>
  <c r="BW29" i="12"/>
  <c r="BY29" i="12" s="1"/>
  <c r="BT29" i="12"/>
  <c r="BX29" i="12" s="1"/>
  <c r="BL29" i="12"/>
  <c r="BC29" i="12"/>
  <c r="AO29" i="12"/>
  <c r="AF29" i="12"/>
  <c r="P29" i="12"/>
  <c r="O29" i="12"/>
  <c r="BW28" i="12"/>
  <c r="BY28" i="12" s="1"/>
  <c r="BT28" i="12"/>
  <c r="BX28" i="12" s="1"/>
  <c r="BL28" i="12"/>
  <c r="BC28" i="12"/>
  <c r="AO28" i="12"/>
  <c r="AF28" i="12"/>
  <c r="AG28" i="12" s="1"/>
  <c r="P28" i="12"/>
  <c r="O28" i="12"/>
  <c r="BW27" i="12"/>
  <c r="BY27" i="12" s="1"/>
  <c r="BT27" i="12"/>
  <c r="BX27" i="12" s="1"/>
  <c r="BL27" i="12"/>
  <c r="BM27" i="12" s="1"/>
  <c r="BC27" i="12"/>
  <c r="BD27" i="12" s="1"/>
  <c r="AO27" i="12"/>
  <c r="AF27" i="12"/>
  <c r="P27" i="12"/>
  <c r="O27" i="12"/>
  <c r="BW26" i="12"/>
  <c r="BY26" i="12" s="1"/>
  <c r="BT26" i="12"/>
  <c r="BX26" i="12" s="1"/>
  <c r="BL26" i="12"/>
  <c r="BM26" i="12" s="1"/>
  <c r="BC26" i="12"/>
  <c r="BD26" i="12" s="1"/>
  <c r="AO26" i="12"/>
  <c r="AF26" i="12"/>
  <c r="P26" i="12"/>
  <c r="O26" i="12"/>
  <c r="BW25" i="12"/>
  <c r="BY25" i="12" s="1"/>
  <c r="BT25" i="12"/>
  <c r="BX25" i="12" s="1"/>
  <c r="BL25" i="12"/>
  <c r="BM25" i="12" s="1"/>
  <c r="BC25" i="12"/>
  <c r="BD25" i="12" s="1"/>
  <c r="AO25" i="12"/>
  <c r="AP25" i="12" s="1"/>
  <c r="AF25" i="12"/>
  <c r="P25" i="12"/>
  <c r="O25" i="12"/>
  <c r="BW24" i="12"/>
  <c r="BY24" i="12" s="1"/>
  <c r="BT24" i="12"/>
  <c r="BX24" i="12" s="1"/>
  <c r="BL24" i="12"/>
  <c r="BC24" i="12"/>
  <c r="BD24" i="12" s="1"/>
  <c r="AO24" i="12"/>
  <c r="AF24" i="12"/>
  <c r="P24" i="12"/>
  <c r="O24" i="12"/>
  <c r="BW23" i="12"/>
  <c r="BY23" i="12" s="1"/>
  <c r="BT23" i="12"/>
  <c r="BX23" i="12" s="1"/>
  <c r="BL23" i="12"/>
  <c r="BC23" i="12"/>
  <c r="BD23" i="12" s="1"/>
  <c r="AO23" i="12"/>
  <c r="AP23" i="12" s="1"/>
  <c r="AF23" i="12"/>
  <c r="AG23" i="12" s="1"/>
  <c r="P23" i="12"/>
  <c r="O23" i="12"/>
  <c r="BW22" i="12"/>
  <c r="BY22" i="12" s="1"/>
  <c r="BT22" i="12"/>
  <c r="BX22" i="12" s="1"/>
  <c r="BL22" i="12"/>
  <c r="BC22" i="12"/>
  <c r="AO22" i="12"/>
  <c r="AF22" i="12"/>
  <c r="AG22" i="12" s="1"/>
  <c r="P22" i="12"/>
  <c r="Q22" i="12" s="1"/>
  <c r="O22" i="12"/>
  <c r="BW21" i="12"/>
  <c r="BY21" i="12" s="1"/>
  <c r="BT21" i="12"/>
  <c r="BX21" i="12" s="1"/>
  <c r="BL21" i="12"/>
  <c r="BC21" i="12"/>
  <c r="AO21" i="12"/>
  <c r="AP21" i="12" s="1"/>
  <c r="AF21" i="12"/>
  <c r="P21" i="12"/>
  <c r="O21" i="12"/>
  <c r="BW20" i="12"/>
  <c r="BY20" i="12" s="1"/>
  <c r="BT20" i="12"/>
  <c r="BX20" i="12" s="1"/>
  <c r="BL20" i="12"/>
  <c r="BM20" i="12" s="1"/>
  <c r="BC20" i="12"/>
  <c r="AO20" i="12"/>
  <c r="AF20" i="12"/>
  <c r="P20" i="12"/>
  <c r="O20" i="12"/>
  <c r="BW19" i="12"/>
  <c r="BY19" i="12" s="1"/>
  <c r="BT19" i="12"/>
  <c r="BX19" i="12" s="1"/>
  <c r="BL19" i="12"/>
  <c r="BM19" i="12" s="1"/>
  <c r="BC19" i="12"/>
  <c r="AO19" i="12"/>
  <c r="AF19" i="12"/>
  <c r="P19" i="12"/>
  <c r="Q19" i="12" s="1"/>
  <c r="O19" i="12"/>
  <c r="BW18" i="12"/>
  <c r="BY18" i="12" s="1"/>
  <c r="BT18" i="12"/>
  <c r="BX18" i="12" s="1"/>
  <c r="BL18" i="12"/>
  <c r="BM18" i="12" s="1"/>
  <c r="BC18" i="12"/>
  <c r="AO18" i="12"/>
  <c r="AF18" i="12"/>
  <c r="P18" i="12"/>
  <c r="O18" i="12"/>
  <c r="BW17" i="12"/>
  <c r="BY17" i="12" s="1"/>
  <c r="BT17" i="12"/>
  <c r="BX17" i="12" s="1"/>
  <c r="BL17" i="12"/>
  <c r="BC17" i="12"/>
  <c r="AO17" i="12"/>
  <c r="AF17" i="12"/>
  <c r="P17" i="12"/>
  <c r="O17" i="12"/>
  <c r="BW16" i="12"/>
  <c r="BY16" i="12" s="1"/>
  <c r="BT16" i="12"/>
  <c r="BX16" i="12" s="1"/>
  <c r="BL16" i="12"/>
  <c r="BC16" i="12"/>
  <c r="AO16" i="12"/>
  <c r="AF16" i="12"/>
  <c r="P16" i="12"/>
  <c r="O16" i="12"/>
  <c r="BW15" i="12"/>
  <c r="BY15" i="12" s="1"/>
  <c r="BT15" i="12"/>
  <c r="BX15" i="12" s="1"/>
  <c r="BL15" i="12"/>
  <c r="BC15" i="12"/>
  <c r="BD15" i="12" s="1"/>
  <c r="AO15" i="12"/>
  <c r="AF15" i="12"/>
  <c r="P15" i="12"/>
  <c r="O15" i="12"/>
  <c r="BW14" i="12"/>
  <c r="BY14" i="12" s="1"/>
  <c r="BT14" i="12"/>
  <c r="BX14" i="12" s="1"/>
  <c r="BL14" i="12"/>
  <c r="BC14" i="12"/>
  <c r="AO14" i="12"/>
  <c r="AF14" i="12"/>
  <c r="AG14" i="12" s="1"/>
  <c r="P14" i="12"/>
  <c r="O14" i="12"/>
  <c r="BW13" i="12"/>
  <c r="BY13" i="12" s="1"/>
  <c r="BT13" i="12"/>
  <c r="BX13" i="12" s="1"/>
  <c r="BL13" i="12"/>
  <c r="BC13" i="12"/>
  <c r="BD13" i="12" s="1"/>
  <c r="AO13" i="12"/>
  <c r="AF13" i="12"/>
  <c r="P13" i="12"/>
  <c r="Q13" i="12" s="1"/>
  <c r="O13" i="12"/>
  <c r="BW12" i="12"/>
  <c r="BY12" i="12" s="1"/>
  <c r="BT12" i="12"/>
  <c r="BX12" i="12" s="1"/>
  <c r="BL12" i="12"/>
  <c r="BC12" i="12"/>
  <c r="AO12" i="12"/>
  <c r="AF12" i="12"/>
  <c r="P12" i="12"/>
  <c r="Q12" i="12" s="1"/>
  <c r="O12" i="12"/>
  <c r="BW11" i="12"/>
  <c r="BY11" i="12" s="1"/>
  <c r="BT11" i="12"/>
  <c r="BX11" i="12" s="1"/>
  <c r="BL11" i="12"/>
  <c r="BC11" i="12"/>
  <c r="AO11" i="12"/>
  <c r="AF11" i="12"/>
  <c r="P11" i="12"/>
  <c r="O11" i="12"/>
  <c r="Y3" i="12"/>
  <c r="AV3" i="12" s="1"/>
  <c r="BQ3" i="12" s="1"/>
  <c r="AT2" i="12"/>
  <c r="B2" i="12"/>
  <c r="BO2" i="12" s="1"/>
  <c r="BQ50" i="11"/>
  <c r="D50" i="11"/>
  <c r="AV50" i="11" s="1"/>
  <c r="BW43" i="11"/>
  <c r="BY43" i="11" s="1"/>
  <c r="BT43" i="11"/>
  <c r="BX43" i="11" s="1"/>
  <c r="BL43" i="11"/>
  <c r="BC43" i="11"/>
  <c r="AO43" i="11"/>
  <c r="AF43" i="11"/>
  <c r="P43" i="11"/>
  <c r="Q43" i="11" s="1"/>
  <c r="O43" i="11"/>
  <c r="BW42" i="11"/>
  <c r="BY42" i="11" s="1"/>
  <c r="BT42" i="11"/>
  <c r="BX42" i="11" s="1"/>
  <c r="BL42" i="11"/>
  <c r="BC42" i="11"/>
  <c r="BD42" i="11" s="1"/>
  <c r="AO42" i="11"/>
  <c r="AF42" i="11"/>
  <c r="P42" i="11"/>
  <c r="O42" i="11"/>
  <c r="BW41" i="11"/>
  <c r="BY41" i="11" s="1"/>
  <c r="BT41" i="11"/>
  <c r="BX41" i="11" s="1"/>
  <c r="BL41" i="11"/>
  <c r="BC41" i="11"/>
  <c r="AO41" i="11"/>
  <c r="AF41" i="11"/>
  <c r="AG41" i="11" s="1"/>
  <c r="P41" i="11"/>
  <c r="O41" i="11"/>
  <c r="BW40" i="11"/>
  <c r="BY40" i="11" s="1"/>
  <c r="BT40" i="11"/>
  <c r="BX40" i="11" s="1"/>
  <c r="BL40" i="11"/>
  <c r="BC40" i="11"/>
  <c r="AO40" i="11"/>
  <c r="AP40" i="11" s="1"/>
  <c r="AF40" i="11"/>
  <c r="AG40" i="11" s="1"/>
  <c r="P40" i="11"/>
  <c r="Q40" i="11" s="1"/>
  <c r="O40" i="11"/>
  <c r="BW39" i="11"/>
  <c r="BY39" i="11" s="1"/>
  <c r="BT39" i="11"/>
  <c r="BX39" i="11" s="1"/>
  <c r="BL39" i="11"/>
  <c r="BC39" i="11"/>
  <c r="BD39" i="11" s="1"/>
  <c r="AO39" i="11"/>
  <c r="AP39" i="11" s="1"/>
  <c r="AF39" i="11"/>
  <c r="P39" i="11"/>
  <c r="O39" i="11"/>
  <c r="BW38" i="11"/>
  <c r="BY38" i="11" s="1"/>
  <c r="BT38" i="11"/>
  <c r="BX38" i="11" s="1"/>
  <c r="BL38" i="11"/>
  <c r="BC38" i="11"/>
  <c r="AO38" i="11"/>
  <c r="AF38" i="11"/>
  <c r="P38" i="11"/>
  <c r="O38" i="11"/>
  <c r="BW37" i="11"/>
  <c r="BY37" i="11" s="1"/>
  <c r="BT37" i="11"/>
  <c r="BX37" i="11" s="1"/>
  <c r="BL37" i="11"/>
  <c r="BC37" i="11"/>
  <c r="AO37" i="11"/>
  <c r="AF37" i="11"/>
  <c r="AG37" i="11" s="1"/>
  <c r="P37" i="11"/>
  <c r="O37" i="11"/>
  <c r="BW36" i="11"/>
  <c r="BY36" i="11" s="1"/>
  <c r="BT36" i="11"/>
  <c r="BX36" i="11" s="1"/>
  <c r="BL36" i="11"/>
  <c r="BM36" i="11" s="1"/>
  <c r="BC36" i="11"/>
  <c r="AO36" i="11"/>
  <c r="AP36" i="11" s="1"/>
  <c r="AF36" i="11"/>
  <c r="AG36" i="11" s="1"/>
  <c r="P36" i="11"/>
  <c r="O36" i="11"/>
  <c r="BW35" i="11"/>
  <c r="BY35" i="11" s="1"/>
  <c r="BT35" i="11"/>
  <c r="BX35" i="11" s="1"/>
  <c r="BL35" i="11"/>
  <c r="BM35" i="11" s="1"/>
  <c r="BC35" i="11"/>
  <c r="AO35" i="11"/>
  <c r="AF35" i="11"/>
  <c r="P35" i="11"/>
  <c r="O35" i="11"/>
  <c r="BW34" i="11"/>
  <c r="BY34" i="11" s="1"/>
  <c r="BT34" i="11"/>
  <c r="BX34" i="11" s="1"/>
  <c r="BL34" i="11"/>
  <c r="BM34" i="11" s="1"/>
  <c r="BC34" i="11"/>
  <c r="BD34" i="11" s="1"/>
  <c r="AO34" i="11"/>
  <c r="AF34" i="11"/>
  <c r="P34" i="11"/>
  <c r="O34" i="11"/>
  <c r="BW33" i="11"/>
  <c r="BY33" i="11" s="1"/>
  <c r="BT33" i="11"/>
  <c r="BX33" i="11" s="1"/>
  <c r="BL33" i="11"/>
  <c r="BM33" i="11" s="1"/>
  <c r="BC33" i="11"/>
  <c r="AO33" i="11"/>
  <c r="AP33" i="11" s="1"/>
  <c r="AF33" i="11"/>
  <c r="AG33" i="11" s="1"/>
  <c r="P33" i="11"/>
  <c r="O33" i="11"/>
  <c r="BW32" i="11"/>
  <c r="BY32" i="11" s="1"/>
  <c r="BT32" i="11"/>
  <c r="BX32" i="11" s="1"/>
  <c r="BL32" i="11"/>
  <c r="BC32" i="11"/>
  <c r="AO32" i="11"/>
  <c r="AP32" i="11" s="1"/>
  <c r="AF32" i="11"/>
  <c r="AG32" i="11" s="1"/>
  <c r="P32" i="11"/>
  <c r="O32" i="11"/>
  <c r="BW31" i="11"/>
  <c r="BY31" i="11" s="1"/>
  <c r="BT31" i="11"/>
  <c r="BX31" i="11" s="1"/>
  <c r="BL31" i="11"/>
  <c r="BC31" i="11"/>
  <c r="AO31" i="11"/>
  <c r="AF31" i="11"/>
  <c r="P31" i="11"/>
  <c r="O31" i="11"/>
  <c r="BW30" i="11"/>
  <c r="BY30" i="11" s="1"/>
  <c r="BT30" i="11"/>
  <c r="BX30" i="11" s="1"/>
  <c r="BL30" i="11"/>
  <c r="BC30" i="11"/>
  <c r="AO30" i="11"/>
  <c r="AP30" i="11" s="1"/>
  <c r="AF30" i="11"/>
  <c r="P30" i="11"/>
  <c r="O30" i="11"/>
  <c r="BW29" i="11"/>
  <c r="BY29" i="11" s="1"/>
  <c r="BT29" i="11"/>
  <c r="BX29" i="11" s="1"/>
  <c r="BL29" i="11"/>
  <c r="BC29" i="11"/>
  <c r="BD29" i="11" s="1"/>
  <c r="AO29" i="11"/>
  <c r="AP29" i="11" s="1"/>
  <c r="AF29" i="11"/>
  <c r="AG29" i="11" s="1"/>
  <c r="P29" i="11"/>
  <c r="O29" i="11"/>
  <c r="BW28" i="11"/>
  <c r="BY28" i="11" s="1"/>
  <c r="BT28" i="11"/>
  <c r="BX28" i="11" s="1"/>
  <c r="BL28" i="11"/>
  <c r="BM28" i="11" s="1"/>
  <c r="BC28" i="11"/>
  <c r="AO28" i="11"/>
  <c r="AF28" i="11"/>
  <c r="P28" i="11"/>
  <c r="O28" i="11"/>
  <c r="BW27" i="11"/>
  <c r="BY27" i="11" s="1"/>
  <c r="BT27" i="11"/>
  <c r="BX27" i="11" s="1"/>
  <c r="BL27" i="11"/>
  <c r="BM27" i="11" s="1"/>
  <c r="BC27" i="11"/>
  <c r="BD27" i="11" s="1"/>
  <c r="AO27" i="11"/>
  <c r="AF27" i="11"/>
  <c r="P27" i="11"/>
  <c r="O27" i="11"/>
  <c r="BW26" i="11"/>
  <c r="BY26" i="11" s="1"/>
  <c r="BT26" i="11"/>
  <c r="BX26" i="11" s="1"/>
  <c r="BL26" i="11"/>
  <c r="BC26" i="11"/>
  <c r="BD26" i="11" s="1"/>
  <c r="AO26" i="11"/>
  <c r="AF26" i="11"/>
  <c r="P26" i="11"/>
  <c r="O26" i="11"/>
  <c r="BW25" i="11"/>
  <c r="BY25" i="11" s="1"/>
  <c r="BT25" i="11"/>
  <c r="BX25" i="11" s="1"/>
  <c r="BL25" i="11"/>
  <c r="BC25" i="11"/>
  <c r="AO25" i="11"/>
  <c r="AF25" i="11"/>
  <c r="P25" i="11"/>
  <c r="O25" i="11"/>
  <c r="BW24" i="11"/>
  <c r="BY24" i="11" s="1"/>
  <c r="BT24" i="11"/>
  <c r="BX24" i="11" s="1"/>
  <c r="BL24" i="11"/>
  <c r="BM24" i="11" s="1"/>
  <c r="BC24" i="11"/>
  <c r="BD24" i="11" s="1"/>
  <c r="AO24" i="11"/>
  <c r="AF24" i="11"/>
  <c r="P24" i="11"/>
  <c r="O24" i="11"/>
  <c r="BW23" i="11"/>
  <c r="BY23" i="11" s="1"/>
  <c r="BT23" i="11"/>
  <c r="BX23" i="11" s="1"/>
  <c r="BL23" i="11"/>
  <c r="BM23" i="11" s="1"/>
  <c r="BC23" i="11"/>
  <c r="AO23" i="11"/>
  <c r="AF23" i="11"/>
  <c r="AG23" i="11" s="1"/>
  <c r="P23" i="11"/>
  <c r="O23" i="11"/>
  <c r="BW22" i="11"/>
  <c r="BY22" i="11" s="1"/>
  <c r="BT22" i="11"/>
  <c r="BX22" i="11" s="1"/>
  <c r="BL22" i="11"/>
  <c r="BC22" i="11"/>
  <c r="BD22" i="11" s="1"/>
  <c r="AO22" i="11"/>
  <c r="AF22" i="11"/>
  <c r="P22" i="11"/>
  <c r="O22" i="11"/>
  <c r="BW21" i="11"/>
  <c r="BY21" i="11" s="1"/>
  <c r="BT21" i="11"/>
  <c r="BX21" i="11" s="1"/>
  <c r="BL21" i="11"/>
  <c r="BM21" i="11" s="1"/>
  <c r="BC21" i="11"/>
  <c r="AO21" i="11"/>
  <c r="AF21" i="11"/>
  <c r="P21" i="11"/>
  <c r="O21" i="11"/>
  <c r="BW20" i="11"/>
  <c r="BY20" i="11" s="1"/>
  <c r="BT20" i="11"/>
  <c r="BX20" i="11" s="1"/>
  <c r="BL20" i="11"/>
  <c r="BM20" i="11" s="1"/>
  <c r="BC20" i="11"/>
  <c r="BD20" i="11" s="1"/>
  <c r="AO20" i="11"/>
  <c r="AP20" i="11" s="1"/>
  <c r="AF20" i="11"/>
  <c r="P20" i="11"/>
  <c r="Q20" i="11" s="1"/>
  <c r="O20" i="11"/>
  <c r="BW19" i="11"/>
  <c r="BY19" i="11" s="1"/>
  <c r="BT19" i="11"/>
  <c r="BX19" i="11" s="1"/>
  <c r="BL19" i="11"/>
  <c r="BC19" i="11"/>
  <c r="AO19" i="11"/>
  <c r="AF19" i="11"/>
  <c r="P19" i="11"/>
  <c r="O19" i="11"/>
  <c r="BW18" i="11"/>
  <c r="BY18" i="11" s="1"/>
  <c r="BT18" i="11"/>
  <c r="BX18" i="11" s="1"/>
  <c r="BL18" i="11"/>
  <c r="BM18" i="11" s="1"/>
  <c r="BC18" i="11"/>
  <c r="AO18" i="11"/>
  <c r="AF18" i="11"/>
  <c r="AG18" i="11" s="1"/>
  <c r="P18" i="11"/>
  <c r="O18" i="11"/>
  <c r="BW17" i="11"/>
  <c r="BY17" i="11" s="1"/>
  <c r="BT17" i="11"/>
  <c r="BX17" i="11" s="1"/>
  <c r="BL17" i="11"/>
  <c r="BC17" i="11"/>
  <c r="AO17" i="11"/>
  <c r="AF17" i="11"/>
  <c r="P17" i="11"/>
  <c r="Q17" i="11" s="1"/>
  <c r="O17" i="11"/>
  <c r="BW16" i="11"/>
  <c r="BY16" i="11" s="1"/>
  <c r="BT16" i="11"/>
  <c r="BX16" i="11" s="1"/>
  <c r="BL16" i="11"/>
  <c r="BC16" i="11"/>
  <c r="AO16" i="11"/>
  <c r="AF16" i="11"/>
  <c r="P16" i="11"/>
  <c r="O16" i="11"/>
  <c r="BW15" i="11"/>
  <c r="BY15" i="11" s="1"/>
  <c r="BT15" i="11"/>
  <c r="BX15" i="11" s="1"/>
  <c r="BL15" i="11"/>
  <c r="BC15" i="11"/>
  <c r="AO15" i="11"/>
  <c r="AF15" i="11"/>
  <c r="P15" i="11"/>
  <c r="O15" i="11"/>
  <c r="BW14" i="11"/>
  <c r="BY14" i="11" s="1"/>
  <c r="BT14" i="11"/>
  <c r="BX14" i="11" s="1"/>
  <c r="BL14" i="11"/>
  <c r="BC14" i="11"/>
  <c r="AO14" i="11"/>
  <c r="AF14" i="11"/>
  <c r="P14" i="11"/>
  <c r="O14" i="11"/>
  <c r="BW13" i="11"/>
  <c r="BY13" i="11" s="1"/>
  <c r="BT13" i="11"/>
  <c r="BX13" i="11" s="1"/>
  <c r="BL13" i="11"/>
  <c r="BC13" i="11"/>
  <c r="AO13" i="11"/>
  <c r="AF13" i="11"/>
  <c r="AG13" i="11" s="1"/>
  <c r="P13" i="11"/>
  <c r="Q13" i="11" s="1"/>
  <c r="O13" i="11"/>
  <c r="BW12" i="11"/>
  <c r="BY12" i="11" s="1"/>
  <c r="BT12" i="11"/>
  <c r="BX12" i="11" s="1"/>
  <c r="BL12" i="11"/>
  <c r="BC12" i="11"/>
  <c r="AO12" i="11"/>
  <c r="AP12" i="11" s="1"/>
  <c r="AF12" i="11"/>
  <c r="P12" i="11"/>
  <c r="O12" i="11"/>
  <c r="BW11" i="11"/>
  <c r="BY11" i="11" s="1"/>
  <c r="BT11" i="11"/>
  <c r="BX11" i="11" s="1"/>
  <c r="BL11" i="11"/>
  <c r="BC11" i="11"/>
  <c r="AO11" i="11"/>
  <c r="AF11" i="11"/>
  <c r="P11" i="11"/>
  <c r="O11" i="11"/>
  <c r="Y3" i="11"/>
  <c r="AV3" i="11" s="1"/>
  <c r="BQ3" i="11" s="1"/>
  <c r="B2" i="11"/>
  <c r="BO2" i="11" s="1"/>
  <c r="BQ50" i="10"/>
  <c r="D50" i="10"/>
  <c r="AV50" i="10" s="1"/>
  <c r="BW43" i="10"/>
  <c r="BY43" i="10" s="1"/>
  <c r="BT43" i="10"/>
  <c r="BX43" i="10" s="1"/>
  <c r="BL43" i="10"/>
  <c r="BM43" i="10" s="1"/>
  <c r="BC43" i="10"/>
  <c r="AO43" i="10"/>
  <c r="AF43" i="10"/>
  <c r="P43" i="10"/>
  <c r="O43" i="10"/>
  <c r="BW42" i="10"/>
  <c r="BY42" i="10" s="1"/>
  <c r="BT42" i="10"/>
  <c r="BX42" i="10" s="1"/>
  <c r="BL42" i="10"/>
  <c r="BC42" i="10"/>
  <c r="BD42" i="10" s="1"/>
  <c r="AO42" i="10"/>
  <c r="AP42" i="10" s="1"/>
  <c r="AF42" i="10"/>
  <c r="AG42" i="10" s="1"/>
  <c r="P42" i="10"/>
  <c r="O42" i="10"/>
  <c r="BW41" i="10"/>
  <c r="BY41" i="10" s="1"/>
  <c r="BT41" i="10"/>
  <c r="BX41" i="10" s="1"/>
  <c r="BL41" i="10"/>
  <c r="BC41" i="10"/>
  <c r="AO41" i="10"/>
  <c r="AP41" i="10" s="1"/>
  <c r="AF41" i="10"/>
  <c r="P41" i="10"/>
  <c r="O41" i="10"/>
  <c r="BW40" i="10"/>
  <c r="BY40" i="10" s="1"/>
  <c r="BT40" i="10"/>
  <c r="BX40" i="10" s="1"/>
  <c r="BL40" i="10"/>
  <c r="BC40" i="10"/>
  <c r="AO40" i="10"/>
  <c r="AF40" i="10"/>
  <c r="AG40" i="10" s="1"/>
  <c r="P40" i="10"/>
  <c r="O40" i="10"/>
  <c r="BW39" i="10"/>
  <c r="BY39" i="10" s="1"/>
  <c r="BT39" i="10"/>
  <c r="BX39" i="10" s="1"/>
  <c r="BL39" i="10"/>
  <c r="BM39" i="10" s="1"/>
  <c r="BC39" i="10"/>
  <c r="AO39" i="10"/>
  <c r="AF39" i="10"/>
  <c r="AG39" i="10" s="1"/>
  <c r="P39" i="10"/>
  <c r="O39" i="10"/>
  <c r="BW38" i="10"/>
  <c r="BY38" i="10" s="1"/>
  <c r="BT38" i="10"/>
  <c r="BX38" i="10" s="1"/>
  <c r="BL38" i="10"/>
  <c r="BC38" i="10"/>
  <c r="AO38" i="10"/>
  <c r="AF38" i="10"/>
  <c r="P38" i="10"/>
  <c r="O38" i="10"/>
  <c r="BW37" i="10"/>
  <c r="BY37" i="10" s="1"/>
  <c r="BT37" i="10"/>
  <c r="BX37" i="10" s="1"/>
  <c r="BL37" i="10"/>
  <c r="BC37" i="10"/>
  <c r="AO37" i="10"/>
  <c r="AF37" i="10"/>
  <c r="AG37" i="10" s="1"/>
  <c r="P37" i="10"/>
  <c r="O37" i="10"/>
  <c r="BW36" i="10"/>
  <c r="BY36" i="10" s="1"/>
  <c r="BT36" i="10"/>
  <c r="BX36" i="10" s="1"/>
  <c r="BL36" i="10"/>
  <c r="BM36" i="10"/>
  <c r="BC36" i="10"/>
  <c r="AO36" i="10"/>
  <c r="AF36" i="10"/>
  <c r="P36" i="10"/>
  <c r="O36" i="10"/>
  <c r="BW35" i="10"/>
  <c r="BY35" i="10" s="1"/>
  <c r="BT35" i="10"/>
  <c r="BX35" i="10" s="1"/>
  <c r="BL35" i="10"/>
  <c r="BM35" i="10" s="1"/>
  <c r="BC35" i="10"/>
  <c r="BD35" i="10" s="1"/>
  <c r="AO35" i="10"/>
  <c r="AP35" i="10" s="1"/>
  <c r="AF35" i="10"/>
  <c r="P35" i="10"/>
  <c r="O35" i="10"/>
  <c r="BW34" i="10"/>
  <c r="BY34" i="10" s="1"/>
  <c r="BT34" i="10"/>
  <c r="BX34" i="10" s="1"/>
  <c r="BL34" i="10"/>
  <c r="BC34" i="10"/>
  <c r="AO34" i="10"/>
  <c r="AP34" i="10" s="1"/>
  <c r="AF34" i="10"/>
  <c r="P34" i="10"/>
  <c r="O34" i="10"/>
  <c r="BW33" i="10"/>
  <c r="BY33" i="10" s="1"/>
  <c r="BT33" i="10"/>
  <c r="BX33" i="10" s="1"/>
  <c r="BL33" i="10"/>
  <c r="BM33" i="10" s="1"/>
  <c r="BC33" i="10"/>
  <c r="AO33" i="10"/>
  <c r="AP33" i="10" s="1"/>
  <c r="AF33" i="10"/>
  <c r="AG33" i="10" s="1"/>
  <c r="P33" i="10"/>
  <c r="O33" i="10"/>
  <c r="BW32" i="10"/>
  <c r="BY32" i="10" s="1"/>
  <c r="BT32" i="10"/>
  <c r="BX32" i="10" s="1"/>
  <c r="BL32" i="10"/>
  <c r="BM32" i="10" s="1"/>
  <c r="BC32" i="10"/>
  <c r="AO32" i="10"/>
  <c r="AP32" i="10" s="1"/>
  <c r="AF32" i="10"/>
  <c r="P32" i="10"/>
  <c r="O32" i="10"/>
  <c r="BW31" i="10"/>
  <c r="BY31" i="10" s="1"/>
  <c r="BT31" i="10"/>
  <c r="BX31" i="10" s="1"/>
  <c r="BL31" i="10"/>
  <c r="BC31" i="10"/>
  <c r="BD31" i="10" s="1"/>
  <c r="AO31" i="10"/>
  <c r="AF31" i="10"/>
  <c r="P31" i="10"/>
  <c r="O31" i="10"/>
  <c r="BW30" i="10"/>
  <c r="BY30" i="10" s="1"/>
  <c r="BT30" i="10"/>
  <c r="BX30" i="10" s="1"/>
  <c r="BL30" i="10"/>
  <c r="BM30" i="10" s="1"/>
  <c r="BC30" i="10"/>
  <c r="BD30" i="10" s="1"/>
  <c r="AO30" i="10"/>
  <c r="AF30" i="10"/>
  <c r="P30" i="10"/>
  <c r="O30" i="10"/>
  <c r="BW29" i="10"/>
  <c r="BY29" i="10" s="1"/>
  <c r="BT29" i="10"/>
  <c r="BX29" i="10" s="1"/>
  <c r="BL29" i="10"/>
  <c r="BC29" i="10"/>
  <c r="AO29" i="10"/>
  <c r="AF29" i="10"/>
  <c r="P29" i="10"/>
  <c r="O29" i="10"/>
  <c r="BW28" i="10"/>
  <c r="BY28" i="10" s="1"/>
  <c r="BT28" i="10"/>
  <c r="BX28" i="10" s="1"/>
  <c r="BL28" i="10"/>
  <c r="BC28" i="10"/>
  <c r="BD28" i="10" s="1"/>
  <c r="AO28" i="10"/>
  <c r="AF28" i="10"/>
  <c r="P28" i="10"/>
  <c r="O28" i="10"/>
  <c r="BW27" i="10"/>
  <c r="BY27" i="10" s="1"/>
  <c r="BT27" i="10"/>
  <c r="BX27" i="10" s="1"/>
  <c r="BL27" i="10"/>
  <c r="BC27" i="10"/>
  <c r="AO27" i="10"/>
  <c r="AF27" i="10"/>
  <c r="P27" i="10"/>
  <c r="O27" i="10"/>
  <c r="BW26" i="10"/>
  <c r="BY26" i="10" s="1"/>
  <c r="BT26" i="10"/>
  <c r="BX26" i="10" s="1"/>
  <c r="BL26" i="10"/>
  <c r="BC26" i="10"/>
  <c r="BD26" i="10" s="1"/>
  <c r="AO26" i="10"/>
  <c r="AF26" i="10"/>
  <c r="P26" i="10"/>
  <c r="O26" i="10"/>
  <c r="BW25" i="10"/>
  <c r="BY25" i="10" s="1"/>
  <c r="BT25" i="10"/>
  <c r="BX25" i="10" s="1"/>
  <c r="BL25" i="10"/>
  <c r="BC25" i="10"/>
  <c r="BD25" i="10" s="1"/>
  <c r="AO25" i="10"/>
  <c r="AF25" i="10"/>
  <c r="P25" i="10"/>
  <c r="O25" i="10"/>
  <c r="BW24" i="10"/>
  <c r="BY24" i="10" s="1"/>
  <c r="BT24" i="10"/>
  <c r="BX24" i="10" s="1"/>
  <c r="BL24" i="10"/>
  <c r="BC24" i="10"/>
  <c r="BD24" i="10" s="1"/>
  <c r="AO24" i="10"/>
  <c r="AF24" i="10"/>
  <c r="AG24" i="10" s="1"/>
  <c r="P24" i="10"/>
  <c r="O24" i="10"/>
  <c r="BW23" i="10"/>
  <c r="BY23" i="10" s="1"/>
  <c r="BT23" i="10"/>
  <c r="BX23" i="10" s="1"/>
  <c r="BL23" i="10"/>
  <c r="BC23" i="10"/>
  <c r="AO23" i="10"/>
  <c r="AP23" i="10" s="1"/>
  <c r="AF23" i="10"/>
  <c r="P23" i="10"/>
  <c r="O23" i="10"/>
  <c r="BW22" i="10"/>
  <c r="BY22" i="10" s="1"/>
  <c r="BT22" i="10"/>
  <c r="BX22" i="10" s="1"/>
  <c r="BL22" i="10"/>
  <c r="BC22" i="10"/>
  <c r="AO22" i="10"/>
  <c r="AP22" i="10" s="1"/>
  <c r="AF22" i="10"/>
  <c r="P22" i="10"/>
  <c r="O22" i="10"/>
  <c r="BW21" i="10"/>
  <c r="BY21" i="10" s="1"/>
  <c r="BT21" i="10"/>
  <c r="BX21" i="10" s="1"/>
  <c r="BL21" i="10"/>
  <c r="BC21" i="10"/>
  <c r="AO21" i="10"/>
  <c r="AF21" i="10"/>
  <c r="P21" i="10"/>
  <c r="O21" i="10"/>
  <c r="BW20" i="10"/>
  <c r="BY20" i="10" s="1"/>
  <c r="BT20" i="10"/>
  <c r="BX20" i="10" s="1"/>
  <c r="BL20" i="10"/>
  <c r="BC20" i="10"/>
  <c r="BD20" i="10" s="1"/>
  <c r="AO20" i="10"/>
  <c r="AP20" i="10" s="1"/>
  <c r="AF20" i="10"/>
  <c r="AG20" i="10" s="1"/>
  <c r="P20" i="10"/>
  <c r="O20" i="10"/>
  <c r="BW19" i="10"/>
  <c r="BY19" i="10" s="1"/>
  <c r="BT19" i="10"/>
  <c r="BX19" i="10" s="1"/>
  <c r="BL19" i="10"/>
  <c r="BC19" i="10"/>
  <c r="AO19" i="10"/>
  <c r="AF19" i="10"/>
  <c r="P19" i="10"/>
  <c r="O19" i="10"/>
  <c r="BW18" i="10"/>
  <c r="BY18" i="10" s="1"/>
  <c r="BT18" i="10"/>
  <c r="BX18" i="10" s="1"/>
  <c r="BL18" i="10"/>
  <c r="BC18" i="10"/>
  <c r="BD18" i="10" s="1"/>
  <c r="AO18" i="10"/>
  <c r="AP18" i="10" s="1"/>
  <c r="AF18" i="10"/>
  <c r="AG18" i="10" s="1"/>
  <c r="P18" i="10"/>
  <c r="O18" i="10"/>
  <c r="BW17" i="10"/>
  <c r="BY17" i="10" s="1"/>
  <c r="BT17" i="10"/>
  <c r="BX17" i="10" s="1"/>
  <c r="BL17" i="10"/>
  <c r="BM17" i="10" s="1"/>
  <c r="BC17" i="10"/>
  <c r="AO17" i="10"/>
  <c r="AF17" i="10"/>
  <c r="P17" i="10"/>
  <c r="O17" i="10"/>
  <c r="BW16" i="10"/>
  <c r="BY16" i="10" s="1"/>
  <c r="BT16" i="10"/>
  <c r="BX16" i="10" s="1"/>
  <c r="BL16" i="10"/>
  <c r="BC16" i="10"/>
  <c r="BD16" i="10" s="1"/>
  <c r="AO16" i="10"/>
  <c r="AF16" i="10"/>
  <c r="P16" i="10"/>
  <c r="O16" i="10"/>
  <c r="BW15" i="10"/>
  <c r="BY15" i="10" s="1"/>
  <c r="BT15" i="10"/>
  <c r="BX15" i="10" s="1"/>
  <c r="BL15" i="10"/>
  <c r="BC15" i="10"/>
  <c r="AO15" i="10"/>
  <c r="AF15" i="10"/>
  <c r="P15" i="10"/>
  <c r="O15" i="10"/>
  <c r="BW14" i="10"/>
  <c r="BY14" i="10" s="1"/>
  <c r="BT14" i="10"/>
  <c r="BX14" i="10" s="1"/>
  <c r="BL14" i="10"/>
  <c r="BC14" i="10"/>
  <c r="BD14" i="10" s="1"/>
  <c r="AO14" i="10"/>
  <c r="AF14" i="10"/>
  <c r="P14" i="10"/>
  <c r="O14" i="10"/>
  <c r="BW13" i="10"/>
  <c r="BY13" i="10" s="1"/>
  <c r="BT13" i="10"/>
  <c r="BX13" i="10" s="1"/>
  <c r="BL13" i="10"/>
  <c r="BC13" i="10"/>
  <c r="AO13" i="10"/>
  <c r="AF13" i="10"/>
  <c r="AG13" i="10" s="1"/>
  <c r="P13" i="10"/>
  <c r="O13" i="10"/>
  <c r="BW12" i="10"/>
  <c r="BY12" i="10" s="1"/>
  <c r="BT12" i="10"/>
  <c r="BX12" i="10" s="1"/>
  <c r="BL12" i="10"/>
  <c r="BC12" i="10"/>
  <c r="AO12" i="10"/>
  <c r="AF12" i="10"/>
  <c r="P12" i="10"/>
  <c r="O12" i="10"/>
  <c r="BW11" i="10"/>
  <c r="BY11" i="10" s="1"/>
  <c r="BT11" i="10"/>
  <c r="BX11" i="10" s="1"/>
  <c r="BL11" i="10"/>
  <c r="BC11" i="10"/>
  <c r="AO11" i="10"/>
  <c r="AF11" i="10"/>
  <c r="P11" i="10"/>
  <c r="O11" i="10"/>
  <c r="Y3" i="10"/>
  <c r="AV3" i="10" s="1"/>
  <c r="BQ3" i="10" s="1"/>
  <c r="BO2" i="10"/>
  <c r="B2" i="10"/>
  <c r="W2" i="10" s="1"/>
  <c r="D50" i="9"/>
  <c r="BQ50" i="9" s="1"/>
  <c r="BW43" i="9"/>
  <c r="BY43" i="9" s="1"/>
  <c r="BT43" i="9"/>
  <c r="BX43" i="9" s="1"/>
  <c r="BL43" i="9"/>
  <c r="BM43" i="9" s="1"/>
  <c r="BC43" i="9"/>
  <c r="BD43" i="9" s="1"/>
  <c r="AO43" i="9"/>
  <c r="AF43" i="9"/>
  <c r="AG43" i="9" s="1"/>
  <c r="P43" i="9"/>
  <c r="Q43" i="9" s="1"/>
  <c r="O43" i="9"/>
  <c r="BW42" i="9"/>
  <c r="BY42" i="9" s="1"/>
  <c r="BT42" i="9"/>
  <c r="BX42" i="9" s="1"/>
  <c r="BL42" i="9"/>
  <c r="BC42" i="9"/>
  <c r="AO42" i="9"/>
  <c r="AF42" i="9"/>
  <c r="AG42" i="9" s="1"/>
  <c r="P42" i="9"/>
  <c r="O42" i="9"/>
  <c r="BW41" i="9"/>
  <c r="BY41" i="9" s="1"/>
  <c r="BT41" i="9"/>
  <c r="BX41" i="9" s="1"/>
  <c r="BL41" i="9"/>
  <c r="BC41" i="9"/>
  <c r="AO41" i="9"/>
  <c r="AF41" i="9"/>
  <c r="AG41" i="9" s="1"/>
  <c r="P41" i="9"/>
  <c r="O41" i="9"/>
  <c r="BW40" i="9"/>
  <c r="BY40" i="9" s="1"/>
  <c r="BT40" i="9"/>
  <c r="BX40" i="9" s="1"/>
  <c r="BL40" i="9"/>
  <c r="BC40" i="9"/>
  <c r="AO40" i="9"/>
  <c r="AF40" i="9"/>
  <c r="P40" i="9"/>
  <c r="O40" i="9"/>
  <c r="BW39" i="9"/>
  <c r="BY39" i="9" s="1"/>
  <c r="BT39" i="9"/>
  <c r="BX39" i="9" s="1"/>
  <c r="BL39" i="9"/>
  <c r="BM39" i="9" s="1"/>
  <c r="BC39" i="9"/>
  <c r="AO39" i="9"/>
  <c r="AP39" i="9" s="1"/>
  <c r="AF39" i="9"/>
  <c r="P39" i="9"/>
  <c r="O39" i="9"/>
  <c r="BW38" i="9"/>
  <c r="BY38" i="9" s="1"/>
  <c r="BT38" i="9"/>
  <c r="BX38" i="9" s="1"/>
  <c r="BL38" i="9"/>
  <c r="BM38" i="9" s="1"/>
  <c r="BC38" i="9"/>
  <c r="BD38" i="9" s="1"/>
  <c r="AO38" i="9"/>
  <c r="AF38" i="9"/>
  <c r="P38" i="9"/>
  <c r="O38" i="9"/>
  <c r="BW37" i="9"/>
  <c r="BY37" i="9" s="1"/>
  <c r="BT37" i="9"/>
  <c r="BX37" i="9" s="1"/>
  <c r="BL37" i="9"/>
  <c r="BC37" i="9"/>
  <c r="AO37" i="9"/>
  <c r="AP37" i="9" s="1"/>
  <c r="AF37" i="9"/>
  <c r="P37" i="9"/>
  <c r="O37" i="9"/>
  <c r="BW36" i="9"/>
  <c r="BY36" i="9" s="1"/>
  <c r="BT36" i="9"/>
  <c r="BX36" i="9" s="1"/>
  <c r="BL36" i="9"/>
  <c r="BC36" i="9"/>
  <c r="BD36" i="9" s="1"/>
  <c r="AO36" i="9"/>
  <c r="AF36" i="9"/>
  <c r="P36" i="9"/>
  <c r="Q36" i="9" s="1"/>
  <c r="O36" i="9"/>
  <c r="BW35" i="9"/>
  <c r="BY35" i="9" s="1"/>
  <c r="BT35" i="9"/>
  <c r="BX35" i="9" s="1"/>
  <c r="BL35" i="9"/>
  <c r="BC35" i="9"/>
  <c r="AO35" i="9"/>
  <c r="AP35" i="9" s="1"/>
  <c r="AF35" i="9"/>
  <c r="P35" i="9"/>
  <c r="O35" i="9"/>
  <c r="BW34" i="9"/>
  <c r="BY34" i="9" s="1"/>
  <c r="BT34" i="9"/>
  <c r="BX34" i="9" s="1"/>
  <c r="BL34" i="9"/>
  <c r="BC34" i="9"/>
  <c r="AO34" i="9"/>
  <c r="AP34" i="9" s="1"/>
  <c r="AF34" i="9"/>
  <c r="P34" i="9"/>
  <c r="O34" i="9"/>
  <c r="BW33" i="9"/>
  <c r="BY33" i="9" s="1"/>
  <c r="BT33" i="9"/>
  <c r="BX33" i="9" s="1"/>
  <c r="BL33" i="9"/>
  <c r="BC33" i="9"/>
  <c r="AO33" i="9"/>
  <c r="AF33" i="9"/>
  <c r="P33" i="9"/>
  <c r="O33" i="9"/>
  <c r="BW32" i="9"/>
  <c r="BY32" i="9" s="1"/>
  <c r="BT32" i="9"/>
  <c r="BX32" i="9" s="1"/>
  <c r="BL32" i="9"/>
  <c r="BC32" i="9"/>
  <c r="AO32" i="9"/>
  <c r="AF32" i="9"/>
  <c r="P32" i="9"/>
  <c r="O32" i="9"/>
  <c r="BW31" i="9"/>
  <c r="BY31" i="9" s="1"/>
  <c r="BT31" i="9"/>
  <c r="BX31" i="9" s="1"/>
  <c r="BL31" i="9"/>
  <c r="BC31" i="9"/>
  <c r="AO31" i="9"/>
  <c r="AP31" i="9" s="1"/>
  <c r="AF31" i="9"/>
  <c r="AG31" i="9" s="1"/>
  <c r="P31" i="9"/>
  <c r="O31" i="9"/>
  <c r="BW30" i="9"/>
  <c r="BY30" i="9" s="1"/>
  <c r="BT30" i="9"/>
  <c r="BX30" i="9" s="1"/>
  <c r="BL30" i="9"/>
  <c r="BM30" i="9" s="1"/>
  <c r="BC30" i="9"/>
  <c r="AO30" i="9"/>
  <c r="AP30" i="9" s="1"/>
  <c r="AF30" i="9"/>
  <c r="AG30" i="9" s="1"/>
  <c r="P30" i="9"/>
  <c r="O30" i="9"/>
  <c r="BW29" i="9"/>
  <c r="BY29" i="9" s="1"/>
  <c r="BT29" i="9"/>
  <c r="BX29" i="9" s="1"/>
  <c r="BL29" i="9"/>
  <c r="BM29" i="9" s="1"/>
  <c r="BC29" i="9"/>
  <c r="AO29" i="9"/>
  <c r="AP29" i="9" s="1"/>
  <c r="AF29" i="9"/>
  <c r="P29" i="9"/>
  <c r="O29" i="9"/>
  <c r="BW28" i="9"/>
  <c r="BY28" i="9" s="1"/>
  <c r="BT28" i="9"/>
  <c r="BX28" i="9" s="1"/>
  <c r="BL28" i="9"/>
  <c r="BC28" i="9"/>
  <c r="AO28" i="9"/>
  <c r="AF28" i="9"/>
  <c r="P28" i="9"/>
  <c r="O28" i="9"/>
  <c r="BW27" i="9"/>
  <c r="BY27" i="9" s="1"/>
  <c r="BT27" i="9"/>
  <c r="BX27" i="9" s="1"/>
  <c r="BL27" i="9"/>
  <c r="BC27" i="9"/>
  <c r="BD27" i="9" s="1"/>
  <c r="AO27" i="9"/>
  <c r="AP27" i="9" s="1"/>
  <c r="AF27" i="9"/>
  <c r="AG27" i="9" s="1"/>
  <c r="P27" i="9"/>
  <c r="O27" i="9"/>
  <c r="BW26" i="9"/>
  <c r="BY26" i="9" s="1"/>
  <c r="BT26" i="9"/>
  <c r="BX26" i="9" s="1"/>
  <c r="BL26" i="9"/>
  <c r="BC26" i="9"/>
  <c r="AO26" i="9"/>
  <c r="AF26" i="9"/>
  <c r="AG26" i="9" s="1"/>
  <c r="P26" i="9"/>
  <c r="O26" i="9"/>
  <c r="BW25" i="9"/>
  <c r="BY25" i="9" s="1"/>
  <c r="BT25" i="9"/>
  <c r="BX25" i="9" s="1"/>
  <c r="BL25" i="9"/>
  <c r="BC25" i="9"/>
  <c r="AO25" i="9"/>
  <c r="AF25" i="9"/>
  <c r="P25" i="9"/>
  <c r="O25" i="9"/>
  <c r="BW24" i="9"/>
  <c r="BY24" i="9" s="1"/>
  <c r="BT24" i="9"/>
  <c r="BX24" i="9" s="1"/>
  <c r="BL24" i="9"/>
  <c r="BM24" i="9" s="1"/>
  <c r="BC24" i="9"/>
  <c r="BD24" i="9" s="1"/>
  <c r="AO24" i="9"/>
  <c r="AP24" i="9" s="1"/>
  <c r="AF24" i="9"/>
  <c r="P24" i="9"/>
  <c r="O24" i="9"/>
  <c r="BW23" i="9"/>
  <c r="BY23" i="9" s="1"/>
  <c r="BT23" i="9"/>
  <c r="BX23" i="9" s="1"/>
  <c r="BL23" i="9"/>
  <c r="BC23" i="9"/>
  <c r="AO23" i="9"/>
  <c r="AF23" i="9"/>
  <c r="P23" i="9"/>
  <c r="O23" i="9"/>
  <c r="BW22" i="9"/>
  <c r="BY22" i="9" s="1"/>
  <c r="BT22" i="9"/>
  <c r="BX22" i="9" s="1"/>
  <c r="BL22" i="9"/>
  <c r="BM22" i="9" s="1"/>
  <c r="BC22" i="9"/>
  <c r="BD22" i="9" s="1"/>
  <c r="AO22" i="9"/>
  <c r="AP22" i="9" s="1"/>
  <c r="AF22" i="9"/>
  <c r="AG22" i="9" s="1"/>
  <c r="P22" i="9"/>
  <c r="O22" i="9"/>
  <c r="BW21" i="9"/>
  <c r="BY21" i="9" s="1"/>
  <c r="BT21" i="9"/>
  <c r="BX21" i="9" s="1"/>
  <c r="BL21" i="9"/>
  <c r="BC21" i="9"/>
  <c r="BD21" i="9" s="1"/>
  <c r="AO21" i="9"/>
  <c r="AP21" i="9" s="1"/>
  <c r="AF21" i="9"/>
  <c r="AG21" i="9" s="1"/>
  <c r="P21" i="9"/>
  <c r="O21" i="9"/>
  <c r="BW20" i="9"/>
  <c r="BY20" i="9" s="1"/>
  <c r="BT20" i="9"/>
  <c r="BX20" i="9" s="1"/>
  <c r="BL20" i="9"/>
  <c r="BC20" i="9"/>
  <c r="AO20" i="9"/>
  <c r="AP20" i="9" s="1"/>
  <c r="AF20" i="9"/>
  <c r="P20" i="9"/>
  <c r="O20" i="9"/>
  <c r="BW19" i="9"/>
  <c r="BY19" i="9" s="1"/>
  <c r="BT19" i="9"/>
  <c r="BX19" i="9" s="1"/>
  <c r="BL19" i="9"/>
  <c r="BC19" i="9"/>
  <c r="AO19" i="9"/>
  <c r="AF19" i="9"/>
  <c r="AG19" i="9" s="1"/>
  <c r="P19" i="9"/>
  <c r="O19" i="9"/>
  <c r="BW18" i="9"/>
  <c r="BY18" i="9" s="1"/>
  <c r="BT18" i="9"/>
  <c r="BX18" i="9" s="1"/>
  <c r="BL18" i="9"/>
  <c r="BC18" i="9"/>
  <c r="AO18" i="9"/>
  <c r="AF18" i="9"/>
  <c r="AG18" i="9" s="1"/>
  <c r="P18" i="9"/>
  <c r="O18" i="9"/>
  <c r="BW17" i="9"/>
  <c r="BY17" i="9" s="1"/>
  <c r="BT17" i="9"/>
  <c r="BX17" i="9" s="1"/>
  <c r="BL17" i="9"/>
  <c r="BC17" i="9"/>
  <c r="BD17" i="9" s="1"/>
  <c r="AO17" i="9"/>
  <c r="AF17" i="9"/>
  <c r="AG17" i="9" s="1"/>
  <c r="P17" i="9"/>
  <c r="O17" i="9"/>
  <c r="BW16" i="9"/>
  <c r="BY16" i="9" s="1"/>
  <c r="BT16" i="9"/>
  <c r="BX16" i="9" s="1"/>
  <c r="BL16" i="9"/>
  <c r="BC16" i="9"/>
  <c r="BD16" i="9" s="1"/>
  <c r="AO16" i="9"/>
  <c r="AF16" i="9"/>
  <c r="AG16" i="9" s="1"/>
  <c r="P16" i="9"/>
  <c r="O16" i="9"/>
  <c r="BW15" i="9"/>
  <c r="BY15" i="9" s="1"/>
  <c r="BT15" i="9"/>
  <c r="BX15" i="9" s="1"/>
  <c r="BL15" i="9"/>
  <c r="BM15" i="9" s="1"/>
  <c r="BC15" i="9"/>
  <c r="AO15" i="9"/>
  <c r="AP15" i="9" s="1"/>
  <c r="AF15" i="9"/>
  <c r="P15" i="9"/>
  <c r="O15" i="9"/>
  <c r="BW14" i="9"/>
  <c r="BY14" i="9" s="1"/>
  <c r="BT14" i="9"/>
  <c r="BX14" i="9" s="1"/>
  <c r="BL14" i="9"/>
  <c r="BM14" i="9" s="1"/>
  <c r="BC14" i="9"/>
  <c r="BD14" i="9" s="1"/>
  <c r="AO14" i="9"/>
  <c r="AF14" i="9"/>
  <c r="AG14" i="9" s="1"/>
  <c r="P14" i="9"/>
  <c r="O14" i="9"/>
  <c r="BW13" i="9"/>
  <c r="BY13" i="9" s="1"/>
  <c r="BT13" i="9"/>
  <c r="BX13" i="9" s="1"/>
  <c r="BL13" i="9"/>
  <c r="BC13" i="9"/>
  <c r="BD13" i="9" s="1"/>
  <c r="AO13" i="9"/>
  <c r="AF13" i="9"/>
  <c r="P13" i="9"/>
  <c r="O13" i="9"/>
  <c r="BW12" i="9"/>
  <c r="BY12" i="9" s="1"/>
  <c r="BT12" i="9"/>
  <c r="BX12" i="9" s="1"/>
  <c r="BL12" i="9"/>
  <c r="BC12" i="9"/>
  <c r="AO12" i="9"/>
  <c r="AP12" i="9" s="1"/>
  <c r="AF12" i="9"/>
  <c r="P12" i="9"/>
  <c r="O12" i="9"/>
  <c r="BW11" i="9"/>
  <c r="BY11" i="9" s="1"/>
  <c r="BT11" i="9"/>
  <c r="BX11" i="9" s="1"/>
  <c r="BL11" i="9"/>
  <c r="BC11" i="9"/>
  <c r="AO11" i="9"/>
  <c r="AF11" i="9"/>
  <c r="P11" i="9"/>
  <c r="O11" i="9"/>
  <c r="AV3" i="9"/>
  <c r="BQ3" i="9" s="1"/>
  <c r="Y3" i="9"/>
  <c r="B2" i="9"/>
  <c r="W2" i="9" s="1"/>
  <c r="D50" i="8"/>
  <c r="BQ50" i="8" s="1"/>
  <c r="BW43" i="8"/>
  <c r="BY43" i="8" s="1"/>
  <c r="BT43" i="8"/>
  <c r="BX43" i="8" s="1"/>
  <c r="BL43" i="8"/>
  <c r="BM43" i="8" s="1"/>
  <c r="BC43" i="8"/>
  <c r="AO43" i="8"/>
  <c r="AF43" i="8"/>
  <c r="P43" i="8"/>
  <c r="O43" i="8"/>
  <c r="BW42" i="8"/>
  <c r="BY42" i="8" s="1"/>
  <c r="BT42" i="8"/>
  <c r="BX42" i="8" s="1"/>
  <c r="BL42" i="8"/>
  <c r="BC42" i="8"/>
  <c r="AO42" i="8"/>
  <c r="AF42" i="8"/>
  <c r="P42" i="8"/>
  <c r="O42" i="8"/>
  <c r="BW41" i="8"/>
  <c r="BY41" i="8" s="1"/>
  <c r="BT41" i="8"/>
  <c r="BX41" i="8" s="1"/>
  <c r="BL41" i="8"/>
  <c r="BC41" i="8"/>
  <c r="AO41" i="8"/>
  <c r="AP41" i="8" s="1"/>
  <c r="AF41" i="8"/>
  <c r="P41" i="8"/>
  <c r="O41" i="8"/>
  <c r="BW40" i="8"/>
  <c r="BY40" i="8" s="1"/>
  <c r="BT40" i="8"/>
  <c r="BX40" i="8" s="1"/>
  <c r="BL40" i="8"/>
  <c r="BM40" i="8" s="1"/>
  <c r="BC40" i="8"/>
  <c r="AO40" i="8"/>
  <c r="AP40" i="8" s="1"/>
  <c r="AF40" i="8"/>
  <c r="P40" i="8"/>
  <c r="O40" i="8"/>
  <c r="BW39" i="8"/>
  <c r="BY39" i="8" s="1"/>
  <c r="BT39" i="8"/>
  <c r="BX39" i="8" s="1"/>
  <c r="BL39" i="8"/>
  <c r="BC39" i="8"/>
  <c r="AO39" i="8"/>
  <c r="AP39" i="8" s="1"/>
  <c r="AF39" i="8"/>
  <c r="P39" i="8"/>
  <c r="O39" i="8"/>
  <c r="BW38" i="8"/>
  <c r="BY38" i="8" s="1"/>
  <c r="BT38" i="8"/>
  <c r="BX38" i="8" s="1"/>
  <c r="BL38" i="8"/>
  <c r="BM38" i="8" s="1"/>
  <c r="BC38" i="8"/>
  <c r="BD38" i="8" s="1"/>
  <c r="AO38" i="8"/>
  <c r="AF38" i="8"/>
  <c r="P38" i="8"/>
  <c r="O38" i="8"/>
  <c r="BW37" i="8"/>
  <c r="BY37" i="8" s="1"/>
  <c r="BT37" i="8"/>
  <c r="BX37" i="8" s="1"/>
  <c r="BL37" i="8"/>
  <c r="BM37" i="8" s="1"/>
  <c r="BC37" i="8"/>
  <c r="AO37" i="8"/>
  <c r="AF37" i="8"/>
  <c r="AG37" i="8" s="1"/>
  <c r="P37" i="8"/>
  <c r="O37" i="8"/>
  <c r="BW36" i="8"/>
  <c r="BY36" i="8" s="1"/>
  <c r="BT36" i="8"/>
  <c r="BX36" i="8" s="1"/>
  <c r="BL36" i="8"/>
  <c r="BC36" i="8"/>
  <c r="AO36" i="8"/>
  <c r="AF36" i="8"/>
  <c r="AG36" i="8" s="1"/>
  <c r="P36" i="8"/>
  <c r="O36" i="8"/>
  <c r="BW35" i="8"/>
  <c r="BY35" i="8" s="1"/>
  <c r="BT35" i="8"/>
  <c r="BX35" i="8" s="1"/>
  <c r="BL35" i="8"/>
  <c r="BM35" i="8" s="1"/>
  <c r="BC35" i="8"/>
  <c r="AO35" i="8"/>
  <c r="AF35" i="8"/>
  <c r="P35" i="8"/>
  <c r="O35" i="8"/>
  <c r="BW34" i="8"/>
  <c r="BY34" i="8" s="1"/>
  <c r="BT34" i="8"/>
  <c r="BX34" i="8" s="1"/>
  <c r="BL34" i="8"/>
  <c r="BC34" i="8"/>
  <c r="BD34" i="8" s="1"/>
  <c r="AO34" i="8"/>
  <c r="AP34" i="8" s="1"/>
  <c r="AF34" i="8"/>
  <c r="AG34" i="8" s="1"/>
  <c r="P34" i="8"/>
  <c r="O34" i="8"/>
  <c r="BW33" i="8"/>
  <c r="BY33" i="8" s="1"/>
  <c r="BT33" i="8"/>
  <c r="BX33" i="8" s="1"/>
  <c r="BL33" i="8"/>
  <c r="BC33" i="8"/>
  <c r="AO33" i="8"/>
  <c r="AP33" i="8" s="1"/>
  <c r="AF33" i="8"/>
  <c r="P33" i="8"/>
  <c r="O33" i="8"/>
  <c r="BW32" i="8"/>
  <c r="BY32" i="8" s="1"/>
  <c r="BT32" i="8"/>
  <c r="BX32" i="8" s="1"/>
  <c r="BL32" i="8"/>
  <c r="BC32" i="8"/>
  <c r="AO32" i="8"/>
  <c r="AF32" i="8"/>
  <c r="AG32" i="8" s="1"/>
  <c r="P32" i="8"/>
  <c r="O32" i="8"/>
  <c r="BW31" i="8"/>
  <c r="BY31" i="8" s="1"/>
  <c r="BT31" i="8"/>
  <c r="BX31" i="8" s="1"/>
  <c r="BL31" i="8"/>
  <c r="BC31" i="8"/>
  <c r="AO31" i="8"/>
  <c r="AP31" i="8" s="1"/>
  <c r="AF31" i="8"/>
  <c r="P31" i="8"/>
  <c r="O31" i="8"/>
  <c r="BW30" i="8"/>
  <c r="BY30" i="8" s="1"/>
  <c r="BT30" i="8"/>
  <c r="BX30" i="8" s="1"/>
  <c r="BL30" i="8"/>
  <c r="BC30" i="8"/>
  <c r="AO30" i="8"/>
  <c r="AP30" i="8" s="1"/>
  <c r="AF30" i="8"/>
  <c r="P30" i="8"/>
  <c r="O30" i="8"/>
  <c r="BW29" i="8"/>
  <c r="BY29" i="8" s="1"/>
  <c r="BT29" i="8"/>
  <c r="BX29" i="8" s="1"/>
  <c r="BL29" i="8"/>
  <c r="BM29" i="8" s="1"/>
  <c r="BC29" i="8"/>
  <c r="BD29" i="8" s="1"/>
  <c r="AO29" i="8"/>
  <c r="AF29" i="8"/>
  <c r="P29" i="8"/>
  <c r="O29" i="8"/>
  <c r="BW28" i="8"/>
  <c r="BY28" i="8" s="1"/>
  <c r="BT28" i="8"/>
  <c r="BX28" i="8" s="1"/>
  <c r="BL28" i="8"/>
  <c r="BM28" i="8" s="1"/>
  <c r="BC28" i="8"/>
  <c r="AO28" i="8"/>
  <c r="AP28" i="8" s="1"/>
  <c r="AF28" i="8"/>
  <c r="P28" i="8"/>
  <c r="O28" i="8"/>
  <c r="BW27" i="8"/>
  <c r="BY27" i="8" s="1"/>
  <c r="BT27" i="8"/>
  <c r="BX27" i="8" s="1"/>
  <c r="BL27" i="8"/>
  <c r="BM27" i="8" s="1"/>
  <c r="BC27" i="8"/>
  <c r="AO27" i="8"/>
  <c r="AF27" i="8"/>
  <c r="P27" i="8"/>
  <c r="O27" i="8"/>
  <c r="BW26" i="8"/>
  <c r="BY26" i="8" s="1"/>
  <c r="BT26" i="8"/>
  <c r="BX26" i="8" s="1"/>
  <c r="BL26" i="8"/>
  <c r="BC26" i="8"/>
  <c r="BD26" i="8" s="1"/>
  <c r="AO26" i="8"/>
  <c r="AF26" i="8"/>
  <c r="AG26" i="8" s="1"/>
  <c r="P26" i="8"/>
  <c r="O26" i="8"/>
  <c r="BW25" i="8"/>
  <c r="BY25" i="8" s="1"/>
  <c r="BT25" i="8"/>
  <c r="BX25" i="8" s="1"/>
  <c r="BL25" i="8"/>
  <c r="BM25" i="8" s="1"/>
  <c r="BC25" i="8"/>
  <c r="BD25" i="8" s="1"/>
  <c r="AO25" i="8"/>
  <c r="AF25" i="8"/>
  <c r="AG25" i="8" s="1"/>
  <c r="P25" i="8"/>
  <c r="O25" i="8"/>
  <c r="BW24" i="8"/>
  <c r="BY24" i="8" s="1"/>
  <c r="BT24" i="8"/>
  <c r="BX24" i="8" s="1"/>
  <c r="BL24" i="8"/>
  <c r="BC24" i="8"/>
  <c r="BD24" i="8" s="1"/>
  <c r="AO24" i="8"/>
  <c r="AP24" i="8" s="1"/>
  <c r="AF24" i="8"/>
  <c r="AG24" i="8" s="1"/>
  <c r="P24" i="8"/>
  <c r="Q24" i="8" s="1"/>
  <c r="O24" i="8"/>
  <c r="BW23" i="8"/>
  <c r="BY23" i="8" s="1"/>
  <c r="BT23" i="8"/>
  <c r="BX23" i="8" s="1"/>
  <c r="BL23" i="8"/>
  <c r="BC23" i="8"/>
  <c r="BD23" i="8" s="1"/>
  <c r="AO23" i="8"/>
  <c r="AP23" i="8" s="1"/>
  <c r="AF23" i="8"/>
  <c r="P23" i="8"/>
  <c r="O23" i="8"/>
  <c r="BW22" i="8"/>
  <c r="BY22" i="8" s="1"/>
  <c r="BT22" i="8"/>
  <c r="BX22" i="8" s="1"/>
  <c r="BL22" i="8"/>
  <c r="BM22" i="8" s="1"/>
  <c r="BC22" i="8"/>
  <c r="AO22" i="8"/>
  <c r="AF22" i="8"/>
  <c r="P22" i="8"/>
  <c r="O22" i="8"/>
  <c r="BW21" i="8"/>
  <c r="BY21" i="8" s="1"/>
  <c r="BT21" i="8"/>
  <c r="BX21" i="8" s="1"/>
  <c r="BL21" i="8"/>
  <c r="BM21" i="8" s="1"/>
  <c r="BC21" i="8"/>
  <c r="AO21" i="8"/>
  <c r="AP21" i="8" s="1"/>
  <c r="AF21" i="8"/>
  <c r="P21" i="8"/>
  <c r="O21" i="8"/>
  <c r="BW20" i="8"/>
  <c r="BY20" i="8" s="1"/>
  <c r="BT20" i="8"/>
  <c r="BX20" i="8" s="1"/>
  <c r="BL20" i="8"/>
  <c r="BM20" i="8" s="1"/>
  <c r="BC20" i="8"/>
  <c r="BD20" i="8" s="1"/>
  <c r="AO20" i="8"/>
  <c r="AF20" i="8"/>
  <c r="AG20" i="8" s="1"/>
  <c r="P20" i="8"/>
  <c r="Q20" i="8" s="1"/>
  <c r="O20" i="8"/>
  <c r="BW19" i="8"/>
  <c r="BY19" i="8" s="1"/>
  <c r="BT19" i="8"/>
  <c r="BX19" i="8" s="1"/>
  <c r="BL19" i="8"/>
  <c r="BM19" i="8" s="1"/>
  <c r="BC19" i="8"/>
  <c r="AO19" i="8"/>
  <c r="AF19" i="8"/>
  <c r="AG19" i="8" s="1"/>
  <c r="P19" i="8"/>
  <c r="O19" i="8"/>
  <c r="BW18" i="8"/>
  <c r="BY18" i="8" s="1"/>
  <c r="BT18" i="8"/>
  <c r="BX18" i="8" s="1"/>
  <c r="BL18" i="8"/>
  <c r="BC18" i="8"/>
  <c r="BD18" i="8" s="1"/>
  <c r="AO18" i="8"/>
  <c r="AF18" i="8"/>
  <c r="P18" i="8"/>
  <c r="O18" i="8"/>
  <c r="BW17" i="8"/>
  <c r="BY17" i="8" s="1"/>
  <c r="BT17" i="8"/>
  <c r="BX17" i="8" s="1"/>
  <c r="BL17" i="8"/>
  <c r="BC17" i="8"/>
  <c r="BD17" i="8" s="1"/>
  <c r="AO17" i="8"/>
  <c r="AP17" i="8" s="1"/>
  <c r="AF17" i="8"/>
  <c r="P17" i="8"/>
  <c r="O17" i="8"/>
  <c r="BW16" i="8"/>
  <c r="BY16" i="8" s="1"/>
  <c r="BT16" i="8"/>
  <c r="BX16" i="8" s="1"/>
  <c r="BL16" i="8"/>
  <c r="BC16" i="8"/>
  <c r="AO16" i="8"/>
  <c r="AF16" i="8"/>
  <c r="AG16" i="8" s="1"/>
  <c r="P16" i="8"/>
  <c r="Q16" i="8" s="1"/>
  <c r="O16" i="8"/>
  <c r="BW15" i="8"/>
  <c r="BY15" i="8" s="1"/>
  <c r="BT15" i="8"/>
  <c r="BX15" i="8" s="1"/>
  <c r="BL15" i="8"/>
  <c r="BC15" i="8"/>
  <c r="AO15" i="8"/>
  <c r="AF15" i="8"/>
  <c r="P15" i="8"/>
  <c r="Q15" i="8" s="1"/>
  <c r="O15" i="8"/>
  <c r="BW14" i="8"/>
  <c r="BY14" i="8" s="1"/>
  <c r="BT14" i="8"/>
  <c r="BX14" i="8" s="1"/>
  <c r="BL14" i="8"/>
  <c r="BM14" i="8" s="1"/>
  <c r="BC14" i="8"/>
  <c r="AO14" i="8"/>
  <c r="AF14" i="8"/>
  <c r="P14" i="8"/>
  <c r="O14" i="8"/>
  <c r="BW13" i="8"/>
  <c r="BY13" i="8" s="1"/>
  <c r="BT13" i="8"/>
  <c r="BX13" i="8" s="1"/>
  <c r="BL13" i="8"/>
  <c r="BC13" i="8"/>
  <c r="AO13" i="8"/>
  <c r="AF13" i="8"/>
  <c r="P13" i="8"/>
  <c r="O13" i="8"/>
  <c r="BW12" i="8"/>
  <c r="BY12" i="8" s="1"/>
  <c r="BT12" i="8"/>
  <c r="BX12" i="8" s="1"/>
  <c r="BL12" i="8"/>
  <c r="BM12" i="8" s="1"/>
  <c r="BC12" i="8"/>
  <c r="AO12" i="8"/>
  <c r="AP12" i="8" s="1"/>
  <c r="AF12" i="8"/>
  <c r="P12" i="8"/>
  <c r="O12" i="8"/>
  <c r="BW11" i="8"/>
  <c r="BY11" i="8" s="1"/>
  <c r="BT11" i="8"/>
  <c r="BX11" i="8" s="1"/>
  <c r="BL11" i="8"/>
  <c r="BC11" i="8"/>
  <c r="AO11" i="8"/>
  <c r="AF11" i="8"/>
  <c r="P11" i="8"/>
  <c r="O11" i="8"/>
  <c r="AV3" i="8"/>
  <c r="BQ3" i="8" s="1"/>
  <c r="Y3" i="8"/>
  <c r="B2" i="8"/>
  <c r="AT2" i="8" s="1"/>
  <c r="D59" i="7"/>
  <c r="BQ59" i="7" s="1"/>
  <c r="BQ58" i="7"/>
  <c r="AV58" i="7"/>
  <c r="Y58" i="7"/>
  <c r="D57" i="7"/>
  <c r="Y55" i="7"/>
  <c r="BQ54" i="7"/>
  <c r="AV54" i="7"/>
  <c r="Y54" i="7"/>
  <c r="BQ53" i="7"/>
  <c r="AV53" i="7"/>
  <c r="Y53" i="7"/>
  <c r="BQ51" i="7"/>
  <c r="AV51" i="7"/>
  <c r="Y51" i="7"/>
  <c r="AV50" i="7"/>
  <c r="D50" i="7"/>
  <c r="BQ50" i="7" s="1"/>
  <c r="BW43" i="7"/>
  <c r="BY43" i="7" s="1"/>
  <c r="BT43" i="7"/>
  <c r="BX43" i="7" s="1"/>
  <c r="BL43" i="7"/>
  <c r="BC43" i="7"/>
  <c r="AO43" i="7"/>
  <c r="AP43" i="7" s="1"/>
  <c r="AF43" i="7"/>
  <c r="P43" i="7"/>
  <c r="O43" i="7"/>
  <c r="BW42" i="7"/>
  <c r="BY42" i="7" s="1"/>
  <c r="BT42" i="7"/>
  <c r="BX42" i="7" s="1"/>
  <c r="BL42" i="7"/>
  <c r="BC42" i="7"/>
  <c r="AO42" i="7"/>
  <c r="AP42" i="7" s="1"/>
  <c r="AF42" i="7"/>
  <c r="P42" i="7"/>
  <c r="O42" i="7"/>
  <c r="BW41" i="7"/>
  <c r="BY41" i="7" s="1"/>
  <c r="BT41" i="7"/>
  <c r="BX41" i="7" s="1"/>
  <c r="BL41" i="7"/>
  <c r="BC41" i="7"/>
  <c r="AO41" i="7"/>
  <c r="AP41" i="7" s="1"/>
  <c r="AF41" i="7"/>
  <c r="AG41" i="7" s="1"/>
  <c r="P41" i="7"/>
  <c r="O41" i="7"/>
  <c r="BW40" i="7"/>
  <c r="BY40" i="7" s="1"/>
  <c r="BT40" i="7"/>
  <c r="BX40" i="7" s="1"/>
  <c r="BL40" i="7"/>
  <c r="BM40" i="7" s="1"/>
  <c r="BC40" i="7"/>
  <c r="AO40" i="7"/>
  <c r="AF40" i="7"/>
  <c r="P40" i="7"/>
  <c r="O40" i="7"/>
  <c r="BW39" i="7"/>
  <c r="BY39" i="7" s="1"/>
  <c r="BT39" i="7"/>
  <c r="BX39" i="7" s="1"/>
  <c r="BL39" i="7"/>
  <c r="BM39" i="7" s="1"/>
  <c r="BC39" i="7"/>
  <c r="BD39" i="7" s="1"/>
  <c r="AO39" i="7"/>
  <c r="AP39" i="7" s="1"/>
  <c r="AF39" i="7"/>
  <c r="AG39" i="7" s="1"/>
  <c r="P39" i="7"/>
  <c r="O39" i="7"/>
  <c r="BW38" i="7"/>
  <c r="BY38" i="7" s="1"/>
  <c r="BT38" i="7"/>
  <c r="BX38" i="7" s="1"/>
  <c r="BL38" i="7"/>
  <c r="BC38" i="7"/>
  <c r="BD38" i="7" s="1"/>
  <c r="AO38" i="7"/>
  <c r="AF38" i="7"/>
  <c r="P38" i="7"/>
  <c r="O38" i="7"/>
  <c r="BW37" i="7"/>
  <c r="BY37" i="7" s="1"/>
  <c r="BT37" i="7"/>
  <c r="BX37" i="7" s="1"/>
  <c r="BL37" i="7"/>
  <c r="BC37" i="7"/>
  <c r="AO37" i="7"/>
  <c r="AF37" i="7"/>
  <c r="AG37" i="7" s="1"/>
  <c r="P37" i="7"/>
  <c r="O37" i="7"/>
  <c r="BW36" i="7"/>
  <c r="BY36" i="7" s="1"/>
  <c r="BT36" i="7"/>
  <c r="BX36" i="7" s="1"/>
  <c r="BL36" i="7"/>
  <c r="BC36" i="7"/>
  <c r="AO36" i="7"/>
  <c r="AF36" i="7"/>
  <c r="P36" i="7"/>
  <c r="O36" i="7"/>
  <c r="BW35" i="7"/>
  <c r="BY35" i="7" s="1"/>
  <c r="BT35" i="7"/>
  <c r="BX35" i="7" s="1"/>
  <c r="BL35" i="7"/>
  <c r="BC35" i="7"/>
  <c r="AO35" i="7"/>
  <c r="AF35" i="7"/>
  <c r="AG35" i="7" s="1"/>
  <c r="P35" i="7"/>
  <c r="O35" i="7"/>
  <c r="BW34" i="7"/>
  <c r="BY34" i="7" s="1"/>
  <c r="BT34" i="7"/>
  <c r="BX34" i="7" s="1"/>
  <c r="BL34" i="7"/>
  <c r="BC34" i="7"/>
  <c r="AO34" i="7"/>
  <c r="AF34" i="7"/>
  <c r="AG34" i="7" s="1"/>
  <c r="P34" i="7"/>
  <c r="O34" i="7"/>
  <c r="BW33" i="7"/>
  <c r="BY33" i="7" s="1"/>
  <c r="BT33" i="7"/>
  <c r="BX33" i="7" s="1"/>
  <c r="BL33" i="7"/>
  <c r="BM33" i="7" s="1"/>
  <c r="BC33" i="7"/>
  <c r="AO33" i="7"/>
  <c r="AF33" i="7"/>
  <c r="P33" i="7"/>
  <c r="O33" i="7"/>
  <c r="BW32" i="7"/>
  <c r="BY32" i="7" s="1"/>
  <c r="BT32" i="7"/>
  <c r="BX32" i="7" s="1"/>
  <c r="BL32" i="7"/>
  <c r="BC32" i="7"/>
  <c r="BD32" i="7" s="1"/>
  <c r="AO32" i="7"/>
  <c r="AF32" i="7"/>
  <c r="P32" i="7"/>
  <c r="O32" i="7"/>
  <c r="BW31" i="7"/>
  <c r="BY31" i="7" s="1"/>
  <c r="BT31" i="7"/>
  <c r="BX31" i="7" s="1"/>
  <c r="BL31" i="7"/>
  <c r="BC31" i="7"/>
  <c r="AO31" i="7"/>
  <c r="AF31" i="7"/>
  <c r="P31" i="7"/>
  <c r="O31" i="7"/>
  <c r="BW30" i="7"/>
  <c r="BY30" i="7" s="1"/>
  <c r="BT30" i="7"/>
  <c r="BX30" i="7" s="1"/>
  <c r="BL30" i="7"/>
  <c r="BM30" i="7" s="1"/>
  <c r="BC30" i="7"/>
  <c r="AO30" i="7"/>
  <c r="AF30" i="7"/>
  <c r="P30" i="7"/>
  <c r="O30" i="7"/>
  <c r="BW29" i="7"/>
  <c r="BY29" i="7" s="1"/>
  <c r="BT29" i="7"/>
  <c r="BX29" i="7" s="1"/>
  <c r="BL29" i="7"/>
  <c r="BM29" i="7" s="1"/>
  <c r="BC29" i="7"/>
  <c r="AO29" i="7"/>
  <c r="AF29" i="7"/>
  <c r="P29" i="7"/>
  <c r="O29" i="7"/>
  <c r="BW28" i="7"/>
  <c r="BY28" i="7" s="1"/>
  <c r="BT28" i="7"/>
  <c r="BX28" i="7" s="1"/>
  <c r="BL28" i="7"/>
  <c r="BC28" i="7"/>
  <c r="AO28" i="7"/>
  <c r="AP28" i="7" s="1"/>
  <c r="AF28" i="7"/>
  <c r="AG28" i="7" s="1"/>
  <c r="P28" i="7"/>
  <c r="O28" i="7"/>
  <c r="BW27" i="7"/>
  <c r="BY27" i="7" s="1"/>
  <c r="BT27" i="7"/>
  <c r="BX27" i="7" s="1"/>
  <c r="BL27" i="7"/>
  <c r="BM27" i="7" s="1"/>
  <c r="BC27" i="7"/>
  <c r="BD27" i="7" s="1"/>
  <c r="AO27" i="7"/>
  <c r="AP27" i="7" s="1"/>
  <c r="AF27" i="7"/>
  <c r="AG27" i="7" s="1"/>
  <c r="P27" i="7"/>
  <c r="O27" i="7"/>
  <c r="BW26" i="7"/>
  <c r="BY26" i="7" s="1"/>
  <c r="BT26" i="7"/>
  <c r="BX26" i="7" s="1"/>
  <c r="BL26" i="7"/>
  <c r="BC26" i="7"/>
  <c r="AO26" i="7"/>
  <c r="AP26" i="7" s="1"/>
  <c r="AF26" i="7"/>
  <c r="P26" i="7"/>
  <c r="O26" i="7"/>
  <c r="BW25" i="7"/>
  <c r="BY25" i="7" s="1"/>
  <c r="BT25" i="7"/>
  <c r="BX25" i="7" s="1"/>
  <c r="BL25" i="7"/>
  <c r="BC25" i="7"/>
  <c r="BD25" i="7" s="1"/>
  <c r="AO25" i="7"/>
  <c r="AP25" i="7" s="1"/>
  <c r="AF25" i="7"/>
  <c r="AG25" i="7" s="1"/>
  <c r="P25" i="7"/>
  <c r="O25" i="7"/>
  <c r="BW24" i="7"/>
  <c r="BY24" i="7" s="1"/>
  <c r="BT24" i="7"/>
  <c r="BX24" i="7" s="1"/>
  <c r="BL24" i="7"/>
  <c r="BM24" i="7" s="1"/>
  <c r="BC24" i="7"/>
  <c r="BD24" i="7" s="1"/>
  <c r="AO24" i="7"/>
  <c r="AF24" i="7"/>
  <c r="P24" i="7"/>
  <c r="O24" i="7"/>
  <c r="BW23" i="7"/>
  <c r="BY23" i="7" s="1"/>
  <c r="BT23" i="7"/>
  <c r="BX23" i="7" s="1"/>
  <c r="BL23" i="7"/>
  <c r="BM23" i="7" s="1"/>
  <c r="BC23" i="7"/>
  <c r="BD23" i="7" s="1"/>
  <c r="AO23" i="7"/>
  <c r="AF23" i="7"/>
  <c r="P23" i="7"/>
  <c r="O23" i="7"/>
  <c r="BW22" i="7"/>
  <c r="BY22" i="7" s="1"/>
  <c r="BT22" i="7"/>
  <c r="BX22" i="7" s="1"/>
  <c r="BL22" i="7"/>
  <c r="BC22" i="7"/>
  <c r="AO22" i="7"/>
  <c r="AF22" i="7"/>
  <c r="P22" i="7"/>
  <c r="O22" i="7"/>
  <c r="BW21" i="7"/>
  <c r="BY21" i="7" s="1"/>
  <c r="BT21" i="7"/>
  <c r="BX21" i="7" s="1"/>
  <c r="BL21" i="7"/>
  <c r="BC21" i="7"/>
  <c r="BD21" i="7" s="1"/>
  <c r="AO21" i="7"/>
  <c r="AF21" i="7"/>
  <c r="P21" i="7"/>
  <c r="O21" i="7"/>
  <c r="BW20" i="7"/>
  <c r="BY20" i="7" s="1"/>
  <c r="BT20" i="7"/>
  <c r="BX20" i="7" s="1"/>
  <c r="BL20" i="7"/>
  <c r="BM20" i="7" s="1"/>
  <c r="BC20" i="7"/>
  <c r="BD20" i="7" s="1"/>
  <c r="AO20" i="7"/>
  <c r="AF20" i="7"/>
  <c r="P20" i="7"/>
  <c r="O20" i="7"/>
  <c r="BW19" i="7"/>
  <c r="BY19" i="7" s="1"/>
  <c r="BT19" i="7"/>
  <c r="BX19" i="7" s="1"/>
  <c r="BL19" i="7"/>
  <c r="BM19" i="7" s="1"/>
  <c r="BC19" i="7"/>
  <c r="BD19" i="7" s="1"/>
  <c r="AO19" i="7"/>
  <c r="AF19" i="7"/>
  <c r="P19" i="7"/>
  <c r="O19" i="7"/>
  <c r="BW18" i="7"/>
  <c r="BY18" i="7" s="1"/>
  <c r="BT18" i="7"/>
  <c r="BX18" i="7" s="1"/>
  <c r="BL18" i="7"/>
  <c r="BC18" i="7"/>
  <c r="AO18" i="7"/>
  <c r="AP18" i="7" s="1"/>
  <c r="AF18" i="7"/>
  <c r="P18" i="7"/>
  <c r="O18" i="7"/>
  <c r="BW17" i="7"/>
  <c r="BY17" i="7" s="1"/>
  <c r="BT17" i="7"/>
  <c r="BX17" i="7" s="1"/>
  <c r="BL17" i="7"/>
  <c r="BC17" i="7"/>
  <c r="AO17" i="7"/>
  <c r="AF17" i="7"/>
  <c r="AG17" i="7" s="1"/>
  <c r="P17" i="7"/>
  <c r="O17" i="7"/>
  <c r="BW16" i="7"/>
  <c r="BY16" i="7" s="1"/>
  <c r="BT16" i="7"/>
  <c r="BX16" i="7" s="1"/>
  <c r="BL16" i="7"/>
  <c r="BC16" i="7"/>
  <c r="BD16" i="7" s="1"/>
  <c r="AO16" i="7"/>
  <c r="AP16" i="7" s="1"/>
  <c r="AF16" i="7"/>
  <c r="AG16" i="7" s="1"/>
  <c r="P16" i="7"/>
  <c r="O16" i="7"/>
  <c r="BW15" i="7"/>
  <c r="BY15" i="7" s="1"/>
  <c r="BT15" i="7"/>
  <c r="BX15" i="7" s="1"/>
  <c r="BL15" i="7"/>
  <c r="BM15" i="7" s="1"/>
  <c r="BC15" i="7"/>
  <c r="BD15" i="7" s="1"/>
  <c r="AO15" i="7"/>
  <c r="AF15" i="7"/>
  <c r="P15" i="7"/>
  <c r="O15" i="7"/>
  <c r="BW14" i="7"/>
  <c r="BY14" i="7" s="1"/>
  <c r="BT14" i="7"/>
  <c r="BX14" i="7" s="1"/>
  <c r="BL14" i="7"/>
  <c r="BM14" i="7" s="1"/>
  <c r="BC14" i="7"/>
  <c r="AO14" i="7"/>
  <c r="AP14" i="7" s="1"/>
  <c r="AF14" i="7"/>
  <c r="P14" i="7"/>
  <c r="O14" i="7"/>
  <c r="BW13" i="7"/>
  <c r="BY13" i="7" s="1"/>
  <c r="BT13" i="7"/>
  <c r="BX13" i="7" s="1"/>
  <c r="BL13" i="7"/>
  <c r="BC13" i="7"/>
  <c r="BD13" i="7" s="1"/>
  <c r="AO13" i="7"/>
  <c r="AF13" i="7"/>
  <c r="P13" i="7"/>
  <c r="O13" i="7"/>
  <c r="BW12" i="7"/>
  <c r="BY12" i="7" s="1"/>
  <c r="BT12" i="7"/>
  <c r="BX12" i="7" s="1"/>
  <c r="BL12" i="7"/>
  <c r="BM12" i="7" s="1"/>
  <c r="BC12" i="7"/>
  <c r="AO12" i="7"/>
  <c r="AP12" i="7" s="1"/>
  <c r="AF12" i="7"/>
  <c r="AG12" i="7" s="1"/>
  <c r="P12" i="7"/>
  <c r="O12" i="7"/>
  <c r="BW11" i="7"/>
  <c r="BY11" i="7" s="1"/>
  <c r="BT11" i="7"/>
  <c r="BX11" i="7" s="1"/>
  <c r="BL11" i="7"/>
  <c r="BC11" i="7"/>
  <c r="AO11" i="7"/>
  <c r="P11" i="7"/>
  <c r="O11" i="7"/>
  <c r="Y3" i="7"/>
  <c r="AV3" i="7" s="1"/>
  <c r="BQ3" i="7" s="1"/>
  <c r="B2" i="7"/>
  <c r="W2" i="7" s="1"/>
  <c r="D50" i="6"/>
  <c r="Y50" i="6" s="1"/>
  <c r="BW43" i="6"/>
  <c r="BY43" i="6" s="1"/>
  <c r="BT43" i="6"/>
  <c r="BX43" i="6" s="1"/>
  <c r="BL43" i="6"/>
  <c r="BC43" i="6"/>
  <c r="AO43" i="6"/>
  <c r="AP43" i="6" s="1"/>
  <c r="AF43" i="6"/>
  <c r="P43" i="6"/>
  <c r="O43" i="6"/>
  <c r="BW42" i="6"/>
  <c r="BY42" i="6" s="1"/>
  <c r="BT42" i="6"/>
  <c r="BX42" i="6" s="1"/>
  <c r="BL42" i="6"/>
  <c r="BC42" i="6"/>
  <c r="AO42" i="6"/>
  <c r="AF42" i="6"/>
  <c r="AG42" i="6" s="1"/>
  <c r="P42" i="6"/>
  <c r="O42" i="6"/>
  <c r="BW41" i="6"/>
  <c r="BY41" i="6" s="1"/>
  <c r="BT41" i="6"/>
  <c r="BX41" i="6" s="1"/>
  <c r="BL41" i="6"/>
  <c r="BC41" i="6"/>
  <c r="AO41" i="6"/>
  <c r="AF41" i="6"/>
  <c r="P41" i="6"/>
  <c r="O41" i="6"/>
  <c r="BW40" i="6"/>
  <c r="BY40" i="6" s="1"/>
  <c r="BT40" i="6"/>
  <c r="BX40" i="6" s="1"/>
  <c r="BL40" i="6"/>
  <c r="BM40" i="6" s="1"/>
  <c r="BC40" i="6"/>
  <c r="BD40" i="6" s="1"/>
  <c r="AO40" i="6"/>
  <c r="AP40" i="6" s="1"/>
  <c r="AF40" i="6"/>
  <c r="P40" i="6"/>
  <c r="O40" i="6"/>
  <c r="BW39" i="6"/>
  <c r="BY39" i="6" s="1"/>
  <c r="BT39" i="6"/>
  <c r="BX39" i="6" s="1"/>
  <c r="BL39" i="6"/>
  <c r="BM39" i="6" s="1"/>
  <c r="BC39" i="6"/>
  <c r="BD39" i="6" s="1"/>
  <c r="AO39" i="6"/>
  <c r="AF39" i="6"/>
  <c r="P39" i="6"/>
  <c r="O39" i="6"/>
  <c r="BW38" i="6"/>
  <c r="BY38" i="6" s="1"/>
  <c r="BT38" i="6"/>
  <c r="BX38" i="6" s="1"/>
  <c r="BL38" i="6"/>
  <c r="BM38" i="6" s="1"/>
  <c r="BC38" i="6"/>
  <c r="AO38" i="6"/>
  <c r="AP38" i="6" s="1"/>
  <c r="AF38" i="6"/>
  <c r="P38" i="6"/>
  <c r="O38" i="6"/>
  <c r="BW37" i="6"/>
  <c r="BY37" i="6" s="1"/>
  <c r="BT37" i="6"/>
  <c r="BX37" i="6" s="1"/>
  <c r="BL37" i="6"/>
  <c r="BC37" i="6"/>
  <c r="BD37" i="6" s="1"/>
  <c r="AO37" i="6"/>
  <c r="AP37" i="6" s="1"/>
  <c r="AF37" i="6"/>
  <c r="P37" i="6"/>
  <c r="O37" i="6"/>
  <c r="BW36" i="6"/>
  <c r="BY36" i="6" s="1"/>
  <c r="BT36" i="6"/>
  <c r="BX36" i="6" s="1"/>
  <c r="BL36" i="6"/>
  <c r="BC36" i="6"/>
  <c r="AO36" i="6"/>
  <c r="AP36" i="6" s="1"/>
  <c r="AF36" i="6"/>
  <c r="AG36" i="6" s="1"/>
  <c r="P36" i="6"/>
  <c r="O36" i="6"/>
  <c r="BW35" i="6"/>
  <c r="BY35" i="6" s="1"/>
  <c r="BT35" i="6"/>
  <c r="BX35" i="6" s="1"/>
  <c r="BL35" i="6"/>
  <c r="BM35" i="6" s="1"/>
  <c r="BC35" i="6"/>
  <c r="BD35" i="6" s="1"/>
  <c r="AO35" i="6"/>
  <c r="AF35" i="6"/>
  <c r="AG35" i="6" s="1"/>
  <c r="P35" i="6"/>
  <c r="O35" i="6"/>
  <c r="BW34" i="6"/>
  <c r="BY34" i="6" s="1"/>
  <c r="BT34" i="6"/>
  <c r="BX34" i="6" s="1"/>
  <c r="BL34" i="6"/>
  <c r="BC34" i="6"/>
  <c r="BD34" i="6" s="1"/>
  <c r="AO34" i="6"/>
  <c r="AF34" i="6"/>
  <c r="AG34" i="6" s="1"/>
  <c r="P34" i="6"/>
  <c r="O34" i="6"/>
  <c r="BW33" i="6"/>
  <c r="BY33" i="6" s="1"/>
  <c r="BT33" i="6"/>
  <c r="BX33" i="6" s="1"/>
  <c r="BL33" i="6"/>
  <c r="BC33" i="6"/>
  <c r="AO33" i="6"/>
  <c r="AF33" i="6"/>
  <c r="P33" i="6"/>
  <c r="O33" i="6"/>
  <c r="BW32" i="6"/>
  <c r="BY32" i="6" s="1"/>
  <c r="BT32" i="6"/>
  <c r="BX32" i="6" s="1"/>
  <c r="BL32" i="6"/>
  <c r="BM32" i="6" s="1"/>
  <c r="BC32" i="6"/>
  <c r="BD32" i="6" s="1"/>
  <c r="AO32" i="6"/>
  <c r="AF32" i="6"/>
  <c r="AG32" i="6" s="1"/>
  <c r="P32" i="6"/>
  <c r="O32" i="6"/>
  <c r="BW31" i="6"/>
  <c r="BY31" i="6" s="1"/>
  <c r="BT31" i="6"/>
  <c r="BX31" i="6" s="1"/>
  <c r="BL31" i="6"/>
  <c r="BM31" i="6" s="1"/>
  <c r="BC31" i="6"/>
  <c r="BD31" i="6" s="1"/>
  <c r="AO31" i="6"/>
  <c r="AF31" i="6"/>
  <c r="P31" i="6"/>
  <c r="O31" i="6"/>
  <c r="BW30" i="6"/>
  <c r="BY30" i="6" s="1"/>
  <c r="BT30" i="6"/>
  <c r="BX30" i="6" s="1"/>
  <c r="BL30" i="6"/>
  <c r="BC30" i="6"/>
  <c r="BD30" i="6" s="1"/>
  <c r="AO30" i="6"/>
  <c r="AF30" i="6"/>
  <c r="AG30" i="6" s="1"/>
  <c r="P30" i="6"/>
  <c r="O30" i="6"/>
  <c r="BW29" i="6"/>
  <c r="BY29" i="6" s="1"/>
  <c r="BT29" i="6"/>
  <c r="BX29" i="6" s="1"/>
  <c r="BL29" i="6"/>
  <c r="BM29" i="6" s="1"/>
  <c r="BC29" i="6"/>
  <c r="BD29" i="6" s="1"/>
  <c r="AO29" i="6"/>
  <c r="AP29" i="6" s="1"/>
  <c r="AF29" i="6"/>
  <c r="AG29" i="6" s="1"/>
  <c r="P29" i="6"/>
  <c r="O29" i="6"/>
  <c r="BW28" i="6"/>
  <c r="BY28" i="6" s="1"/>
  <c r="BT28" i="6"/>
  <c r="BX28" i="6" s="1"/>
  <c r="BL28" i="6"/>
  <c r="BC28" i="6"/>
  <c r="AO28" i="6"/>
  <c r="AF28" i="6"/>
  <c r="AG28" i="6" s="1"/>
  <c r="P28" i="6"/>
  <c r="O28" i="6"/>
  <c r="BW27" i="6"/>
  <c r="BY27" i="6" s="1"/>
  <c r="BT27" i="6"/>
  <c r="BX27" i="6" s="1"/>
  <c r="BL27" i="6"/>
  <c r="BM27" i="6" s="1"/>
  <c r="BC27" i="6"/>
  <c r="AO27" i="6"/>
  <c r="AP27" i="6" s="1"/>
  <c r="AF27" i="6"/>
  <c r="P27" i="6"/>
  <c r="O27" i="6"/>
  <c r="BW26" i="6"/>
  <c r="BY26" i="6" s="1"/>
  <c r="BT26" i="6"/>
  <c r="BX26" i="6" s="1"/>
  <c r="BL26" i="6"/>
  <c r="BC26" i="6"/>
  <c r="AO26" i="6"/>
  <c r="AF26" i="6"/>
  <c r="AG26" i="6" s="1"/>
  <c r="P26" i="6"/>
  <c r="O26" i="6"/>
  <c r="BW25" i="6"/>
  <c r="BY25" i="6" s="1"/>
  <c r="BT25" i="6"/>
  <c r="BX25" i="6" s="1"/>
  <c r="BL25" i="6"/>
  <c r="BC25" i="6"/>
  <c r="AO25" i="6"/>
  <c r="AF25" i="6"/>
  <c r="P25" i="6"/>
  <c r="O25" i="6"/>
  <c r="BW24" i="6"/>
  <c r="BY24" i="6" s="1"/>
  <c r="BT24" i="6"/>
  <c r="BX24" i="6" s="1"/>
  <c r="BL24" i="6"/>
  <c r="BC24" i="6"/>
  <c r="AO24" i="6"/>
  <c r="AF24" i="6"/>
  <c r="P24" i="6"/>
  <c r="O24" i="6"/>
  <c r="BW23" i="6"/>
  <c r="BY23" i="6" s="1"/>
  <c r="BT23" i="6"/>
  <c r="BX23" i="6" s="1"/>
  <c r="BL23" i="6"/>
  <c r="BM23" i="6" s="1"/>
  <c r="BC23" i="6"/>
  <c r="AO23" i="6"/>
  <c r="AF23" i="6"/>
  <c r="P23" i="6"/>
  <c r="O23" i="6"/>
  <c r="BW22" i="6"/>
  <c r="BY22" i="6" s="1"/>
  <c r="BT22" i="6"/>
  <c r="BX22" i="6" s="1"/>
  <c r="BL22" i="6"/>
  <c r="BC22" i="6"/>
  <c r="AO22" i="6"/>
  <c r="AF22" i="6"/>
  <c r="AG22" i="6" s="1"/>
  <c r="P22" i="6"/>
  <c r="O22" i="6"/>
  <c r="BW21" i="6"/>
  <c r="BY21" i="6" s="1"/>
  <c r="BT21" i="6"/>
  <c r="BX21" i="6" s="1"/>
  <c r="BL21" i="6"/>
  <c r="BM21" i="6" s="1"/>
  <c r="BC21" i="6"/>
  <c r="AO21" i="6"/>
  <c r="AP21" i="6" s="1"/>
  <c r="AF21" i="6"/>
  <c r="P21" i="6"/>
  <c r="O21" i="6"/>
  <c r="BW20" i="6"/>
  <c r="BY20" i="6" s="1"/>
  <c r="BT20" i="6"/>
  <c r="BX20" i="6" s="1"/>
  <c r="BL20" i="6"/>
  <c r="BC20" i="6"/>
  <c r="AO20" i="6"/>
  <c r="AP20" i="6" s="1"/>
  <c r="AF20" i="6"/>
  <c r="AG20" i="6" s="1"/>
  <c r="P20" i="6"/>
  <c r="O20" i="6"/>
  <c r="BW19" i="6"/>
  <c r="BY19" i="6" s="1"/>
  <c r="BT19" i="6"/>
  <c r="BX19" i="6" s="1"/>
  <c r="BL19" i="6"/>
  <c r="BM19" i="6" s="1"/>
  <c r="BC19" i="6"/>
  <c r="AO19" i="6"/>
  <c r="AF19" i="6"/>
  <c r="P19" i="6"/>
  <c r="O19" i="6"/>
  <c r="BW18" i="6"/>
  <c r="BY18" i="6" s="1"/>
  <c r="BT18" i="6"/>
  <c r="BX18" i="6" s="1"/>
  <c r="BL18" i="6"/>
  <c r="BM18" i="6" s="1"/>
  <c r="BC18" i="6"/>
  <c r="BD18" i="6" s="1"/>
  <c r="AO18" i="6"/>
  <c r="AF18" i="6"/>
  <c r="AG18" i="6" s="1"/>
  <c r="P18" i="6"/>
  <c r="O18" i="6"/>
  <c r="BW17" i="6"/>
  <c r="BY17" i="6" s="1"/>
  <c r="BT17" i="6"/>
  <c r="BX17" i="6" s="1"/>
  <c r="BL17" i="6"/>
  <c r="BC17" i="6"/>
  <c r="BD17" i="6" s="1"/>
  <c r="AO17" i="6"/>
  <c r="AP17" i="6" s="1"/>
  <c r="AF17" i="6"/>
  <c r="AG17" i="6" s="1"/>
  <c r="P17" i="6"/>
  <c r="O17" i="6"/>
  <c r="BW16" i="6"/>
  <c r="BY16" i="6" s="1"/>
  <c r="BT16" i="6"/>
  <c r="BX16" i="6" s="1"/>
  <c r="BL16" i="6"/>
  <c r="BC16" i="6"/>
  <c r="AO16" i="6"/>
  <c r="AF16" i="6"/>
  <c r="P16" i="6"/>
  <c r="O16" i="6"/>
  <c r="BW15" i="6"/>
  <c r="BY15" i="6" s="1"/>
  <c r="BT15" i="6"/>
  <c r="BX15" i="6" s="1"/>
  <c r="BL15" i="6"/>
  <c r="BC15" i="6"/>
  <c r="AO15" i="6"/>
  <c r="AF15" i="6"/>
  <c r="AG15" i="6" s="1"/>
  <c r="P15" i="6"/>
  <c r="O15" i="6"/>
  <c r="BW14" i="6"/>
  <c r="BY14" i="6" s="1"/>
  <c r="BT14" i="6"/>
  <c r="BX14" i="6" s="1"/>
  <c r="BL14" i="6"/>
  <c r="BC14" i="6"/>
  <c r="AO14" i="6"/>
  <c r="AP14" i="6" s="1"/>
  <c r="AF14" i="6"/>
  <c r="P14" i="6"/>
  <c r="O14" i="6"/>
  <c r="BW13" i="6"/>
  <c r="BY13" i="6" s="1"/>
  <c r="BT13" i="6"/>
  <c r="BX13" i="6" s="1"/>
  <c r="BL13" i="6"/>
  <c r="BM13" i="6" s="1"/>
  <c r="BC13" i="6"/>
  <c r="BD13" i="6" s="1"/>
  <c r="AO13" i="6"/>
  <c r="AF13" i="6"/>
  <c r="AG13" i="6" s="1"/>
  <c r="P13" i="6"/>
  <c r="O13" i="6"/>
  <c r="BW12" i="6"/>
  <c r="BY12" i="6" s="1"/>
  <c r="BT12" i="6"/>
  <c r="BX12" i="6" s="1"/>
  <c r="BL12" i="6"/>
  <c r="BC12" i="6"/>
  <c r="BD12" i="6" s="1"/>
  <c r="AO12" i="6"/>
  <c r="AP12" i="6" s="1"/>
  <c r="AF12" i="6"/>
  <c r="P12" i="6"/>
  <c r="O12" i="6"/>
  <c r="BW11" i="6"/>
  <c r="BY11" i="6" s="1"/>
  <c r="BT11" i="6"/>
  <c r="BX11" i="6" s="1"/>
  <c r="BL11" i="6"/>
  <c r="BC11" i="6"/>
  <c r="AO11" i="6"/>
  <c r="AF11" i="6"/>
  <c r="P11" i="6"/>
  <c r="O11" i="6"/>
  <c r="Y3" i="6"/>
  <c r="AV3" i="6" s="1"/>
  <c r="BQ3" i="6" s="1"/>
  <c r="B2" i="6"/>
  <c r="D50" i="5"/>
  <c r="Y50" i="5" s="1"/>
  <c r="BW43" i="5"/>
  <c r="BY43" i="5" s="1"/>
  <c r="BT43" i="5"/>
  <c r="BX43" i="5" s="1"/>
  <c r="BL43" i="5"/>
  <c r="BM43" i="5" s="1"/>
  <c r="BC43" i="5"/>
  <c r="BD43" i="5" s="1"/>
  <c r="AO43" i="5"/>
  <c r="AF43" i="5"/>
  <c r="AG43" i="5" s="1"/>
  <c r="P43" i="5"/>
  <c r="O43" i="5"/>
  <c r="BW42" i="5"/>
  <c r="BY42" i="5" s="1"/>
  <c r="BT42" i="5"/>
  <c r="BX42" i="5" s="1"/>
  <c r="BL42" i="5"/>
  <c r="BC42" i="5"/>
  <c r="BD42" i="5" s="1"/>
  <c r="AO42" i="5"/>
  <c r="AP42" i="5" s="1"/>
  <c r="AF42" i="5"/>
  <c r="P42" i="5"/>
  <c r="O42" i="5"/>
  <c r="BW41" i="5"/>
  <c r="BY41" i="5" s="1"/>
  <c r="BT41" i="5"/>
  <c r="BX41" i="5" s="1"/>
  <c r="BL41" i="5"/>
  <c r="BC41" i="5"/>
  <c r="AO41" i="5"/>
  <c r="AF41" i="5"/>
  <c r="P41" i="5"/>
  <c r="O41" i="5"/>
  <c r="BW40" i="5"/>
  <c r="BY40" i="5" s="1"/>
  <c r="BT40" i="5"/>
  <c r="BX40" i="5" s="1"/>
  <c r="BL40" i="5"/>
  <c r="BC40" i="5"/>
  <c r="AO40" i="5"/>
  <c r="AF40" i="5"/>
  <c r="P40" i="5"/>
  <c r="O40" i="5"/>
  <c r="BW39" i="5"/>
  <c r="BY39" i="5" s="1"/>
  <c r="BT39" i="5"/>
  <c r="BX39" i="5" s="1"/>
  <c r="BL39" i="5"/>
  <c r="BC39" i="5"/>
  <c r="BD39" i="5" s="1"/>
  <c r="AO39" i="5"/>
  <c r="AP39" i="5" s="1"/>
  <c r="AF39" i="5"/>
  <c r="AG39" i="5" s="1"/>
  <c r="P39" i="5"/>
  <c r="O39" i="5"/>
  <c r="BW38" i="5"/>
  <c r="BY38" i="5" s="1"/>
  <c r="BT38" i="5"/>
  <c r="BX38" i="5" s="1"/>
  <c r="BL38" i="5"/>
  <c r="BM38" i="5"/>
  <c r="BC38" i="5"/>
  <c r="AO38" i="5"/>
  <c r="AF38" i="5"/>
  <c r="AG38" i="5" s="1"/>
  <c r="P38" i="5"/>
  <c r="O38" i="5"/>
  <c r="BW37" i="5"/>
  <c r="BY37" i="5" s="1"/>
  <c r="BT37" i="5"/>
  <c r="BX37" i="5" s="1"/>
  <c r="BL37" i="5"/>
  <c r="BC37" i="5"/>
  <c r="BD37" i="5" s="1"/>
  <c r="AO37" i="5"/>
  <c r="AP37" i="5" s="1"/>
  <c r="AF37" i="5"/>
  <c r="P37" i="5"/>
  <c r="O37" i="5"/>
  <c r="BW36" i="5"/>
  <c r="BY36" i="5" s="1"/>
  <c r="BT36" i="5"/>
  <c r="BX36" i="5" s="1"/>
  <c r="BL36" i="5"/>
  <c r="BC36" i="5"/>
  <c r="AO36" i="5"/>
  <c r="AP36" i="5" s="1"/>
  <c r="AF36" i="5"/>
  <c r="P36" i="5"/>
  <c r="O36" i="5"/>
  <c r="BW35" i="5"/>
  <c r="BY35" i="5" s="1"/>
  <c r="BT35" i="5"/>
  <c r="BX35" i="5" s="1"/>
  <c r="BL35" i="5"/>
  <c r="BM35" i="5" s="1"/>
  <c r="BC35" i="5"/>
  <c r="AO35" i="5"/>
  <c r="AF35" i="5"/>
  <c r="P35" i="5"/>
  <c r="O35" i="5"/>
  <c r="BW34" i="5"/>
  <c r="BY34" i="5" s="1"/>
  <c r="BT34" i="5"/>
  <c r="BX34" i="5" s="1"/>
  <c r="BL34" i="5"/>
  <c r="BM34" i="5" s="1"/>
  <c r="BC34" i="5"/>
  <c r="BD34" i="5" s="1"/>
  <c r="AO34" i="5"/>
  <c r="AP34" i="5" s="1"/>
  <c r="AF34" i="5"/>
  <c r="AG34" i="5" s="1"/>
  <c r="P34" i="5"/>
  <c r="O34" i="5"/>
  <c r="BW33" i="5"/>
  <c r="BY33" i="5" s="1"/>
  <c r="BT33" i="5"/>
  <c r="BX33" i="5" s="1"/>
  <c r="BL33" i="5"/>
  <c r="BC33" i="5"/>
  <c r="BD33" i="5" s="1"/>
  <c r="AO33" i="5"/>
  <c r="AF33" i="5"/>
  <c r="P33" i="5"/>
  <c r="O33" i="5"/>
  <c r="BW32" i="5"/>
  <c r="BY32" i="5" s="1"/>
  <c r="BT32" i="5"/>
  <c r="BX32" i="5" s="1"/>
  <c r="BL32" i="5"/>
  <c r="BC32" i="5"/>
  <c r="AO32" i="5"/>
  <c r="AP32" i="5" s="1"/>
  <c r="AF32" i="5"/>
  <c r="AG32" i="5" s="1"/>
  <c r="P32" i="5"/>
  <c r="O32" i="5"/>
  <c r="BW31" i="5"/>
  <c r="BY31" i="5" s="1"/>
  <c r="BT31" i="5"/>
  <c r="BX31" i="5" s="1"/>
  <c r="BL31" i="5"/>
  <c r="BC31" i="5"/>
  <c r="AO31" i="5"/>
  <c r="AF31" i="5"/>
  <c r="P31" i="5"/>
  <c r="O31" i="5"/>
  <c r="BW30" i="5"/>
  <c r="BY30" i="5" s="1"/>
  <c r="BT30" i="5"/>
  <c r="BX30" i="5" s="1"/>
  <c r="BL30" i="5"/>
  <c r="BM30" i="5" s="1"/>
  <c r="BC30" i="5"/>
  <c r="AO30" i="5"/>
  <c r="AF30" i="5"/>
  <c r="AG30" i="5" s="1"/>
  <c r="P30" i="5"/>
  <c r="O30" i="5"/>
  <c r="BW29" i="5"/>
  <c r="BY29" i="5" s="1"/>
  <c r="BT29" i="5"/>
  <c r="BX29" i="5" s="1"/>
  <c r="BL29" i="5"/>
  <c r="BC29" i="5"/>
  <c r="AO29" i="5"/>
  <c r="AF29" i="5"/>
  <c r="P29" i="5"/>
  <c r="O29" i="5"/>
  <c r="BW28" i="5"/>
  <c r="BY28" i="5" s="1"/>
  <c r="BT28" i="5"/>
  <c r="BX28" i="5" s="1"/>
  <c r="BL28" i="5"/>
  <c r="BC28" i="5"/>
  <c r="AO28" i="5"/>
  <c r="AF28" i="5"/>
  <c r="AG28" i="5" s="1"/>
  <c r="P28" i="5"/>
  <c r="O28" i="5"/>
  <c r="BW27" i="5"/>
  <c r="BY27" i="5" s="1"/>
  <c r="BT27" i="5"/>
  <c r="BX27" i="5" s="1"/>
  <c r="BL27" i="5"/>
  <c r="BM27" i="5" s="1"/>
  <c r="BC27" i="5"/>
  <c r="AO27" i="5"/>
  <c r="AF27" i="5"/>
  <c r="AG27" i="5" s="1"/>
  <c r="P27" i="5"/>
  <c r="O27" i="5"/>
  <c r="BW26" i="5"/>
  <c r="BY26" i="5" s="1"/>
  <c r="BT26" i="5"/>
  <c r="BX26" i="5" s="1"/>
  <c r="BL26" i="5"/>
  <c r="BM26" i="5" s="1"/>
  <c r="BC26" i="5"/>
  <c r="BD26" i="5" s="1"/>
  <c r="AO26" i="5"/>
  <c r="AP26" i="5" s="1"/>
  <c r="AF26" i="5"/>
  <c r="P26" i="5"/>
  <c r="O26" i="5"/>
  <c r="BW25" i="5"/>
  <c r="BY25" i="5" s="1"/>
  <c r="BT25" i="5"/>
  <c r="BX25" i="5" s="1"/>
  <c r="BL25" i="5"/>
  <c r="BC25" i="5"/>
  <c r="AO25" i="5"/>
  <c r="AP25" i="5" s="1"/>
  <c r="AF25" i="5"/>
  <c r="AG25" i="5" s="1"/>
  <c r="P25" i="5"/>
  <c r="O25" i="5"/>
  <c r="BW24" i="5"/>
  <c r="BY24" i="5" s="1"/>
  <c r="BT24" i="5"/>
  <c r="BX24" i="5" s="1"/>
  <c r="BL24" i="5"/>
  <c r="BM24" i="5" s="1"/>
  <c r="BC24" i="5"/>
  <c r="AO24" i="5"/>
  <c r="AF24" i="5"/>
  <c r="P24" i="5"/>
  <c r="O24" i="5"/>
  <c r="BW23" i="5"/>
  <c r="BY23" i="5" s="1"/>
  <c r="BT23" i="5"/>
  <c r="BX23" i="5" s="1"/>
  <c r="BL23" i="5"/>
  <c r="BM23" i="5" s="1"/>
  <c r="BC23" i="5"/>
  <c r="BD23" i="5" s="1"/>
  <c r="AO23" i="5"/>
  <c r="AF23" i="5"/>
  <c r="AG23" i="5" s="1"/>
  <c r="P23" i="5"/>
  <c r="O23" i="5"/>
  <c r="BW22" i="5"/>
  <c r="BY22" i="5" s="1"/>
  <c r="BT22" i="5"/>
  <c r="BX22" i="5" s="1"/>
  <c r="BL22" i="5"/>
  <c r="BC22" i="5"/>
  <c r="BD22" i="5" s="1"/>
  <c r="AO22" i="5"/>
  <c r="AF22" i="5"/>
  <c r="AG22" i="5" s="1"/>
  <c r="P22" i="5"/>
  <c r="O22" i="5"/>
  <c r="BW21" i="5"/>
  <c r="BY21" i="5" s="1"/>
  <c r="BT21" i="5"/>
  <c r="BX21" i="5" s="1"/>
  <c r="BL21" i="5"/>
  <c r="BC21" i="5"/>
  <c r="AO21" i="5"/>
  <c r="AP21" i="5" s="1"/>
  <c r="AF21" i="5"/>
  <c r="AG21" i="5" s="1"/>
  <c r="P21" i="5"/>
  <c r="O21" i="5"/>
  <c r="BW20" i="5"/>
  <c r="BY20" i="5" s="1"/>
  <c r="BT20" i="5"/>
  <c r="BX20" i="5" s="1"/>
  <c r="BL20" i="5"/>
  <c r="BC20" i="5"/>
  <c r="BD20" i="5" s="1"/>
  <c r="AO20" i="5"/>
  <c r="AP20" i="5" s="1"/>
  <c r="AF20" i="5"/>
  <c r="P20" i="5"/>
  <c r="O20" i="5"/>
  <c r="BW19" i="5"/>
  <c r="BY19" i="5" s="1"/>
  <c r="BT19" i="5"/>
  <c r="BX19" i="5" s="1"/>
  <c r="BL19" i="5"/>
  <c r="BM19" i="5" s="1"/>
  <c r="BC19" i="5"/>
  <c r="AO19" i="5"/>
  <c r="AF19" i="5"/>
  <c r="P19" i="5"/>
  <c r="O19" i="5"/>
  <c r="BW18" i="5"/>
  <c r="BY18" i="5" s="1"/>
  <c r="BT18" i="5"/>
  <c r="BX18" i="5" s="1"/>
  <c r="BL18" i="5"/>
  <c r="BM18" i="5" s="1"/>
  <c r="BC18" i="5"/>
  <c r="AO18" i="5"/>
  <c r="AP18" i="5" s="1"/>
  <c r="AF18" i="5"/>
  <c r="P18" i="5"/>
  <c r="O18" i="5"/>
  <c r="BW17" i="5"/>
  <c r="BY17" i="5" s="1"/>
  <c r="BT17" i="5"/>
  <c r="BX17" i="5" s="1"/>
  <c r="BL17" i="5"/>
  <c r="BC17" i="5"/>
  <c r="BD17" i="5" s="1"/>
  <c r="AO17" i="5"/>
  <c r="AP17" i="5" s="1"/>
  <c r="AF17" i="5"/>
  <c r="AG17" i="5" s="1"/>
  <c r="P17" i="5"/>
  <c r="O17" i="5"/>
  <c r="BW16" i="5"/>
  <c r="BY16" i="5" s="1"/>
  <c r="BT16" i="5"/>
  <c r="BX16" i="5" s="1"/>
  <c r="BL16" i="5"/>
  <c r="BC16" i="5"/>
  <c r="AO16" i="5"/>
  <c r="AF16" i="5"/>
  <c r="P16" i="5"/>
  <c r="O16" i="5"/>
  <c r="BW15" i="5"/>
  <c r="BY15" i="5" s="1"/>
  <c r="BT15" i="5"/>
  <c r="BX15" i="5" s="1"/>
  <c r="BL15" i="5"/>
  <c r="BM15" i="5" s="1"/>
  <c r="BC15" i="5"/>
  <c r="AO15" i="5"/>
  <c r="AP15" i="5" s="1"/>
  <c r="AF15" i="5"/>
  <c r="P15" i="5"/>
  <c r="O15" i="5"/>
  <c r="BW14" i="5"/>
  <c r="BY14" i="5" s="1"/>
  <c r="BT14" i="5"/>
  <c r="BX14" i="5" s="1"/>
  <c r="BL14" i="5"/>
  <c r="BC14" i="5"/>
  <c r="AO14" i="5"/>
  <c r="AF14" i="5"/>
  <c r="P14" i="5"/>
  <c r="O14" i="5"/>
  <c r="BW13" i="5"/>
  <c r="BY13" i="5" s="1"/>
  <c r="BT13" i="5"/>
  <c r="BX13" i="5" s="1"/>
  <c r="BL13" i="5"/>
  <c r="BC13" i="5"/>
  <c r="BD13" i="5" s="1"/>
  <c r="AO13" i="5"/>
  <c r="AF13" i="5"/>
  <c r="P13" i="5"/>
  <c r="O13" i="5"/>
  <c r="BW12" i="5"/>
  <c r="BY12" i="5" s="1"/>
  <c r="BT12" i="5"/>
  <c r="BX12" i="5" s="1"/>
  <c r="BL12" i="5"/>
  <c r="BM12" i="5" s="1"/>
  <c r="BC12" i="5"/>
  <c r="AO12" i="5"/>
  <c r="AF12" i="5"/>
  <c r="P12" i="5"/>
  <c r="O12" i="5"/>
  <c r="BW11" i="5"/>
  <c r="BY11" i="5" s="1"/>
  <c r="BT11" i="5"/>
  <c r="BX11" i="5" s="1"/>
  <c r="BL11" i="5"/>
  <c r="BC11" i="5"/>
  <c r="AO11" i="5"/>
  <c r="AF11" i="5"/>
  <c r="P11" i="5"/>
  <c r="O11" i="5"/>
  <c r="Y3" i="5"/>
  <c r="AV3" i="5" s="1"/>
  <c r="BQ3" i="5" s="1"/>
  <c r="B2" i="5"/>
  <c r="BO2" i="5" s="1"/>
  <c r="D50" i="4"/>
  <c r="AV50" i="4" s="1"/>
  <c r="BW43" i="4"/>
  <c r="BY43" i="4" s="1"/>
  <c r="BT43" i="4"/>
  <c r="BX43" i="4" s="1"/>
  <c r="BL43" i="4"/>
  <c r="BM43" i="4" s="1"/>
  <c r="BC43" i="4"/>
  <c r="BD43" i="4" s="1"/>
  <c r="AO43" i="4"/>
  <c r="AP43" i="4" s="1"/>
  <c r="AF43" i="4"/>
  <c r="P43" i="4"/>
  <c r="O43" i="4"/>
  <c r="BW42" i="4"/>
  <c r="BY42" i="4" s="1"/>
  <c r="BT42" i="4"/>
  <c r="BX42" i="4" s="1"/>
  <c r="BL42" i="4"/>
  <c r="BC42" i="4"/>
  <c r="AO42" i="4"/>
  <c r="AF42" i="4"/>
  <c r="P42" i="4"/>
  <c r="O42" i="4"/>
  <c r="BW41" i="4"/>
  <c r="BY41" i="4" s="1"/>
  <c r="BT41" i="4"/>
  <c r="BX41" i="4" s="1"/>
  <c r="BL41" i="4"/>
  <c r="BC41" i="4"/>
  <c r="BD41" i="4" s="1"/>
  <c r="AO41" i="4"/>
  <c r="AF41" i="4"/>
  <c r="P41" i="4"/>
  <c r="O41" i="4"/>
  <c r="BW40" i="4"/>
  <c r="BY40" i="4" s="1"/>
  <c r="BT40" i="4"/>
  <c r="BX40" i="4" s="1"/>
  <c r="BL40" i="4"/>
  <c r="BM40" i="4" s="1"/>
  <c r="BC40" i="4"/>
  <c r="BD40" i="4" s="1"/>
  <c r="AO40" i="4"/>
  <c r="AP40" i="4" s="1"/>
  <c r="AF40" i="4"/>
  <c r="AG40" i="4" s="1"/>
  <c r="P40" i="4"/>
  <c r="O40" i="4"/>
  <c r="BW39" i="4"/>
  <c r="BY39" i="4" s="1"/>
  <c r="BT39" i="4"/>
  <c r="BX39" i="4" s="1"/>
  <c r="BL39" i="4"/>
  <c r="BM39" i="4" s="1"/>
  <c r="BC39" i="4"/>
  <c r="AO39" i="4"/>
  <c r="AF39" i="4"/>
  <c r="P39" i="4"/>
  <c r="O39" i="4"/>
  <c r="BW38" i="4"/>
  <c r="BY38" i="4" s="1"/>
  <c r="BT38" i="4"/>
  <c r="BX38" i="4" s="1"/>
  <c r="BL38" i="4"/>
  <c r="BC38" i="4"/>
  <c r="BD38" i="4" s="1"/>
  <c r="AO38" i="4"/>
  <c r="AF38" i="4"/>
  <c r="P38" i="4"/>
  <c r="O38" i="4"/>
  <c r="BW37" i="4"/>
  <c r="BY37" i="4" s="1"/>
  <c r="BT37" i="4"/>
  <c r="BX37" i="4" s="1"/>
  <c r="BL37" i="4"/>
  <c r="BC37" i="4"/>
  <c r="AO37" i="4"/>
  <c r="AP37" i="4" s="1"/>
  <c r="AF37" i="4"/>
  <c r="P37" i="4"/>
  <c r="O37" i="4"/>
  <c r="BW36" i="4"/>
  <c r="BY36" i="4" s="1"/>
  <c r="BT36" i="4"/>
  <c r="BX36" i="4" s="1"/>
  <c r="BL36" i="4"/>
  <c r="BM36" i="4" s="1"/>
  <c r="BC36" i="4"/>
  <c r="AO36" i="4"/>
  <c r="AF36" i="4"/>
  <c r="P36" i="4"/>
  <c r="O36" i="4"/>
  <c r="BW35" i="4"/>
  <c r="BY35" i="4" s="1"/>
  <c r="BT35" i="4"/>
  <c r="BX35" i="4" s="1"/>
  <c r="BL35" i="4"/>
  <c r="BM35" i="4" s="1"/>
  <c r="BC35" i="4"/>
  <c r="BD35" i="4" s="1"/>
  <c r="AO35" i="4"/>
  <c r="AF35" i="4"/>
  <c r="P35" i="4"/>
  <c r="O35" i="4"/>
  <c r="BW34" i="4"/>
  <c r="BY34" i="4" s="1"/>
  <c r="BT34" i="4"/>
  <c r="BX34" i="4" s="1"/>
  <c r="BL34" i="4"/>
  <c r="BC34" i="4"/>
  <c r="AO34" i="4"/>
  <c r="AF34" i="4"/>
  <c r="AG34" i="4" s="1"/>
  <c r="P34" i="4"/>
  <c r="O34" i="4"/>
  <c r="BW33" i="4"/>
  <c r="BY33" i="4" s="1"/>
  <c r="BT33" i="4"/>
  <c r="BX33" i="4" s="1"/>
  <c r="BL33" i="4"/>
  <c r="BM33" i="4" s="1"/>
  <c r="BC33" i="4"/>
  <c r="BD33" i="4" s="1"/>
  <c r="AO33" i="4"/>
  <c r="AF33" i="4"/>
  <c r="AG33" i="4" s="1"/>
  <c r="P33" i="4"/>
  <c r="Q33" i="4" s="1"/>
  <c r="O33" i="4"/>
  <c r="BW32" i="4"/>
  <c r="BY32" i="4" s="1"/>
  <c r="BT32" i="4"/>
  <c r="BX32" i="4" s="1"/>
  <c r="BL32" i="4"/>
  <c r="BC32" i="4"/>
  <c r="BD32" i="4" s="1"/>
  <c r="AO32" i="4"/>
  <c r="AP32" i="4" s="1"/>
  <c r="AF32" i="4"/>
  <c r="P32" i="4"/>
  <c r="Q32" i="4" s="1"/>
  <c r="O32" i="4"/>
  <c r="BW31" i="4"/>
  <c r="BY31" i="4" s="1"/>
  <c r="BT31" i="4"/>
  <c r="BX31" i="4" s="1"/>
  <c r="BL31" i="4"/>
  <c r="BC31" i="4"/>
  <c r="AO31" i="4"/>
  <c r="AF31" i="4"/>
  <c r="P31" i="4"/>
  <c r="O31" i="4"/>
  <c r="BW30" i="4"/>
  <c r="BY30" i="4" s="1"/>
  <c r="BT30" i="4"/>
  <c r="BX30" i="4" s="1"/>
  <c r="BL30" i="4"/>
  <c r="BM30" i="4" s="1"/>
  <c r="BC30" i="4"/>
  <c r="BD30" i="4" s="1"/>
  <c r="AO30" i="4"/>
  <c r="AF30" i="4"/>
  <c r="P30" i="4"/>
  <c r="O30" i="4"/>
  <c r="BW29" i="4"/>
  <c r="BY29" i="4" s="1"/>
  <c r="BT29" i="4"/>
  <c r="BX29" i="4" s="1"/>
  <c r="BL29" i="4"/>
  <c r="BM29" i="4" s="1"/>
  <c r="BC29" i="4"/>
  <c r="BD29" i="4" s="1"/>
  <c r="AO29" i="4"/>
  <c r="AF29" i="4"/>
  <c r="P29" i="4"/>
  <c r="O29" i="4"/>
  <c r="BW28" i="4"/>
  <c r="BY28" i="4" s="1"/>
  <c r="BT28" i="4"/>
  <c r="BX28" i="4" s="1"/>
  <c r="BL28" i="4"/>
  <c r="BC28" i="4"/>
  <c r="BD28" i="4" s="1"/>
  <c r="AO28" i="4"/>
  <c r="AF28" i="4"/>
  <c r="P28" i="4"/>
  <c r="Q28" i="4" s="1"/>
  <c r="O28" i="4"/>
  <c r="BW27" i="4"/>
  <c r="BY27" i="4" s="1"/>
  <c r="BT27" i="4"/>
  <c r="BX27" i="4" s="1"/>
  <c r="BL27" i="4"/>
  <c r="BC27" i="4"/>
  <c r="AO27" i="4"/>
  <c r="AF27" i="4"/>
  <c r="P27" i="4"/>
  <c r="O27" i="4"/>
  <c r="BW26" i="4"/>
  <c r="BY26" i="4" s="1"/>
  <c r="BT26" i="4"/>
  <c r="BX26" i="4" s="1"/>
  <c r="BL26" i="4"/>
  <c r="BC26" i="4"/>
  <c r="AO26" i="4"/>
  <c r="AF26" i="4"/>
  <c r="AG26" i="4" s="1"/>
  <c r="P26" i="4"/>
  <c r="O26" i="4"/>
  <c r="BW25" i="4"/>
  <c r="BY25" i="4" s="1"/>
  <c r="BT25" i="4"/>
  <c r="BX25" i="4" s="1"/>
  <c r="BL25" i="4"/>
  <c r="BC25" i="4"/>
  <c r="BD25" i="4" s="1"/>
  <c r="AO25" i="4"/>
  <c r="AP25" i="4" s="1"/>
  <c r="AF25" i="4"/>
  <c r="P25" i="4"/>
  <c r="Q25" i="4" s="1"/>
  <c r="O25" i="4"/>
  <c r="BW24" i="4"/>
  <c r="BY24" i="4" s="1"/>
  <c r="BT24" i="4"/>
  <c r="BX24" i="4" s="1"/>
  <c r="BL24" i="4"/>
  <c r="BM24" i="4" s="1"/>
  <c r="BC24" i="4"/>
  <c r="AO24" i="4"/>
  <c r="AP24" i="4" s="1"/>
  <c r="AF24" i="4"/>
  <c r="AG24" i="4" s="1"/>
  <c r="P24" i="4"/>
  <c r="Q24" i="4" s="1"/>
  <c r="O24" i="4"/>
  <c r="BW23" i="4"/>
  <c r="BY23" i="4" s="1"/>
  <c r="BT23" i="4"/>
  <c r="BX23" i="4" s="1"/>
  <c r="BL23" i="4"/>
  <c r="BM23" i="4" s="1"/>
  <c r="BC23" i="4"/>
  <c r="AO23" i="4"/>
  <c r="AP23" i="4" s="1"/>
  <c r="AF23" i="4"/>
  <c r="P23" i="4"/>
  <c r="O23" i="4"/>
  <c r="BW22" i="4"/>
  <c r="BY22" i="4" s="1"/>
  <c r="BT22" i="4"/>
  <c r="BX22" i="4" s="1"/>
  <c r="BL22" i="4"/>
  <c r="BC22" i="4"/>
  <c r="BD22" i="4" s="1"/>
  <c r="AO22" i="4"/>
  <c r="AP22" i="4" s="1"/>
  <c r="AF22" i="4"/>
  <c r="P22" i="4"/>
  <c r="O22" i="4"/>
  <c r="BW21" i="4"/>
  <c r="BY21" i="4" s="1"/>
  <c r="BT21" i="4"/>
  <c r="BX21" i="4" s="1"/>
  <c r="BL21" i="4"/>
  <c r="BM21" i="4" s="1"/>
  <c r="BC21" i="4"/>
  <c r="BD21" i="4" s="1"/>
  <c r="AO21" i="4"/>
  <c r="AP21" i="4" s="1"/>
  <c r="AF21" i="4"/>
  <c r="AG21" i="4" s="1"/>
  <c r="P21" i="4"/>
  <c r="O21" i="4"/>
  <c r="BW20" i="4"/>
  <c r="BY20" i="4" s="1"/>
  <c r="BT20" i="4"/>
  <c r="BX20" i="4" s="1"/>
  <c r="BL20" i="4"/>
  <c r="BC20" i="4"/>
  <c r="AO20" i="4"/>
  <c r="AP20" i="4" s="1"/>
  <c r="AF20" i="4"/>
  <c r="AG20" i="4" s="1"/>
  <c r="P20" i="4"/>
  <c r="Q20" i="4" s="1"/>
  <c r="O20" i="4"/>
  <c r="BW19" i="4"/>
  <c r="BY19" i="4" s="1"/>
  <c r="BT19" i="4"/>
  <c r="BX19" i="4" s="1"/>
  <c r="BL19" i="4"/>
  <c r="BM19" i="4" s="1"/>
  <c r="BC19" i="4"/>
  <c r="AO19" i="4"/>
  <c r="AF19" i="4"/>
  <c r="AG19" i="4" s="1"/>
  <c r="P19" i="4"/>
  <c r="Q19" i="4" s="1"/>
  <c r="O19" i="4"/>
  <c r="BW18" i="4"/>
  <c r="BY18" i="4" s="1"/>
  <c r="BT18" i="4"/>
  <c r="BX18" i="4" s="1"/>
  <c r="BL18" i="4"/>
  <c r="BM18" i="4" s="1"/>
  <c r="BC18" i="4"/>
  <c r="BD18" i="4" s="1"/>
  <c r="AO18" i="4"/>
  <c r="AF18" i="4"/>
  <c r="P18" i="4"/>
  <c r="O18" i="4"/>
  <c r="BW17" i="4"/>
  <c r="BY17" i="4" s="1"/>
  <c r="BT17" i="4"/>
  <c r="BX17" i="4" s="1"/>
  <c r="BL17" i="4"/>
  <c r="BC17" i="4"/>
  <c r="AO17" i="4"/>
  <c r="AF17" i="4"/>
  <c r="P17" i="4"/>
  <c r="Q17" i="4" s="1"/>
  <c r="O17" i="4"/>
  <c r="BW16" i="4"/>
  <c r="BY16" i="4" s="1"/>
  <c r="BT16" i="4"/>
  <c r="BX16" i="4" s="1"/>
  <c r="BL16" i="4"/>
  <c r="BM16" i="4" s="1"/>
  <c r="BC16" i="4"/>
  <c r="BD16" i="4" s="1"/>
  <c r="AO16" i="4"/>
  <c r="AF16" i="4"/>
  <c r="P16" i="4"/>
  <c r="Q16" i="4" s="1"/>
  <c r="O16" i="4"/>
  <c r="BW15" i="4"/>
  <c r="BY15" i="4" s="1"/>
  <c r="BT15" i="4"/>
  <c r="BX15" i="4" s="1"/>
  <c r="BL15" i="4"/>
  <c r="BC15" i="4"/>
  <c r="BD15" i="4" s="1"/>
  <c r="AO15" i="4"/>
  <c r="AF15" i="4"/>
  <c r="AG15" i="4" s="1"/>
  <c r="P15" i="4"/>
  <c r="O15" i="4"/>
  <c r="BW14" i="4"/>
  <c r="BY14" i="4" s="1"/>
  <c r="BT14" i="4"/>
  <c r="BX14" i="4" s="1"/>
  <c r="BL14" i="4"/>
  <c r="BC14" i="4"/>
  <c r="AO14" i="4"/>
  <c r="AF14" i="4"/>
  <c r="P14" i="4"/>
  <c r="O14" i="4"/>
  <c r="BW13" i="4"/>
  <c r="BY13" i="4" s="1"/>
  <c r="BT13" i="4"/>
  <c r="BX13" i="4" s="1"/>
  <c r="BL13" i="4"/>
  <c r="BC13" i="4"/>
  <c r="BD13" i="4" s="1"/>
  <c r="AO13" i="4"/>
  <c r="AP13" i="4" s="1"/>
  <c r="AF13" i="4"/>
  <c r="P13" i="4"/>
  <c r="O13" i="4"/>
  <c r="BW12" i="4"/>
  <c r="BY12" i="4" s="1"/>
  <c r="BT12" i="4"/>
  <c r="BX12" i="4" s="1"/>
  <c r="BL12" i="4"/>
  <c r="BC12" i="4"/>
  <c r="AO12" i="4"/>
  <c r="AF12" i="4"/>
  <c r="P12" i="4"/>
  <c r="O12" i="4"/>
  <c r="BW11" i="4"/>
  <c r="BY11" i="4" s="1"/>
  <c r="BT11" i="4"/>
  <c r="BX11" i="4" s="1"/>
  <c r="BL11" i="4"/>
  <c r="BC11" i="4"/>
  <c r="AO11" i="4"/>
  <c r="AF11" i="4"/>
  <c r="P11" i="4"/>
  <c r="O11" i="4"/>
  <c r="Y3" i="4"/>
  <c r="AV3" i="4" s="1"/>
  <c r="BQ3" i="4" s="1"/>
  <c r="AT2" i="4"/>
  <c r="W2" i="4"/>
  <c r="B2" i="4"/>
  <c r="BO2" i="4" s="1"/>
  <c r="E15" i="3"/>
  <c r="D15" i="3"/>
  <c r="D50" i="2"/>
  <c r="Y50" i="2" s="1"/>
  <c r="BW43" i="2"/>
  <c r="BY43" i="2" s="1"/>
  <c r="BT43" i="2"/>
  <c r="BX43" i="2" s="1"/>
  <c r="BL43" i="2"/>
  <c r="BM43" i="2" s="1"/>
  <c r="BC43" i="2"/>
  <c r="AO43" i="2"/>
  <c r="AP43" i="2" s="1"/>
  <c r="AF43" i="2"/>
  <c r="AG43" i="2" s="1"/>
  <c r="P43" i="2"/>
  <c r="O43" i="2"/>
  <c r="BW42" i="2"/>
  <c r="BY42" i="2" s="1"/>
  <c r="BT42" i="2"/>
  <c r="BX42" i="2" s="1"/>
  <c r="BL42" i="2"/>
  <c r="BC42" i="2"/>
  <c r="BD42" i="2" s="1"/>
  <c r="AO42" i="2"/>
  <c r="AF42" i="2"/>
  <c r="AG42" i="2" s="1"/>
  <c r="P42" i="2"/>
  <c r="O42" i="2"/>
  <c r="BW41" i="2"/>
  <c r="BY41" i="2" s="1"/>
  <c r="BT41" i="2"/>
  <c r="BX41" i="2" s="1"/>
  <c r="BL41" i="2"/>
  <c r="BM41" i="2" s="1"/>
  <c r="BC41" i="2"/>
  <c r="BD41" i="2" s="1"/>
  <c r="AO41" i="2"/>
  <c r="AF41" i="2"/>
  <c r="AG41" i="2" s="1"/>
  <c r="P41" i="2"/>
  <c r="O41" i="2"/>
  <c r="BW40" i="2"/>
  <c r="BY40" i="2" s="1"/>
  <c r="BT40" i="2"/>
  <c r="BX40" i="2" s="1"/>
  <c r="BL40" i="2"/>
  <c r="BC40" i="2"/>
  <c r="AO40" i="2"/>
  <c r="AF40" i="2"/>
  <c r="AG40" i="2" s="1"/>
  <c r="P40" i="2"/>
  <c r="Q40" i="2" s="1"/>
  <c r="O40" i="2"/>
  <c r="BW39" i="2"/>
  <c r="BY39" i="2" s="1"/>
  <c r="BT39" i="2"/>
  <c r="BX39" i="2" s="1"/>
  <c r="BL39" i="2"/>
  <c r="BM39" i="2" s="1"/>
  <c r="BC39" i="2"/>
  <c r="BD39" i="2" s="1"/>
  <c r="AO39" i="2"/>
  <c r="AF39" i="2"/>
  <c r="AG39" i="2" s="1"/>
  <c r="P39" i="2"/>
  <c r="O39" i="2"/>
  <c r="BW38" i="2"/>
  <c r="BY38" i="2" s="1"/>
  <c r="BT38" i="2"/>
  <c r="BX38" i="2" s="1"/>
  <c r="BL38" i="2"/>
  <c r="BM38" i="2" s="1"/>
  <c r="BC38" i="2"/>
  <c r="BD38" i="2" s="1"/>
  <c r="AO38" i="2"/>
  <c r="AP38" i="2" s="1"/>
  <c r="AF38" i="2"/>
  <c r="AG38" i="2" s="1"/>
  <c r="P38" i="2"/>
  <c r="O38" i="2"/>
  <c r="BW37" i="2"/>
  <c r="BY37" i="2" s="1"/>
  <c r="BT37" i="2"/>
  <c r="BX37" i="2" s="1"/>
  <c r="BL37" i="2"/>
  <c r="BC37" i="2"/>
  <c r="BD37" i="2" s="1"/>
  <c r="AO37" i="2"/>
  <c r="AP37" i="2" s="1"/>
  <c r="AF37" i="2"/>
  <c r="AG37" i="2" s="1"/>
  <c r="P37" i="2"/>
  <c r="O37" i="2"/>
  <c r="BW36" i="2"/>
  <c r="BY36" i="2" s="1"/>
  <c r="BT36" i="2"/>
  <c r="BX36" i="2" s="1"/>
  <c r="BL36" i="2"/>
  <c r="BC36" i="2"/>
  <c r="BD36" i="2" s="1"/>
  <c r="AO36" i="2"/>
  <c r="AP36" i="2" s="1"/>
  <c r="AF36" i="2"/>
  <c r="AG36" i="2" s="1"/>
  <c r="P36" i="2"/>
  <c r="O36" i="2"/>
  <c r="BW35" i="2"/>
  <c r="BY35" i="2" s="1"/>
  <c r="BT35" i="2"/>
  <c r="BX35" i="2" s="1"/>
  <c r="BL35" i="2"/>
  <c r="BM35" i="2" s="1"/>
  <c r="BC35" i="2"/>
  <c r="BD35" i="2" s="1"/>
  <c r="AO35" i="2"/>
  <c r="AF35" i="2"/>
  <c r="AG35" i="2" s="1"/>
  <c r="P35" i="2"/>
  <c r="O35" i="2"/>
  <c r="BW34" i="2"/>
  <c r="BY34" i="2" s="1"/>
  <c r="BT34" i="2"/>
  <c r="BX34" i="2" s="1"/>
  <c r="BL34" i="2"/>
  <c r="BM34" i="2" s="1"/>
  <c r="BC34" i="2"/>
  <c r="BD34" i="2" s="1"/>
  <c r="AO34" i="2"/>
  <c r="AF34" i="2"/>
  <c r="P34" i="2"/>
  <c r="O34" i="2"/>
  <c r="BW33" i="2"/>
  <c r="BY33" i="2" s="1"/>
  <c r="BT33" i="2"/>
  <c r="BX33" i="2" s="1"/>
  <c r="BL33" i="2"/>
  <c r="BC33" i="2"/>
  <c r="AO33" i="2"/>
  <c r="AP33" i="2" s="1"/>
  <c r="AF33" i="2"/>
  <c r="P33" i="2"/>
  <c r="O33" i="2"/>
  <c r="BW32" i="2"/>
  <c r="BY32" i="2" s="1"/>
  <c r="BT32" i="2"/>
  <c r="BX32" i="2" s="1"/>
  <c r="BL32" i="2"/>
  <c r="BM32" i="2" s="1"/>
  <c r="BC32" i="2"/>
  <c r="BD32" i="2" s="1"/>
  <c r="AO32" i="2"/>
  <c r="AP32" i="2" s="1"/>
  <c r="AF32" i="2"/>
  <c r="P32" i="2"/>
  <c r="O32" i="2"/>
  <c r="BW31" i="2"/>
  <c r="BY31" i="2" s="1"/>
  <c r="BT31" i="2"/>
  <c r="BX31" i="2" s="1"/>
  <c r="BL31" i="2"/>
  <c r="BM31" i="2" s="1"/>
  <c r="BC31" i="2"/>
  <c r="AO31" i="2"/>
  <c r="AP31" i="2" s="1"/>
  <c r="AF31" i="2"/>
  <c r="P31" i="2"/>
  <c r="O31" i="2"/>
  <c r="BW30" i="2"/>
  <c r="BY30" i="2" s="1"/>
  <c r="BT30" i="2"/>
  <c r="BX30" i="2" s="1"/>
  <c r="BL30" i="2"/>
  <c r="BC30" i="2"/>
  <c r="BD30" i="2" s="1"/>
  <c r="AO30" i="2"/>
  <c r="AP30" i="2" s="1"/>
  <c r="AF30" i="2"/>
  <c r="AG30" i="2" s="1"/>
  <c r="P30" i="2"/>
  <c r="O30" i="2"/>
  <c r="BW29" i="2"/>
  <c r="BY29" i="2" s="1"/>
  <c r="BT29" i="2"/>
  <c r="BX29" i="2" s="1"/>
  <c r="BL29" i="2"/>
  <c r="BC29" i="2"/>
  <c r="BD29" i="2" s="1"/>
  <c r="AO29" i="2"/>
  <c r="AP29" i="2" s="1"/>
  <c r="AF29" i="2"/>
  <c r="AG29" i="2" s="1"/>
  <c r="P29" i="2"/>
  <c r="O29" i="2"/>
  <c r="BW28" i="2"/>
  <c r="BY28" i="2" s="1"/>
  <c r="BT28" i="2"/>
  <c r="BX28" i="2" s="1"/>
  <c r="BL28" i="2"/>
  <c r="BM28" i="2" s="1"/>
  <c r="BC28" i="2"/>
  <c r="AO28" i="2"/>
  <c r="AF28" i="2"/>
  <c r="AG28" i="2" s="1"/>
  <c r="P28" i="2"/>
  <c r="O28" i="2"/>
  <c r="BW27" i="2"/>
  <c r="BY27" i="2" s="1"/>
  <c r="BT27" i="2"/>
  <c r="BX27" i="2" s="1"/>
  <c r="BL27" i="2"/>
  <c r="BM27" i="2" s="1"/>
  <c r="BC27" i="2"/>
  <c r="BD27" i="2" s="1"/>
  <c r="AO27" i="2"/>
  <c r="AF27" i="2"/>
  <c r="P27" i="2"/>
  <c r="O27" i="2"/>
  <c r="BW26" i="2"/>
  <c r="BY26" i="2" s="1"/>
  <c r="BT26" i="2"/>
  <c r="BX26" i="2" s="1"/>
  <c r="BL26" i="2"/>
  <c r="BM26" i="2" s="1"/>
  <c r="BC26" i="2"/>
  <c r="BD26" i="2" s="1"/>
  <c r="AO26" i="2"/>
  <c r="AP26" i="2" s="1"/>
  <c r="AF26" i="2"/>
  <c r="AG26" i="2" s="1"/>
  <c r="P26" i="2"/>
  <c r="O26" i="2"/>
  <c r="BW25" i="2"/>
  <c r="BY25" i="2" s="1"/>
  <c r="BT25" i="2"/>
  <c r="BX25" i="2" s="1"/>
  <c r="BL25" i="2"/>
  <c r="BM25" i="2" s="1"/>
  <c r="BC25" i="2"/>
  <c r="BD25" i="2" s="1"/>
  <c r="AO25" i="2"/>
  <c r="AP25" i="2" s="1"/>
  <c r="AF25" i="2"/>
  <c r="P25" i="2"/>
  <c r="O25" i="2"/>
  <c r="BW24" i="2"/>
  <c r="BY24" i="2" s="1"/>
  <c r="BT24" i="2"/>
  <c r="BX24" i="2" s="1"/>
  <c r="BL24" i="2"/>
  <c r="BM24" i="2" s="1"/>
  <c r="BC24" i="2"/>
  <c r="AO24" i="2"/>
  <c r="AF24" i="2"/>
  <c r="AG24" i="2" s="1"/>
  <c r="P24" i="2"/>
  <c r="O24" i="2"/>
  <c r="BW23" i="2"/>
  <c r="BY23" i="2" s="1"/>
  <c r="BT23" i="2"/>
  <c r="BX23" i="2" s="1"/>
  <c r="BL23" i="2"/>
  <c r="BM23" i="2" s="1"/>
  <c r="BC23" i="2"/>
  <c r="BD23" i="2" s="1"/>
  <c r="AO23" i="2"/>
  <c r="AP23" i="2" s="1"/>
  <c r="AF23" i="2"/>
  <c r="P23" i="2"/>
  <c r="O23" i="2"/>
  <c r="BW22" i="2"/>
  <c r="BY22" i="2" s="1"/>
  <c r="BT22" i="2"/>
  <c r="BX22" i="2" s="1"/>
  <c r="BL22" i="2"/>
  <c r="BC22" i="2"/>
  <c r="BD22" i="2" s="1"/>
  <c r="AO22" i="2"/>
  <c r="AF22" i="2"/>
  <c r="AG22" i="2" s="1"/>
  <c r="P22" i="2"/>
  <c r="O22" i="2"/>
  <c r="BW21" i="2"/>
  <c r="BY21" i="2" s="1"/>
  <c r="BT21" i="2"/>
  <c r="BX21" i="2" s="1"/>
  <c r="BL21" i="2"/>
  <c r="BC21" i="2"/>
  <c r="BD21" i="2" s="1"/>
  <c r="AO21" i="2"/>
  <c r="AP21" i="2" s="1"/>
  <c r="AF21" i="2"/>
  <c r="AG21" i="2" s="1"/>
  <c r="P21" i="2"/>
  <c r="O21" i="2"/>
  <c r="BW20" i="2"/>
  <c r="BY20" i="2" s="1"/>
  <c r="BT20" i="2"/>
  <c r="BX20" i="2" s="1"/>
  <c r="BL20" i="2"/>
  <c r="BM20" i="2" s="1"/>
  <c r="BC20" i="2"/>
  <c r="AO20" i="2"/>
  <c r="AF20" i="2"/>
  <c r="AG20" i="2" s="1"/>
  <c r="P20" i="2"/>
  <c r="O20" i="2"/>
  <c r="BW19" i="2"/>
  <c r="BY19" i="2" s="1"/>
  <c r="BT19" i="2"/>
  <c r="BX19" i="2" s="1"/>
  <c r="BL19" i="2"/>
  <c r="BM19" i="2" s="1"/>
  <c r="BC19" i="2"/>
  <c r="BD19" i="2" s="1"/>
  <c r="AO19" i="2"/>
  <c r="AP19" i="2" s="1"/>
  <c r="AF19" i="2"/>
  <c r="P19" i="2"/>
  <c r="O19" i="2"/>
  <c r="BW18" i="2"/>
  <c r="BY18" i="2" s="1"/>
  <c r="BT18" i="2"/>
  <c r="BX18" i="2" s="1"/>
  <c r="BL18" i="2"/>
  <c r="BM18" i="2" s="1"/>
  <c r="BC18" i="2"/>
  <c r="BD18" i="2" s="1"/>
  <c r="AO18" i="2"/>
  <c r="AP18" i="2" s="1"/>
  <c r="AF18" i="2"/>
  <c r="AG18" i="2" s="1"/>
  <c r="P18" i="2"/>
  <c r="O18" i="2"/>
  <c r="BW17" i="2"/>
  <c r="BY17" i="2" s="1"/>
  <c r="BT17" i="2"/>
  <c r="BX17" i="2" s="1"/>
  <c r="BL17" i="2"/>
  <c r="BM17" i="2" s="1"/>
  <c r="BC17" i="2"/>
  <c r="AO17" i="2"/>
  <c r="AP17" i="2" s="1"/>
  <c r="AF17" i="2"/>
  <c r="P17" i="2"/>
  <c r="O17" i="2"/>
  <c r="BW16" i="2"/>
  <c r="BY16" i="2" s="1"/>
  <c r="BT16" i="2"/>
  <c r="BX16" i="2" s="1"/>
  <c r="BL16" i="2"/>
  <c r="BC16" i="2"/>
  <c r="BD16" i="2"/>
  <c r="AO16" i="2"/>
  <c r="AF16" i="2"/>
  <c r="AG16" i="2" s="1"/>
  <c r="P16" i="2"/>
  <c r="O16" i="2"/>
  <c r="BW15" i="2"/>
  <c r="BY15" i="2" s="1"/>
  <c r="BT15" i="2"/>
  <c r="BX15" i="2" s="1"/>
  <c r="BL15" i="2"/>
  <c r="BC15" i="2"/>
  <c r="BD15" i="2" s="1"/>
  <c r="AO15" i="2"/>
  <c r="AP15" i="2" s="1"/>
  <c r="AF15" i="2"/>
  <c r="AG15" i="2" s="1"/>
  <c r="P15" i="2"/>
  <c r="O15" i="2"/>
  <c r="BW14" i="2"/>
  <c r="BY14" i="2" s="1"/>
  <c r="BT14" i="2"/>
  <c r="BX14" i="2" s="1"/>
  <c r="BL14" i="2"/>
  <c r="BC14" i="2"/>
  <c r="BD14" i="2" s="1"/>
  <c r="AO14" i="2"/>
  <c r="AF14" i="2"/>
  <c r="P14" i="2"/>
  <c r="O14" i="2"/>
  <c r="BW13" i="2"/>
  <c r="BY13" i="2" s="1"/>
  <c r="BT13" i="2"/>
  <c r="BX13" i="2" s="1"/>
  <c r="BL13" i="2"/>
  <c r="BC13" i="2"/>
  <c r="BD13" i="2" s="1"/>
  <c r="AO13" i="2"/>
  <c r="AP13" i="2" s="1"/>
  <c r="AF13" i="2"/>
  <c r="P13" i="2"/>
  <c r="O13" i="2"/>
  <c r="BW12" i="2"/>
  <c r="BY12" i="2" s="1"/>
  <c r="BT12" i="2"/>
  <c r="BX12" i="2" s="1"/>
  <c r="BL12" i="2"/>
  <c r="BM12" i="2" s="1"/>
  <c r="BC12" i="2"/>
  <c r="AO12" i="2"/>
  <c r="AP12" i="2" s="1"/>
  <c r="AF12" i="2"/>
  <c r="AG12" i="2" s="1"/>
  <c r="P12" i="2"/>
  <c r="O12" i="2"/>
  <c r="BW11" i="2"/>
  <c r="BY11" i="2" s="1"/>
  <c r="BT11" i="2"/>
  <c r="BX11" i="2" s="1"/>
  <c r="BL11" i="2"/>
  <c r="BM11" i="2" s="1"/>
  <c r="BC11" i="2"/>
  <c r="AO11" i="2"/>
  <c r="P11" i="2"/>
  <c r="O11" i="2"/>
  <c r="Y3" i="2"/>
  <c r="AV3" i="2" s="1"/>
  <c r="BQ3" i="2" s="1"/>
  <c r="BO2" i="2"/>
  <c r="B2" i="2"/>
  <c r="AT2" i="2" s="1"/>
  <c r="Q35" i="8" l="1"/>
  <c r="Q36" i="8"/>
  <c r="Q16" i="9"/>
  <c r="Q13" i="5"/>
  <c r="Q11" i="2"/>
  <c r="Q20" i="2"/>
  <c r="Q24" i="2"/>
  <c r="Q31" i="2"/>
  <c r="Q32" i="2"/>
  <c r="Q35" i="2"/>
  <c r="Q42" i="5"/>
  <c r="Q18" i="6"/>
  <c r="Q25" i="6"/>
  <c r="Q27" i="6"/>
  <c r="Q29" i="6"/>
  <c r="Q30" i="6"/>
  <c r="Q34" i="6"/>
  <c r="Q37" i="6"/>
  <c r="AV50" i="6"/>
  <c r="BO2" i="7"/>
  <c r="BO2" i="8"/>
  <c r="Q12" i="8"/>
  <c r="Q33" i="8"/>
  <c r="Q40" i="8"/>
  <c r="AT2" i="10"/>
  <c r="Q11" i="10"/>
  <c r="Q21" i="10"/>
  <c r="Q29" i="10"/>
  <c r="Q28" i="11"/>
  <c r="Q29" i="11"/>
  <c r="Q12" i="13"/>
  <c r="Q19" i="13"/>
  <c r="Q20" i="13"/>
  <c r="Q22" i="13"/>
  <c r="Q28" i="7"/>
  <c r="Q11" i="9"/>
  <c r="Q15" i="9"/>
  <c r="Q18" i="9"/>
  <c r="Q19" i="9"/>
  <c r="Q30" i="9"/>
  <c r="Q32" i="9"/>
  <c r="Q37" i="10"/>
  <c r="Q41" i="10"/>
  <c r="Q32" i="11"/>
  <c r="W2" i="12"/>
  <c r="Q15" i="12"/>
  <c r="Q27" i="13"/>
  <c r="Q29" i="13"/>
  <c r="Q30" i="13"/>
  <c r="Q33" i="13"/>
  <c r="Q34" i="13"/>
  <c r="Q35" i="13"/>
  <c r="Q36" i="13"/>
  <c r="Q42" i="13"/>
  <c r="BQ50" i="13"/>
  <c r="Q40" i="4"/>
  <c r="Q41" i="4"/>
  <c r="Q15" i="2"/>
  <c r="Q16" i="2"/>
  <c r="Q12" i="5"/>
  <c r="Q19" i="5"/>
  <c r="Q23" i="5"/>
  <c r="Q26" i="5"/>
  <c r="Q29" i="5"/>
  <c r="Q31" i="5"/>
  <c r="Q38" i="5"/>
  <c r="Q13" i="6"/>
  <c r="Q31" i="12"/>
  <c r="Q35" i="12"/>
  <c r="Q43" i="12"/>
  <c r="Y50" i="12"/>
  <c r="Q15" i="6"/>
  <c r="Q12" i="4"/>
  <c r="Q15" i="4"/>
  <c r="Q28" i="12"/>
  <c r="Q28" i="13"/>
  <c r="Q19" i="8"/>
  <c r="Q35" i="10"/>
  <c r="Q36" i="10"/>
  <c r="Q27" i="8"/>
  <c r="BY46" i="9"/>
  <c r="BY48" i="9"/>
  <c r="BY47" i="9"/>
  <c r="BY48" i="2"/>
  <c r="BY47" i="2"/>
  <c r="BY46" i="2"/>
  <c r="Q29" i="4"/>
  <c r="BY48" i="5"/>
  <c r="BY47" i="5"/>
  <c r="BY46" i="5"/>
  <c r="Q22" i="6"/>
  <c r="BY48" i="7"/>
  <c r="BY47" i="7"/>
  <c r="BY46" i="7"/>
  <c r="BX46" i="9"/>
  <c r="BX48" i="9"/>
  <c r="BX47" i="9"/>
  <c r="BX46" i="13"/>
  <c r="BX48" i="13"/>
  <c r="BX47" i="13"/>
  <c r="BX48" i="12"/>
  <c r="BX47" i="12"/>
  <c r="BX46" i="12"/>
  <c r="Q39" i="2"/>
  <c r="BX48" i="4"/>
  <c r="BX47" i="4"/>
  <c r="BX46" i="4"/>
  <c r="Q39" i="4"/>
  <c r="Q41" i="5"/>
  <c r="Q42" i="6"/>
  <c r="BX46" i="8"/>
  <c r="BX48" i="8"/>
  <c r="BX47" i="8"/>
  <c r="BY47" i="10"/>
  <c r="BY46" i="10"/>
  <c r="BY48" i="10"/>
  <c r="BY48" i="12"/>
  <c r="BY47" i="12"/>
  <c r="BY46" i="12"/>
  <c r="BY46" i="13"/>
  <c r="BY48" i="13"/>
  <c r="BY47" i="13"/>
  <c r="BY48" i="4"/>
  <c r="BY47" i="4"/>
  <c r="BY46" i="4"/>
  <c r="BX46" i="6"/>
  <c r="BX48" i="6"/>
  <c r="BX47" i="6"/>
  <c r="Q28" i="6"/>
  <c r="BY46" i="8"/>
  <c r="BY48" i="8"/>
  <c r="BY47" i="8"/>
  <c r="Q37" i="9"/>
  <c r="Q21" i="11"/>
  <c r="Q23" i="11"/>
  <c r="Q27" i="11"/>
  <c r="BY46" i="6"/>
  <c r="BY48" i="6"/>
  <c r="BY47" i="6"/>
  <c r="Q27" i="2"/>
  <c r="Q23" i="4"/>
  <c r="Q12" i="6"/>
  <c r="Q18" i="8"/>
  <c r="Q21" i="13"/>
  <c r="Q24" i="13"/>
  <c r="BX47" i="11"/>
  <c r="BX46" i="11"/>
  <c r="BX48" i="11"/>
  <c r="BX47" i="10"/>
  <c r="BX46" i="10"/>
  <c r="BX48" i="10"/>
  <c r="BX48" i="2"/>
  <c r="BX47" i="2"/>
  <c r="BX46" i="2"/>
  <c r="BX48" i="5"/>
  <c r="BX47" i="5"/>
  <c r="BX46" i="5"/>
  <c r="Q36" i="6"/>
  <c r="BX48" i="7"/>
  <c r="BX46" i="7"/>
  <c r="BX47" i="7"/>
  <c r="Q24" i="10"/>
  <c r="BY47" i="11"/>
  <c r="BY46" i="11"/>
  <c r="BY48" i="11"/>
  <c r="Q33" i="11"/>
  <c r="Q36" i="2"/>
  <c r="BK48" i="5"/>
  <c r="BB48" i="6"/>
  <c r="AN48" i="6"/>
  <c r="AN48" i="5"/>
  <c r="AE48" i="8"/>
  <c r="BB48" i="2"/>
  <c r="BK47" i="8"/>
  <c r="BK46" i="2"/>
  <c r="BB47" i="12"/>
  <c r="BB47" i="8"/>
  <c r="BB46" i="6"/>
  <c r="AN48" i="12"/>
  <c r="AN46" i="4"/>
  <c r="AN47" i="13"/>
  <c r="AE46" i="4"/>
  <c r="AE48" i="4"/>
  <c r="BK48" i="10"/>
  <c r="AN47" i="8"/>
  <c r="AN47" i="12"/>
  <c r="BK48" i="4"/>
  <c r="BB47" i="5"/>
  <c r="BK46" i="7"/>
  <c r="AE47" i="2"/>
  <c r="BK48" i="8"/>
  <c r="BK47" i="12"/>
  <c r="BK46" i="4"/>
  <c r="BB47" i="10"/>
  <c r="BB46" i="9"/>
  <c r="AN48" i="11"/>
  <c r="AN46" i="9"/>
  <c r="AN47" i="2"/>
  <c r="AE47" i="9"/>
  <c r="AE46" i="12"/>
  <c r="BB48" i="9"/>
  <c r="AN46" i="2"/>
  <c r="AE46" i="6"/>
  <c r="BB48" i="8"/>
  <c r="AE47" i="4"/>
  <c r="BB48" i="4"/>
  <c r="BK48" i="12"/>
  <c r="AE48" i="11"/>
  <c r="BK48" i="6"/>
  <c r="BK47" i="11"/>
  <c r="BK47" i="13"/>
  <c r="BK46" i="9"/>
  <c r="BB48" i="11"/>
  <c r="BB47" i="13"/>
  <c r="BB47" i="6"/>
  <c r="AN48" i="10"/>
  <c r="AN47" i="6"/>
  <c r="AE46" i="11"/>
  <c r="AE46" i="13"/>
  <c r="BK46" i="10"/>
  <c r="BK47" i="9"/>
  <c r="AE46" i="9"/>
  <c r="AE46" i="8"/>
  <c r="AE48" i="9"/>
  <c r="AE48" i="10"/>
  <c r="BK47" i="7"/>
  <c r="AN48" i="4"/>
  <c r="AN46" i="10"/>
  <c r="BK46" i="12"/>
  <c r="BK47" i="5"/>
  <c r="BK47" i="2"/>
  <c r="BB48" i="5"/>
  <c r="BB47" i="2"/>
  <c r="BB47" i="9"/>
  <c r="AN46" i="8"/>
  <c r="AN47" i="4"/>
  <c r="AE47" i="13"/>
  <c r="AE47" i="12"/>
  <c r="AE46" i="5"/>
  <c r="AE48" i="6"/>
  <c r="AN47" i="11"/>
  <c r="BK48" i="13"/>
  <c r="BB48" i="13"/>
  <c r="BK48" i="11"/>
  <c r="BK46" i="11"/>
  <c r="BK47" i="10"/>
  <c r="BK47" i="6"/>
  <c r="BB46" i="12"/>
  <c r="BB46" i="8"/>
  <c r="BB47" i="4"/>
  <c r="AN46" i="12"/>
  <c r="AN47" i="10"/>
  <c r="AN47" i="9"/>
  <c r="AE47" i="6"/>
  <c r="AE47" i="5"/>
  <c r="AE46" i="10"/>
  <c r="AE48" i="5"/>
  <c r="BK48" i="7"/>
  <c r="BK48" i="9"/>
  <c r="BB48" i="10"/>
  <c r="AN48" i="13"/>
  <c r="BK46" i="5"/>
  <c r="BK46" i="8"/>
  <c r="BK47" i="4"/>
  <c r="BB46" i="11"/>
  <c r="BB46" i="10"/>
  <c r="AN46" i="11"/>
  <c r="AN46" i="13"/>
  <c r="AE47" i="10"/>
  <c r="AE47" i="11"/>
  <c r="AN48" i="2"/>
  <c r="BB46" i="2"/>
  <c r="BB47" i="11"/>
  <c r="AN48" i="8"/>
  <c r="AE48" i="12"/>
  <c r="BK48" i="2"/>
  <c r="BB48" i="12"/>
  <c r="BK46" i="6"/>
  <c r="BB46" i="4"/>
  <c r="BB46" i="13"/>
  <c r="AN47" i="5"/>
  <c r="AN46" i="6"/>
  <c r="AE46" i="2"/>
  <c r="AE48" i="2"/>
  <c r="AE47" i="8"/>
  <c r="AN48" i="9"/>
  <c r="BK46" i="13"/>
  <c r="BB46" i="5"/>
  <c r="AN46" i="5"/>
  <c r="AE48" i="13"/>
  <c r="BT48" i="9"/>
  <c r="BF48" i="9"/>
  <c r="AR48" i="9"/>
  <c r="AD48" i="9"/>
  <c r="S48" i="9"/>
  <c r="E48" i="9"/>
  <c r="BQ47" i="9"/>
  <c r="AZ47" i="9"/>
  <c r="AL47" i="9"/>
  <c r="AA47" i="9"/>
  <c r="N47" i="9"/>
  <c r="BV46" i="9"/>
  <c r="BH46" i="9"/>
  <c r="AW46" i="9"/>
  <c r="AI46" i="9"/>
  <c r="U46" i="9"/>
  <c r="G46" i="9"/>
  <c r="BS48" i="10"/>
  <c r="BE48" i="10"/>
  <c r="AQ48" i="10"/>
  <c r="AC48" i="10"/>
  <c r="R48" i="10"/>
  <c r="D48" i="10"/>
  <c r="BJ47" i="10"/>
  <c r="AY47" i="10"/>
  <c r="AK47" i="10"/>
  <c r="Z47" i="10"/>
  <c r="M47" i="10"/>
  <c r="BU46" i="10"/>
  <c r="BG46" i="10"/>
  <c r="AV46" i="10"/>
  <c r="AH46" i="10"/>
  <c r="T46" i="10"/>
  <c r="F46" i="10"/>
  <c r="BS48" i="9"/>
  <c r="BE48" i="9"/>
  <c r="AQ48" i="9"/>
  <c r="AC48" i="9"/>
  <c r="R48" i="9"/>
  <c r="D48" i="9"/>
  <c r="BJ47" i="9"/>
  <c r="AY47" i="9"/>
  <c r="AK47" i="9"/>
  <c r="Z47" i="9"/>
  <c r="M47" i="9"/>
  <c r="BU46" i="9"/>
  <c r="BG46" i="9"/>
  <c r="AV46" i="9"/>
  <c r="AH46" i="9"/>
  <c r="T46" i="9"/>
  <c r="F46" i="9"/>
  <c r="BR48" i="10"/>
  <c r="BA48" i="10"/>
  <c r="AM48" i="10"/>
  <c r="AB48" i="10"/>
  <c r="O48" i="10"/>
  <c r="BW47" i="10"/>
  <c r="BI47" i="10"/>
  <c r="AX47" i="10"/>
  <c r="AJ47" i="10"/>
  <c r="Y47" i="10"/>
  <c r="H47" i="10"/>
  <c r="BT46" i="10"/>
  <c r="BF46" i="10"/>
  <c r="AR46" i="10"/>
  <c r="AD46" i="10"/>
  <c r="S46" i="10"/>
  <c r="E46" i="10"/>
  <c r="BR48" i="9"/>
  <c r="BA48" i="9"/>
  <c r="AM48" i="9"/>
  <c r="AB48" i="9"/>
  <c r="O48" i="9"/>
  <c r="BW47" i="9"/>
  <c r="BI47" i="9"/>
  <c r="AX47" i="9"/>
  <c r="AJ47" i="9"/>
  <c r="Y47" i="9"/>
  <c r="H47" i="9"/>
  <c r="BT46" i="9"/>
  <c r="BF46" i="9"/>
  <c r="AR46" i="9"/>
  <c r="AD46" i="9"/>
  <c r="S46" i="9"/>
  <c r="E46" i="9"/>
  <c r="BQ48" i="10"/>
  <c r="AZ48" i="10"/>
  <c r="AL48" i="10"/>
  <c r="AA48" i="10"/>
  <c r="N48" i="10"/>
  <c r="BV47" i="10"/>
  <c r="BH47" i="10"/>
  <c r="AW47" i="10"/>
  <c r="AI47" i="10"/>
  <c r="U47" i="10"/>
  <c r="G47" i="10"/>
  <c r="BS46" i="10"/>
  <c r="BE46" i="10"/>
  <c r="AQ46" i="10"/>
  <c r="AC46" i="10"/>
  <c r="R46" i="10"/>
  <c r="D46" i="10"/>
  <c r="BQ48" i="9"/>
  <c r="AZ48" i="9"/>
  <c r="AL48" i="9"/>
  <c r="AA48" i="9"/>
  <c r="N48" i="9"/>
  <c r="BV47" i="9"/>
  <c r="BH47" i="9"/>
  <c r="AW47" i="9"/>
  <c r="AI47" i="9"/>
  <c r="U47" i="9"/>
  <c r="G47" i="9"/>
  <c r="BS46" i="9"/>
  <c r="BE46" i="9"/>
  <c r="AQ46" i="9"/>
  <c r="AC46" i="9"/>
  <c r="R46" i="9"/>
  <c r="D46" i="9"/>
  <c r="BJ48" i="10"/>
  <c r="AY48" i="10"/>
  <c r="AK48" i="10"/>
  <c r="Z48" i="10"/>
  <c r="M48" i="10"/>
  <c r="BU47" i="10"/>
  <c r="BG47" i="10"/>
  <c r="AV47" i="10"/>
  <c r="AH47" i="10"/>
  <c r="T47" i="10"/>
  <c r="F47" i="10"/>
  <c r="BR46" i="10"/>
  <c r="BA46" i="10"/>
  <c r="AM46" i="10"/>
  <c r="AB46" i="10"/>
  <c r="O46" i="10"/>
  <c r="BW48" i="4"/>
  <c r="BJ48" i="9"/>
  <c r="AY48" i="9"/>
  <c r="AK48" i="9"/>
  <c r="Z48" i="9"/>
  <c r="M48" i="9"/>
  <c r="BU47" i="9"/>
  <c r="BG47" i="9"/>
  <c r="AV47" i="9"/>
  <c r="AH47" i="9"/>
  <c r="T47" i="9"/>
  <c r="F47" i="9"/>
  <c r="BR46" i="9"/>
  <c r="BA46" i="9"/>
  <c r="AM46" i="9"/>
  <c r="AB46" i="9"/>
  <c r="O46" i="9"/>
  <c r="BW48" i="10"/>
  <c r="BI48" i="10"/>
  <c r="AX48" i="10"/>
  <c r="AJ48" i="10"/>
  <c r="Y48" i="10"/>
  <c r="H48" i="10"/>
  <c r="BT47" i="10"/>
  <c r="BF47" i="10"/>
  <c r="AR47" i="10"/>
  <c r="AD47" i="10"/>
  <c r="S47" i="10"/>
  <c r="E47" i="10"/>
  <c r="BQ46" i="10"/>
  <c r="AZ46" i="10"/>
  <c r="AL46" i="10"/>
  <c r="AA46" i="10"/>
  <c r="N46" i="10"/>
  <c r="BV48" i="4"/>
  <c r="BW48" i="9"/>
  <c r="BI48" i="9"/>
  <c r="AX48" i="9"/>
  <c r="AJ48" i="9"/>
  <c r="Y48" i="9"/>
  <c r="H48" i="9"/>
  <c r="BT47" i="9"/>
  <c r="BF47" i="9"/>
  <c r="AR47" i="9"/>
  <c r="AD47" i="9"/>
  <c r="S47" i="9"/>
  <c r="E47" i="9"/>
  <c r="BQ46" i="9"/>
  <c r="AZ46" i="9"/>
  <c r="AL46" i="9"/>
  <c r="AA46" i="9"/>
  <c r="N46" i="9"/>
  <c r="BV48" i="10"/>
  <c r="BH48" i="10"/>
  <c r="AW48" i="10"/>
  <c r="AI48" i="10"/>
  <c r="U48" i="10"/>
  <c r="G48" i="10"/>
  <c r="BS47" i="10"/>
  <c r="BE47" i="10"/>
  <c r="AQ47" i="10"/>
  <c r="AC47" i="10"/>
  <c r="R47" i="10"/>
  <c r="D47" i="10"/>
  <c r="BJ46" i="10"/>
  <c r="AY46" i="10"/>
  <c r="AK46" i="10"/>
  <c r="Z46" i="10"/>
  <c r="M46" i="10"/>
  <c r="BU48" i="4"/>
  <c r="BU48" i="9"/>
  <c r="BG48" i="9"/>
  <c r="AV48" i="9"/>
  <c r="AH48" i="9"/>
  <c r="T48" i="9"/>
  <c r="F48" i="9"/>
  <c r="BR47" i="9"/>
  <c r="BA47" i="9"/>
  <c r="AM47" i="9"/>
  <c r="AB47" i="9"/>
  <c r="O47" i="9"/>
  <c r="BW46" i="9"/>
  <c r="BI46" i="9"/>
  <c r="AX46" i="9"/>
  <c r="AJ46" i="9"/>
  <c r="Y46" i="9"/>
  <c r="H46" i="9"/>
  <c r="BT48" i="10"/>
  <c r="BF48" i="10"/>
  <c r="AR48" i="10"/>
  <c r="AD48" i="10"/>
  <c r="S48" i="10"/>
  <c r="E48" i="10"/>
  <c r="BQ47" i="10"/>
  <c r="AZ47" i="10"/>
  <c r="AL47" i="10"/>
  <c r="AA47" i="10"/>
  <c r="N47" i="10"/>
  <c r="BV46" i="10"/>
  <c r="BH46" i="10"/>
  <c r="AW46" i="10"/>
  <c r="AI46" i="10"/>
  <c r="U46" i="10"/>
  <c r="BS47" i="9"/>
  <c r="AK46" i="9"/>
  <c r="F48" i="10"/>
  <c r="AX46" i="10"/>
  <c r="BQ48" i="4"/>
  <c r="AZ48" i="4"/>
  <c r="AL48" i="4"/>
  <c r="AA48" i="4"/>
  <c r="N48" i="4"/>
  <c r="BV47" i="4"/>
  <c r="BH47" i="4"/>
  <c r="AW47" i="4"/>
  <c r="AI47" i="4"/>
  <c r="U47" i="4"/>
  <c r="G47" i="4"/>
  <c r="BS46" i="4"/>
  <c r="BE46" i="4"/>
  <c r="AQ46" i="4"/>
  <c r="AC46" i="4"/>
  <c r="R46" i="4"/>
  <c r="D46" i="4"/>
  <c r="BJ48" i="5"/>
  <c r="AY48" i="5"/>
  <c r="AK48" i="5"/>
  <c r="Z48" i="5"/>
  <c r="M48" i="5"/>
  <c r="BU47" i="5"/>
  <c r="BG47" i="5"/>
  <c r="AV47" i="5"/>
  <c r="AH47" i="5"/>
  <c r="T47" i="5"/>
  <c r="F47" i="5"/>
  <c r="BR46" i="5"/>
  <c r="BA46" i="5"/>
  <c r="AM46" i="5"/>
  <c r="AB46" i="5"/>
  <c r="O46" i="5"/>
  <c r="BW48" i="6"/>
  <c r="BI48" i="6"/>
  <c r="AX48" i="6"/>
  <c r="AJ48" i="6"/>
  <c r="Y48" i="6"/>
  <c r="H48" i="6"/>
  <c r="BT47" i="6"/>
  <c r="BF47" i="6"/>
  <c r="AR47" i="6"/>
  <c r="AD47" i="6"/>
  <c r="S47" i="6"/>
  <c r="E47" i="6"/>
  <c r="BQ46" i="6"/>
  <c r="AZ46" i="6"/>
  <c r="AL46" i="6"/>
  <c r="AA46" i="6"/>
  <c r="N46" i="6"/>
  <c r="BV48" i="11"/>
  <c r="BH48" i="11"/>
  <c r="AW48" i="11"/>
  <c r="AI48" i="11"/>
  <c r="U48" i="11"/>
  <c r="G48" i="11"/>
  <c r="BS47" i="11"/>
  <c r="BE47" i="11"/>
  <c r="AQ47" i="11"/>
  <c r="AC47" i="11"/>
  <c r="R47" i="11"/>
  <c r="D47" i="11"/>
  <c r="BJ46" i="11"/>
  <c r="AY46" i="11"/>
  <c r="AK46" i="11"/>
  <c r="Z46" i="11"/>
  <c r="M46" i="11"/>
  <c r="BU48" i="2"/>
  <c r="BG48" i="2"/>
  <c r="AV48" i="2"/>
  <c r="AH48" i="2"/>
  <c r="T48" i="2"/>
  <c r="F48" i="2"/>
  <c r="BR47" i="2"/>
  <c r="BE47" i="9"/>
  <c r="Z46" i="9"/>
  <c r="BR47" i="10"/>
  <c r="AJ46" i="10"/>
  <c r="BJ48" i="4"/>
  <c r="AY48" i="4"/>
  <c r="AK48" i="4"/>
  <c r="Z48" i="4"/>
  <c r="M48" i="4"/>
  <c r="BU47" i="4"/>
  <c r="BG47" i="4"/>
  <c r="AV47" i="4"/>
  <c r="AH47" i="4"/>
  <c r="T47" i="4"/>
  <c r="F47" i="4"/>
  <c r="BR46" i="4"/>
  <c r="BA46" i="4"/>
  <c r="AM46" i="4"/>
  <c r="AB46" i="4"/>
  <c r="O46" i="4"/>
  <c r="BW48" i="5"/>
  <c r="BI48" i="5"/>
  <c r="AX48" i="5"/>
  <c r="AJ48" i="5"/>
  <c r="Y48" i="5"/>
  <c r="H48" i="5"/>
  <c r="BT47" i="5"/>
  <c r="BF47" i="5"/>
  <c r="AR47" i="5"/>
  <c r="AD47" i="5"/>
  <c r="S47" i="5"/>
  <c r="E47" i="5"/>
  <c r="BQ46" i="5"/>
  <c r="AZ46" i="5"/>
  <c r="AL46" i="5"/>
  <c r="AA46" i="5"/>
  <c r="N46" i="5"/>
  <c r="BV48" i="6"/>
  <c r="BH48" i="6"/>
  <c r="AW48" i="6"/>
  <c r="AI48" i="6"/>
  <c r="U48" i="6"/>
  <c r="G48" i="6"/>
  <c r="BS47" i="6"/>
  <c r="BE47" i="6"/>
  <c r="AQ47" i="6"/>
  <c r="AC47" i="6"/>
  <c r="R47" i="6"/>
  <c r="D47" i="6"/>
  <c r="BJ46" i="6"/>
  <c r="AY46" i="6"/>
  <c r="AK46" i="6"/>
  <c r="Z46" i="6"/>
  <c r="M46" i="6"/>
  <c r="BU48" i="11"/>
  <c r="BG48" i="11"/>
  <c r="AV48" i="11"/>
  <c r="AH48" i="11"/>
  <c r="T48" i="11"/>
  <c r="F48" i="11"/>
  <c r="BR47" i="11"/>
  <c r="BA47" i="11"/>
  <c r="AM47" i="11"/>
  <c r="AB47" i="11"/>
  <c r="O47" i="11"/>
  <c r="BW46" i="11"/>
  <c r="BI46" i="11"/>
  <c r="AX46" i="11"/>
  <c r="AJ46" i="11"/>
  <c r="Y46" i="11"/>
  <c r="H46" i="11"/>
  <c r="BT48" i="2"/>
  <c r="BF48" i="2"/>
  <c r="AR48" i="2"/>
  <c r="AD48" i="2"/>
  <c r="S48" i="2"/>
  <c r="E48" i="2"/>
  <c r="BQ47" i="2"/>
  <c r="AZ47" i="2"/>
  <c r="BV48" i="9"/>
  <c r="AQ47" i="9"/>
  <c r="M46" i="9"/>
  <c r="BA47" i="10"/>
  <c r="Y46" i="10"/>
  <c r="BI48" i="4"/>
  <c r="AX48" i="4"/>
  <c r="AJ48" i="4"/>
  <c r="Y48" i="4"/>
  <c r="H48" i="4"/>
  <c r="BT47" i="4"/>
  <c r="BF47" i="4"/>
  <c r="AR47" i="4"/>
  <c r="AD47" i="4"/>
  <c r="S47" i="4"/>
  <c r="E47" i="4"/>
  <c r="BQ46" i="4"/>
  <c r="AZ46" i="4"/>
  <c r="AL46" i="4"/>
  <c r="AA46" i="4"/>
  <c r="N46" i="4"/>
  <c r="BV48" i="5"/>
  <c r="BH48" i="5"/>
  <c r="AW48" i="5"/>
  <c r="AI48" i="5"/>
  <c r="U48" i="5"/>
  <c r="G48" i="5"/>
  <c r="BS47" i="5"/>
  <c r="BE47" i="5"/>
  <c r="AQ47" i="5"/>
  <c r="AC47" i="5"/>
  <c r="R47" i="5"/>
  <c r="D47" i="5"/>
  <c r="BJ46" i="5"/>
  <c r="AY46" i="5"/>
  <c r="AK46" i="5"/>
  <c r="Z46" i="5"/>
  <c r="M46" i="5"/>
  <c r="BU48" i="6"/>
  <c r="BG48" i="6"/>
  <c r="AV48" i="6"/>
  <c r="AH48" i="6"/>
  <c r="T48" i="6"/>
  <c r="F48" i="6"/>
  <c r="BR47" i="6"/>
  <c r="BA47" i="6"/>
  <c r="AM47" i="6"/>
  <c r="AB47" i="6"/>
  <c r="O47" i="6"/>
  <c r="BW46" i="6"/>
  <c r="BI46" i="6"/>
  <c r="AX46" i="6"/>
  <c r="AJ46" i="6"/>
  <c r="Y46" i="6"/>
  <c r="H46" i="6"/>
  <c r="BT48" i="11"/>
  <c r="BF48" i="11"/>
  <c r="AR48" i="11"/>
  <c r="AD48" i="11"/>
  <c r="S48" i="11"/>
  <c r="E48" i="11"/>
  <c r="BQ47" i="11"/>
  <c r="AZ47" i="11"/>
  <c r="AL47" i="11"/>
  <c r="AA47" i="11"/>
  <c r="N47" i="11"/>
  <c r="BV46" i="11"/>
  <c r="BH46" i="11"/>
  <c r="AW46" i="11"/>
  <c r="AI46" i="11"/>
  <c r="U46" i="11"/>
  <c r="G46" i="11"/>
  <c r="BS48" i="2"/>
  <c r="BE48" i="2"/>
  <c r="AQ48" i="2"/>
  <c r="AC48" i="2"/>
  <c r="R48" i="2"/>
  <c r="D48" i="2"/>
  <c r="BJ47" i="2"/>
  <c r="BH48" i="9"/>
  <c r="AC47" i="9"/>
  <c r="BU48" i="10"/>
  <c r="AM47" i="10"/>
  <c r="H46" i="10"/>
  <c r="BH48" i="4"/>
  <c r="AW48" i="4"/>
  <c r="AI48" i="4"/>
  <c r="U48" i="4"/>
  <c r="G48" i="4"/>
  <c r="BS47" i="4"/>
  <c r="BE47" i="4"/>
  <c r="AQ47" i="4"/>
  <c r="AC47" i="4"/>
  <c r="R47" i="4"/>
  <c r="D47" i="4"/>
  <c r="BJ46" i="4"/>
  <c r="AY46" i="4"/>
  <c r="AK46" i="4"/>
  <c r="Z46" i="4"/>
  <c r="M46" i="4"/>
  <c r="BU48" i="5"/>
  <c r="BG48" i="5"/>
  <c r="AV48" i="5"/>
  <c r="AH48" i="5"/>
  <c r="T48" i="5"/>
  <c r="F48" i="5"/>
  <c r="BR47" i="5"/>
  <c r="BA47" i="5"/>
  <c r="AM47" i="5"/>
  <c r="AB47" i="5"/>
  <c r="O47" i="5"/>
  <c r="BW46" i="5"/>
  <c r="BI46" i="5"/>
  <c r="AX46" i="5"/>
  <c r="AJ46" i="5"/>
  <c r="Y46" i="5"/>
  <c r="H46" i="5"/>
  <c r="BT48" i="6"/>
  <c r="BF48" i="6"/>
  <c r="AR48" i="6"/>
  <c r="AD48" i="6"/>
  <c r="S48" i="6"/>
  <c r="E48" i="6"/>
  <c r="BQ47" i="6"/>
  <c r="AZ47" i="6"/>
  <c r="AL47" i="6"/>
  <c r="AA47" i="6"/>
  <c r="N47" i="6"/>
  <c r="BV46" i="6"/>
  <c r="BH46" i="6"/>
  <c r="AW46" i="6"/>
  <c r="AI46" i="6"/>
  <c r="U46" i="6"/>
  <c r="G46" i="6"/>
  <c r="BS48" i="11"/>
  <c r="BE48" i="11"/>
  <c r="AQ48" i="11"/>
  <c r="AC48" i="11"/>
  <c r="R48" i="11"/>
  <c r="D48" i="11"/>
  <c r="BJ47" i="11"/>
  <c r="AY47" i="11"/>
  <c r="AK47" i="11"/>
  <c r="Z47" i="11"/>
  <c r="M47" i="11"/>
  <c r="BU46" i="11"/>
  <c r="BG46" i="11"/>
  <c r="AV46" i="11"/>
  <c r="AH46" i="11"/>
  <c r="T46" i="11"/>
  <c r="F46" i="11"/>
  <c r="BR48" i="2"/>
  <c r="BA48" i="2"/>
  <c r="AM48" i="2"/>
  <c r="AB48" i="2"/>
  <c r="O48" i="2"/>
  <c r="BW47" i="2"/>
  <c r="BI47" i="2"/>
  <c r="AW48" i="9"/>
  <c r="R47" i="9"/>
  <c r="BG48" i="10"/>
  <c r="AB47" i="10"/>
  <c r="G46" i="10"/>
  <c r="BG48" i="4"/>
  <c r="AV48" i="4"/>
  <c r="AH48" i="4"/>
  <c r="T48" i="4"/>
  <c r="F48" i="4"/>
  <c r="BR47" i="4"/>
  <c r="BA47" i="4"/>
  <c r="AM47" i="4"/>
  <c r="AB47" i="4"/>
  <c r="O47" i="4"/>
  <c r="BW46" i="4"/>
  <c r="BI46" i="4"/>
  <c r="AX46" i="4"/>
  <c r="AJ46" i="4"/>
  <c r="Y46" i="4"/>
  <c r="H46" i="4"/>
  <c r="BT48" i="5"/>
  <c r="BF48" i="5"/>
  <c r="AR48" i="5"/>
  <c r="AD48" i="5"/>
  <c r="S48" i="5"/>
  <c r="E48" i="5"/>
  <c r="BQ47" i="5"/>
  <c r="AZ47" i="5"/>
  <c r="AL47" i="5"/>
  <c r="AA47" i="5"/>
  <c r="N47" i="5"/>
  <c r="BV46" i="5"/>
  <c r="BH46" i="5"/>
  <c r="AW46" i="5"/>
  <c r="AI46" i="5"/>
  <c r="U46" i="5"/>
  <c r="G46" i="5"/>
  <c r="BS48" i="6"/>
  <c r="BE48" i="6"/>
  <c r="AQ48" i="6"/>
  <c r="AC48" i="6"/>
  <c r="R48" i="6"/>
  <c r="D48" i="6"/>
  <c r="BJ47" i="6"/>
  <c r="AY47" i="6"/>
  <c r="AK47" i="6"/>
  <c r="Z47" i="6"/>
  <c r="M47" i="6"/>
  <c r="BU46" i="6"/>
  <c r="BG46" i="6"/>
  <c r="AV46" i="6"/>
  <c r="AH46" i="6"/>
  <c r="T46" i="6"/>
  <c r="F46" i="6"/>
  <c r="BR48" i="11"/>
  <c r="BA48" i="11"/>
  <c r="AM48" i="11"/>
  <c r="AB48" i="11"/>
  <c r="O48" i="11"/>
  <c r="BW47" i="11"/>
  <c r="BI47" i="11"/>
  <c r="AX47" i="11"/>
  <c r="AJ47" i="11"/>
  <c r="Y47" i="11"/>
  <c r="H47" i="11"/>
  <c r="BT46" i="11"/>
  <c r="BF46" i="11"/>
  <c r="AR46" i="11"/>
  <c r="AD46" i="11"/>
  <c r="S46" i="11"/>
  <c r="E46" i="11"/>
  <c r="BQ48" i="2"/>
  <c r="AZ48" i="2"/>
  <c r="AL48" i="2"/>
  <c r="AA48" i="2"/>
  <c r="N48" i="2"/>
  <c r="BV47" i="2"/>
  <c r="BH47" i="2"/>
  <c r="AI48" i="9"/>
  <c r="D47" i="9"/>
  <c r="AV48" i="10"/>
  <c r="O47" i="10"/>
  <c r="BT48" i="4"/>
  <c r="BF48" i="4"/>
  <c r="AR48" i="4"/>
  <c r="AD48" i="4"/>
  <c r="S48" i="4"/>
  <c r="E48" i="4"/>
  <c r="BQ47" i="4"/>
  <c r="AZ47" i="4"/>
  <c r="AL47" i="4"/>
  <c r="AA47" i="4"/>
  <c r="N47" i="4"/>
  <c r="BV46" i="4"/>
  <c r="BH46" i="4"/>
  <c r="AW46" i="4"/>
  <c r="AI46" i="4"/>
  <c r="U46" i="4"/>
  <c r="G46" i="4"/>
  <c r="BS48" i="5"/>
  <c r="BE48" i="5"/>
  <c r="AQ48" i="5"/>
  <c r="AC48" i="5"/>
  <c r="R48" i="5"/>
  <c r="D48" i="5"/>
  <c r="BJ47" i="5"/>
  <c r="AY47" i="5"/>
  <c r="AK47" i="5"/>
  <c r="Z47" i="5"/>
  <c r="M47" i="5"/>
  <c r="BU46" i="5"/>
  <c r="BG46" i="5"/>
  <c r="AV46" i="5"/>
  <c r="AH46" i="5"/>
  <c r="T46" i="5"/>
  <c r="F46" i="5"/>
  <c r="BR48" i="6"/>
  <c r="BA48" i="6"/>
  <c r="AM48" i="6"/>
  <c r="AB48" i="6"/>
  <c r="O48" i="6"/>
  <c r="BW47" i="6"/>
  <c r="BI47" i="6"/>
  <c r="AX47" i="6"/>
  <c r="AJ47" i="6"/>
  <c r="Y47" i="6"/>
  <c r="H47" i="6"/>
  <c r="BT46" i="6"/>
  <c r="BF46" i="6"/>
  <c r="AR46" i="6"/>
  <c r="AD46" i="6"/>
  <c r="S46" i="6"/>
  <c r="E46" i="6"/>
  <c r="BQ48" i="11"/>
  <c r="AZ48" i="11"/>
  <c r="AL48" i="11"/>
  <c r="AA48" i="11"/>
  <c r="N48" i="11"/>
  <c r="BV47" i="11"/>
  <c r="BH47" i="11"/>
  <c r="AW47" i="11"/>
  <c r="AI47" i="11"/>
  <c r="U47" i="11"/>
  <c r="G47" i="11"/>
  <c r="BS46" i="11"/>
  <c r="BE46" i="11"/>
  <c r="AQ46" i="11"/>
  <c r="AC46" i="11"/>
  <c r="R46" i="11"/>
  <c r="D46" i="11"/>
  <c r="BJ48" i="2"/>
  <c r="AY48" i="2"/>
  <c r="AK48" i="2"/>
  <c r="Z48" i="2"/>
  <c r="M48" i="2"/>
  <c r="BU47" i="2"/>
  <c r="BG47" i="2"/>
  <c r="G48" i="9"/>
  <c r="AY46" i="9"/>
  <c r="T48" i="10"/>
  <c r="BI46" i="10"/>
  <c r="BR48" i="4"/>
  <c r="BA48" i="4"/>
  <c r="AM48" i="4"/>
  <c r="AB48" i="4"/>
  <c r="O48" i="4"/>
  <c r="BW47" i="4"/>
  <c r="BI47" i="4"/>
  <c r="AX47" i="4"/>
  <c r="AJ47" i="4"/>
  <c r="Y47" i="4"/>
  <c r="H47" i="4"/>
  <c r="BT46" i="4"/>
  <c r="BF46" i="4"/>
  <c r="AR46" i="4"/>
  <c r="AD46" i="4"/>
  <c r="S46" i="4"/>
  <c r="E46" i="4"/>
  <c r="BQ48" i="5"/>
  <c r="AZ48" i="5"/>
  <c r="AL48" i="5"/>
  <c r="AA48" i="5"/>
  <c r="N48" i="5"/>
  <c r="BV47" i="5"/>
  <c r="BH47" i="5"/>
  <c r="AW47" i="5"/>
  <c r="AI47" i="5"/>
  <c r="U47" i="5"/>
  <c r="G47" i="5"/>
  <c r="BS46" i="5"/>
  <c r="BE46" i="5"/>
  <c r="AQ46" i="5"/>
  <c r="AC46" i="5"/>
  <c r="R46" i="5"/>
  <c r="D46" i="5"/>
  <c r="BJ48" i="6"/>
  <c r="AY48" i="6"/>
  <c r="AK48" i="6"/>
  <c r="Z48" i="6"/>
  <c r="M48" i="6"/>
  <c r="BU47" i="6"/>
  <c r="BG47" i="6"/>
  <c r="AV47" i="6"/>
  <c r="AH47" i="6"/>
  <c r="T47" i="6"/>
  <c r="F47" i="6"/>
  <c r="BR46" i="6"/>
  <c r="BA46" i="6"/>
  <c r="AM46" i="6"/>
  <c r="AB46" i="6"/>
  <c r="O46" i="6"/>
  <c r="BW48" i="11"/>
  <c r="BI48" i="11"/>
  <c r="AX48" i="11"/>
  <c r="AJ48" i="11"/>
  <c r="Y48" i="11"/>
  <c r="H48" i="11"/>
  <c r="BT47" i="11"/>
  <c r="BF47" i="11"/>
  <c r="AR47" i="11"/>
  <c r="AD47" i="11"/>
  <c r="S47" i="11"/>
  <c r="E47" i="11"/>
  <c r="BQ46" i="11"/>
  <c r="AZ46" i="11"/>
  <c r="AL46" i="11"/>
  <c r="AA46" i="11"/>
  <c r="N46" i="11"/>
  <c r="BV48" i="2"/>
  <c r="BH48" i="2"/>
  <c r="AW48" i="2"/>
  <c r="AI48" i="2"/>
  <c r="U48" i="2"/>
  <c r="G48" i="2"/>
  <c r="BS47" i="2"/>
  <c r="BE47" i="2"/>
  <c r="AH48" i="10"/>
  <c r="BJ47" i="4"/>
  <c r="AH46" i="4"/>
  <c r="BW47" i="5"/>
  <c r="AR46" i="5"/>
  <c r="N48" i="6"/>
  <c r="BE46" i="6"/>
  <c r="Z48" i="11"/>
  <c r="BR46" i="11"/>
  <c r="AJ48" i="2"/>
  <c r="AW47" i="2"/>
  <c r="AI47" i="2"/>
  <c r="U47" i="2"/>
  <c r="G47" i="2"/>
  <c r="BS46" i="2"/>
  <c r="BE46" i="2"/>
  <c r="AQ46" i="2"/>
  <c r="AC46" i="2"/>
  <c r="R46" i="2"/>
  <c r="D46" i="2"/>
  <c r="BJ48" i="12"/>
  <c r="AY48" i="12"/>
  <c r="AK48" i="12"/>
  <c r="Z48" i="12"/>
  <c r="M48" i="12"/>
  <c r="BU47" i="12"/>
  <c r="BG47" i="12"/>
  <c r="AV47" i="12"/>
  <c r="AH47" i="12"/>
  <c r="T47" i="12"/>
  <c r="F47" i="12"/>
  <c r="BR46" i="12"/>
  <c r="BA46" i="12"/>
  <c r="AM46" i="12"/>
  <c r="AB46" i="12"/>
  <c r="O46" i="12"/>
  <c r="BW48" i="13"/>
  <c r="BI48" i="13"/>
  <c r="AX48" i="13"/>
  <c r="AJ48" i="13"/>
  <c r="Y48" i="13"/>
  <c r="H48" i="13"/>
  <c r="BT47" i="13"/>
  <c r="BF47" i="13"/>
  <c r="AR47" i="13"/>
  <c r="AD47" i="13"/>
  <c r="S47" i="13"/>
  <c r="E47" i="13"/>
  <c r="BQ46" i="13"/>
  <c r="AZ46" i="13"/>
  <c r="AL46" i="13"/>
  <c r="AA46" i="13"/>
  <c r="N46" i="13"/>
  <c r="BV48" i="8"/>
  <c r="BH48" i="8"/>
  <c r="AW48" i="8"/>
  <c r="AI48" i="8"/>
  <c r="U48" i="8"/>
  <c r="G48" i="8"/>
  <c r="BS47" i="8"/>
  <c r="BE47" i="8"/>
  <c r="AQ47" i="8"/>
  <c r="AC47" i="8"/>
  <c r="R47" i="8"/>
  <c r="D47" i="8"/>
  <c r="BJ46" i="8"/>
  <c r="AY46" i="8"/>
  <c r="AK46" i="8"/>
  <c r="Z46" i="8"/>
  <c r="M46" i="8"/>
  <c r="BU48" i="8"/>
  <c r="AH48" i="8"/>
  <c r="F48" i="8"/>
  <c r="AM47" i="8"/>
  <c r="O47" i="8"/>
  <c r="BI46" i="8"/>
  <c r="AJ46" i="8"/>
  <c r="H46" i="8"/>
  <c r="G47" i="6"/>
  <c r="AM48" i="12"/>
  <c r="H47" i="12"/>
  <c r="BQ48" i="13"/>
  <c r="BH47" i="13"/>
  <c r="BS46" i="13"/>
  <c r="BW46" i="10"/>
  <c r="AY47" i="4"/>
  <c r="T46" i="4"/>
  <c r="BI47" i="5"/>
  <c r="AD46" i="5"/>
  <c r="BV47" i="6"/>
  <c r="AQ46" i="6"/>
  <c r="M48" i="11"/>
  <c r="BA46" i="11"/>
  <c r="Y48" i="2"/>
  <c r="AV47" i="2"/>
  <c r="AH47" i="2"/>
  <c r="T47" i="2"/>
  <c r="F47" i="2"/>
  <c r="BR46" i="2"/>
  <c r="BA46" i="2"/>
  <c r="AM46" i="2"/>
  <c r="AB46" i="2"/>
  <c r="O46" i="2"/>
  <c r="BW48" i="12"/>
  <c r="BI48" i="12"/>
  <c r="AX48" i="12"/>
  <c r="AJ48" i="12"/>
  <c r="Y48" i="12"/>
  <c r="H48" i="12"/>
  <c r="BT47" i="12"/>
  <c r="BF47" i="12"/>
  <c r="AR47" i="12"/>
  <c r="AD47" i="12"/>
  <c r="S47" i="12"/>
  <c r="E47" i="12"/>
  <c r="BQ46" i="12"/>
  <c r="AZ46" i="12"/>
  <c r="AL46" i="12"/>
  <c r="AA46" i="12"/>
  <c r="N46" i="12"/>
  <c r="BV48" i="13"/>
  <c r="BH48" i="13"/>
  <c r="AW48" i="13"/>
  <c r="AI48" i="13"/>
  <c r="U48" i="13"/>
  <c r="G48" i="13"/>
  <c r="BS47" i="13"/>
  <c r="BE47" i="13"/>
  <c r="AQ47" i="13"/>
  <c r="AC47" i="13"/>
  <c r="R47" i="13"/>
  <c r="D47" i="13"/>
  <c r="BJ46" i="13"/>
  <c r="AY46" i="13"/>
  <c r="AK46" i="13"/>
  <c r="Z46" i="13"/>
  <c r="M46" i="13"/>
  <c r="BG48" i="8"/>
  <c r="AV48" i="8"/>
  <c r="T48" i="8"/>
  <c r="BR47" i="8"/>
  <c r="AB47" i="8"/>
  <c r="AX46" i="8"/>
  <c r="AL48" i="6"/>
  <c r="BF46" i="12"/>
  <c r="BS48" i="4"/>
  <c r="AK47" i="4"/>
  <c r="F46" i="4"/>
  <c r="AX47" i="5"/>
  <c r="S46" i="5"/>
  <c r="BH47" i="6"/>
  <c r="AC46" i="6"/>
  <c r="BU47" i="11"/>
  <c r="AM46" i="11"/>
  <c r="H48" i="2"/>
  <c r="AR47" i="2"/>
  <c r="AD47" i="2"/>
  <c r="S47" i="2"/>
  <c r="E47" i="2"/>
  <c r="BQ46" i="2"/>
  <c r="AZ46" i="2"/>
  <c r="AL46" i="2"/>
  <c r="AA46" i="2"/>
  <c r="N46" i="2"/>
  <c r="BV48" i="12"/>
  <c r="BH48" i="12"/>
  <c r="AW48" i="12"/>
  <c r="AI48" i="12"/>
  <c r="U48" i="12"/>
  <c r="G48" i="12"/>
  <c r="BS47" i="12"/>
  <c r="BE47" i="12"/>
  <c r="AQ47" i="12"/>
  <c r="AC47" i="12"/>
  <c r="R47" i="12"/>
  <c r="D47" i="12"/>
  <c r="BJ46" i="12"/>
  <c r="AY46" i="12"/>
  <c r="AK46" i="12"/>
  <c r="Z46" i="12"/>
  <c r="M46" i="12"/>
  <c r="BU48" i="13"/>
  <c r="BG48" i="13"/>
  <c r="AV48" i="13"/>
  <c r="AH48" i="13"/>
  <c r="T48" i="13"/>
  <c r="F48" i="13"/>
  <c r="BR47" i="13"/>
  <c r="BA47" i="13"/>
  <c r="AM47" i="13"/>
  <c r="AB47" i="13"/>
  <c r="O47" i="13"/>
  <c r="BW46" i="13"/>
  <c r="BI46" i="13"/>
  <c r="AX46" i="13"/>
  <c r="AJ46" i="13"/>
  <c r="Y46" i="13"/>
  <c r="H46" i="13"/>
  <c r="BT48" i="8"/>
  <c r="BF48" i="8"/>
  <c r="AR48" i="8"/>
  <c r="AD48" i="8"/>
  <c r="S48" i="8"/>
  <c r="E48" i="8"/>
  <c r="BQ47" i="8"/>
  <c r="AZ47" i="8"/>
  <c r="AL47" i="8"/>
  <c r="AA47" i="8"/>
  <c r="N47" i="8"/>
  <c r="BV46" i="8"/>
  <c r="BH46" i="8"/>
  <c r="AW46" i="8"/>
  <c r="AI46" i="8"/>
  <c r="U46" i="8"/>
  <c r="G46" i="8"/>
  <c r="AV46" i="8"/>
  <c r="T46" i="8"/>
  <c r="F46" i="8"/>
  <c r="S46" i="8"/>
  <c r="U48" i="9"/>
  <c r="AK47" i="2"/>
  <c r="T46" i="2"/>
  <c r="BW47" i="12"/>
  <c r="BT46" i="12"/>
  <c r="AZ48" i="13"/>
  <c r="AW47" i="13"/>
  <c r="AQ46" i="13"/>
  <c r="BE48" i="4"/>
  <c r="Z47" i="4"/>
  <c r="BR48" i="5"/>
  <c r="AJ47" i="5"/>
  <c r="E46" i="5"/>
  <c r="AW47" i="6"/>
  <c r="R46" i="6"/>
  <c r="BG47" i="11"/>
  <c r="AB46" i="11"/>
  <c r="BT47" i="2"/>
  <c r="AQ47" i="2"/>
  <c r="AC47" i="2"/>
  <c r="R47" i="2"/>
  <c r="D47" i="2"/>
  <c r="BJ46" i="2"/>
  <c r="AY46" i="2"/>
  <c r="AK46" i="2"/>
  <c r="Z46" i="2"/>
  <c r="M46" i="2"/>
  <c r="BU48" i="12"/>
  <c r="BG48" i="12"/>
  <c r="AV48" i="12"/>
  <c r="AH48" i="12"/>
  <c r="T48" i="12"/>
  <c r="F48" i="12"/>
  <c r="BR47" i="12"/>
  <c r="BA47" i="12"/>
  <c r="AM47" i="12"/>
  <c r="AB47" i="12"/>
  <c r="O47" i="12"/>
  <c r="BW46" i="12"/>
  <c r="BI46" i="12"/>
  <c r="AX46" i="12"/>
  <c r="AJ46" i="12"/>
  <c r="Y46" i="12"/>
  <c r="H46" i="12"/>
  <c r="BT48" i="13"/>
  <c r="BF48" i="13"/>
  <c r="AR48" i="13"/>
  <c r="AD48" i="13"/>
  <c r="S48" i="13"/>
  <c r="E48" i="13"/>
  <c r="BQ47" i="13"/>
  <c r="AZ47" i="13"/>
  <c r="AL47" i="13"/>
  <c r="AA47" i="13"/>
  <c r="N47" i="13"/>
  <c r="BV46" i="13"/>
  <c r="BH46" i="13"/>
  <c r="AW46" i="13"/>
  <c r="AI46" i="13"/>
  <c r="U46" i="13"/>
  <c r="G46" i="13"/>
  <c r="BS48" i="8"/>
  <c r="BE48" i="8"/>
  <c r="AQ48" i="8"/>
  <c r="AC48" i="8"/>
  <c r="R48" i="8"/>
  <c r="D48" i="8"/>
  <c r="BJ47" i="8"/>
  <c r="AY47" i="8"/>
  <c r="AK47" i="8"/>
  <c r="Z47" i="8"/>
  <c r="M47" i="8"/>
  <c r="BU46" i="8"/>
  <c r="BG46" i="8"/>
  <c r="AH46" i="8"/>
  <c r="D46" i="8"/>
  <c r="BG46" i="4"/>
  <c r="T47" i="11"/>
  <c r="AY47" i="2"/>
  <c r="Z47" i="2"/>
  <c r="AH46" i="2"/>
  <c r="AB48" i="12"/>
  <c r="AJ47" i="12"/>
  <c r="E46" i="12"/>
  <c r="AA48" i="13"/>
  <c r="U47" i="13"/>
  <c r="R46" i="13"/>
  <c r="BJ48" i="8"/>
  <c r="AQ48" i="4"/>
  <c r="M47" i="4"/>
  <c r="BA48" i="5"/>
  <c r="Y47" i="5"/>
  <c r="BQ48" i="6"/>
  <c r="AI47" i="6"/>
  <c r="D46" i="6"/>
  <c r="AV47" i="11"/>
  <c r="O46" i="11"/>
  <c r="BF47" i="2"/>
  <c r="AM47" i="2"/>
  <c r="AB47" i="2"/>
  <c r="O47" i="2"/>
  <c r="BW46" i="2"/>
  <c r="BI46" i="2"/>
  <c r="AX46" i="2"/>
  <c r="AJ46" i="2"/>
  <c r="Y46" i="2"/>
  <c r="H46" i="2"/>
  <c r="BT48" i="12"/>
  <c r="BF48" i="12"/>
  <c r="AR48" i="12"/>
  <c r="AD48" i="12"/>
  <c r="S48" i="12"/>
  <c r="E48" i="12"/>
  <c r="BQ47" i="12"/>
  <c r="AZ47" i="12"/>
  <c r="AL47" i="12"/>
  <c r="AA47" i="12"/>
  <c r="N47" i="12"/>
  <c r="BV46" i="12"/>
  <c r="BH46" i="12"/>
  <c r="AW46" i="12"/>
  <c r="AI46" i="12"/>
  <c r="U46" i="12"/>
  <c r="G46" i="12"/>
  <c r="BS48" i="13"/>
  <c r="BE48" i="13"/>
  <c r="AQ48" i="13"/>
  <c r="AC48" i="13"/>
  <c r="R48" i="13"/>
  <c r="D48" i="13"/>
  <c r="BJ47" i="13"/>
  <c r="AY47" i="13"/>
  <c r="AK47" i="13"/>
  <c r="Z47" i="13"/>
  <c r="M47" i="13"/>
  <c r="BU46" i="13"/>
  <c r="BG46" i="13"/>
  <c r="AV46" i="13"/>
  <c r="AH46" i="13"/>
  <c r="T46" i="13"/>
  <c r="F46" i="13"/>
  <c r="BR48" i="8"/>
  <c r="BA48" i="8"/>
  <c r="AM48" i="8"/>
  <c r="AB48" i="8"/>
  <c r="O48" i="8"/>
  <c r="BW47" i="8"/>
  <c r="BI47" i="8"/>
  <c r="AX47" i="8"/>
  <c r="AJ47" i="8"/>
  <c r="Y47" i="8"/>
  <c r="H47" i="8"/>
  <c r="BT46" i="8"/>
  <c r="BF46" i="8"/>
  <c r="AR46" i="8"/>
  <c r="AD46" i="8"/>
  <c r="E46" i="8"/>
  <c r="AB48" i="5"/>
  <c r="BG46" i="2"/>
  <c r="BA48" i="12"/>
  <c r="AX47" i="12"/>
  <c r="S46" i="12"/>
  <c r="BV47" i="13"/>
  <c r="G47" i="13"/>
  <c r="D46" i="13"/>
  <c r="AC48" i="4"/>
  <c r="BU46" i="4"/>
  <c r="AM48" i="5"/>
  <c r="H47" i="5"/>
  <c r="AZ48" i="6"/>
  <c r="U47" i="6"/>
  <c r="BJ48" i="11"/>
  <c r="AH47" i="11"/>
  <c r="BW48" i="2"/>
  <c r="BA47" i="2"/>
  <c r="AL47" i="2"/>
  <c r="AA47" i="2"/>
  <c r="N47" i="2"/>
  <c r="BV46" i="2"/>
  <c r="BH46" i="2"/>
  <c r="AW46" i="2"/>
  <c r="AI46" i="2"/>
  <c r="U46" i="2"/>
  <c r="G46" i="2"/>
  <c r="BS48" i="12"/>
  <c r="BE48" i="12"/>
  <c r="AQ48" i="12"/>
  <c r="AC48" i="12"/>
  <c r="R48" i="12"/>
  <c r="D48" i="12"/>
  <c r="BJ47" i="12"/>
  <c r="AY47" i="12"/>
  <c r="AK47" i="12"/>
  <c r="Z47" i="12"/>
  <c r="M47" i="12"/>
  <c r="BU46" i="12"/>
  <c r="BG46" i="12"/>
  <c r="AV46" i="12"/>
  <c r="AH46" i="12"/>
  <c r="T46" i="12"/>
  <c r="F46" i="12"/>
  <c r="BR48" i="13"/>
  <c r="BA48" i="13"/>
  <c r="AM48" i="13"/>
  <c r="AB48" i="13"/>
  <c r="O48" i="13"/>
  <c r="BW47" i="13"/>
  <c r="BI47" i="13"/>
  <c r="AX47" i="13"/>
  <c r="AJ47" i="13"/>
  <c r="Y47" i="13"/>
  <c r="H47" i="13"/>
  <c r="BT46" i="13"/>
  <c r="BF46" i="13"/>
  <c r="AR46" i="13"/>
  <c r="AD46" i="13"/>
  <c r="S46" i="13"/>
  <c r="E46" i="13"/>
  <c r="BQ48" i="8"/>
  <c r="AZ48" i="8"/>
  <c r="AL48" i="8"/>
  <c r="AA48" i="8"/>
  <c r="N48" i="8"/>
  <c r="BV47" i="8"/>
  <c r="BH47" i="8"/>
  <c r="AW47" i="8"/>
  <c r="AI47" i="8"/>
  <c r="U47" i="8"/>
  <c r="G47" i="8"/>
  <c r="BS46" i="8"/>
  <c r="BE46" i="8"/>
  <c r="AQ46" i="8"/>
  <c r="AC46" i="8"/>
  <c r="R46" i="8"/>
  <c r="R48" i="4"/>
  <c r="AY48" i="11"/>
  <c r="BI48" i="2"/>
  <c r="M47" i="2"/>
  <c r="AV46" i="2"/>
  <c r="F46" i="2"/>
  <c r="O48" i="12"/>
  <c r="Y47" i="12"/>
  <c r="AD46" i="12"/>
  <c r="AL48" i="13"/>
  <c r="AI47" i="13"/>
  <c r="AC46" i="13"/>
  <c r="BJ46" i="9"/>
  <c r="D48" i="4"/>
  <c r="AV46" i="4"/>
  <c r="O48" i="5"/>
  <c r="BF46" i="5"/>
  <c r="AA48" i="6"/>
  <c r="BS46" i="6"/>
  <c r="AK48" i="11"/>
  <c r="F47" i="11"/>
  <c r="AX48" i="2"/>
  <c r="AX47" i="2"/>
  <c r="AJ47" i="2"/>
  <c r="Y47" i="2"/>
  <c r="H47" i="2"/>
  <c r="BT46" i="2"/>
  <c r="BF46" i="2"/>
  <c r="AR46" i="2"/>
  <c r="AD46" i="2"/>
  <c r="S46" i="2"/>
  <c r="E46" i="2"/>
  <c r="BQ48" i="12"/>
  <c r="AZ48" i="12"/>
  <c r="AL48" i="12"/>
  <c r="AA48" i="12"/>
  <c r="N48" i="12"/>
  <c r="BV47" i="12"/>
  <c r="BH47" i="12"/>
  <c r="AW47" i="12"/>
  <c r="AI47" i="12"/>
  <c r="U47" i="12"/>
  <c r="G47" i="12"/>
  <c r="BS46" i="12"/>
  <c r="BE46" i="12"/>
  <c r="AQ46" i="12"/>
  <c r="AC46" i="12"/>
  <c r="R46" i="12"/>
  <c r="D46" i="12"/>
  <c r="BJ48" i="13"/>
  <c r="AY48" i="13"/>
  <c r="AK48" i="13"/>
  <c r="Z48" i="13"/>
  <c r="M48" i="13"/>
  <c r="BU47" i="13"/>
  <c r="BG47" i="13"/>
  <c r="AV47" i="13"/>
  <c r="AH47" i="13"/>
  <c r="T47" i="13"/>
  <c r="F47" i="13"/>
  <c r="BR46" i="13"/>
  <c r="BA46" i="13"/>
  <c r="AM46" i="13"/>
  <c r="AB46" i="13"/>
  <c r="O46" i="13"/>
  <c r="BW48" i="8"/>
  <c r="BI48" i="8"/>
  <c r="AX48" i="8"/>
  <c r="AJ48" i="8"/>
  <c r="Y48" i="8"/>
  <c r="H48" i="8"/>
  <c r="BT47" i="8"/>
  <c r="BF47" i="8"/>
  <c r="AR47" i="8"/>
  <c r="AD47" i="8"/>
  <c r="S47" i="8"/>
  <c r="E47" i="8"/>
  <c r="BQ46" i="8"/>
  <c r="AZ46" i="8"/>
  <c r="AL46" i="8"/>
  <c r="AA46" i="8"/>
  <c r="N46" i="8"/>
  <c r="BA47" i="8"/>
  <c r="BW46" i="8"/>
  <c r="Y46" i="8"/>
  <c r="BT46" i="5"/>
  <c r="BU46" i="2"/>
  <c r="BR48" i="12"/>
  <c r="BI47" i="12"/>
  <c r="AR46" i="12"/>
  <c r="N48" i="13"/>
  <c r="BE46" i="13"/>
  <c r="AY48" i="8"/>
  <c r="T47" i="8"/>
  <c r="AK48" i="8"/>
  <c r="F47" i="8"/>
  <c r="Z48" i="8"/>
  <c r="BR46" i="8"/>
  <c r="BA46" i="8"/>
  <c r="AM46" i="8"/>
  <c r="AB46" i="8"/>
  <c r="AV47" i="8"/>
  <c r="BU47" i="8"/>
  <c r="M48" i="8"/>
  <c r="BG47" i="8"/>
  <c r="O46" i="8"/>
  <c r="AH47" i="8"/>
  <c r="AD46" i="7"/>
  <c r="E47" i="7"/>
  <c r="BV48" i="7"/>
  <c r="BU47" i="7"/>
  <c r="BT46" i="7"/>
  <c r="BF48" i="7"/>
  <c r="BJ47" i="7"/>
  <c r="AY47" i="7"/>
  <c r="BF46" i="7"/>
  <c r="AR48" i="7"/>
  <c r="AD48" i="7"/>
  <c r="AM47" i="7"/>
  <c r="AB47" i="7"/>
  <c r="AK46" i="7"/>
  <c r="Y46" i="7"/>
  <c r="L48" i="7"/>
  <c r="U47" i="7"/>
  <c r="K47" i="7"/>
  <c r="S46" i="7"/>
  <c r="I46" i="7"/>
  <c r="BS48" i="7"/>
  <c r="AZ48" i="7"/>
  <c r="AV47" i="7"/>
  <c r="AA48" i="7"/>
  <c r="AJ47" i="7"/>
  <c r="S48" i="7"/>
  <c r="R47" i="7"/>
  <c r="F46" i="7"/>
  <c r="AV46" i="7"/>
  <c r="M48" i="7"/>
  <c r="D46" i="7"/>
  <c r="BU48" i="7"/>
  <c r="BT47" i="7"/>
  <c r="BS46" i="7"/>
  <c r="BE48" i="7"/>
  <c r="BI47" i="7"/>
  <c r="AX47" i="7"/>
  <c r="BE46" i="7"/>
  <c r="AQ48" i="7"/>
  <c r="AC48" i="7"/>
  <c r="AL47" i="7"/>
  <c r="AA47" i="7"/>
  <c r="AJ46" i="7"/>
  <c r="U48" i="7"/>
  <c r="K48" i="7"/>
  <c r="T47" i="7"/>
  <c r="J47" i="7"/>
  <c r="R46" i="7"/>
  <c r="H46" i="7"/>
  <c r="G46" i="7"/>
  <c r="BQ46" i="7"/>
  <c r="AL48" i="7"/>
  <c r="AH46" i="7"/>
  <c r="H47" i="7"/>
  <c r="BG48" i="7"/>
  <c r="AQ47" i="7"/>
  <c r="J46" i="7"/>
  <c r="BT48" i="7"/>
  <c r="BS47" i="7"/>
  <c r="BR46" i="7"/>
  <c r="BA48" i="7"/>
  <c r="BH47" i="7"/>
  <c r="AW47" i="7"/>
  <c r="BA46" i="7"/>
  <c r="AM48" i="7"/>
  <c r="AB48" i="7"/>
  <c r="AK47" i="7"/>
  <c r="Z47" i="7"/>
  <c r="AI46" i="7"/>
  <c r="T48" i="7"/>
  <c r="J48" i="7"/>
  <c r="S47" i="7"/>
  <c r="I47" i="7"/>
  <c r="O46" i="7"/>
  <c r="BR47" i="7"/>
  <c r="BG47" i="7"/>
  <c r="AZ46" i="7"/>
  <c r="Y47" i="7"/>
  <c r="I48" i="7"/>
  <c r="N46" i="7"/>
  <c r="BG46" i="7"/>
  <c r="E48" i="7"/>
  <c r="BR48" i="7"/>
  <c r="BQ47" i="7"/>
  <c r="BJ48" i="7"/>
  <c r="AY48" i="7"/>
  <c r="BF47" i="7"/>
  <c r="BJ46" i="7"/>
  <c r="AY46" i="7"/>
  <c r="AK48" i="7"/>
  <c r="Z48" i="7"/>
  <c r="AI47" i="7"/>
  <c r="AR46" i="7"/>
  <c r="AC46" i="7"/>
  <c r="R48" i="7"/>
  <c r="H48" i="7"/>
  <c r="O47" i="7"/>
  <c r="G47" i="7"/>
  <c r="M46" i="7"/>
  <c r="E46" i="7"/>
  <c r="BW48" i="7"/>
  <c r="AV48" i="7"/>
  <c r="AH48" i="7"/>
  <c r="Z46" i="7"/>
  <c r="L47" i="7"/>
  <c r="BQ48" i="7"/>
  <c r="BW46" i="7"/>
  <c r="BI48" i="7"/>
  <c r="AX48" i="7"/>
  <c r="BE47" i="7"/>
  <c r="BI46" i="7"/>
  <c r="AX46" i="7"/>
  <c r="AJ48" i="7"/>
  <c r="Y48" i="7"/>
  <c r="AH47" i="7"/>
  <c r="AQ46" i="7"/>
  <c r="AB46" i="7"/>
  <c r="O48" i="7"/>
  <c r="G48" i="7"/>
  <c r="N47" i="7"/>
  <c r="F47" i="7"/>
  <c r="L46" i="7"/>
  <c r="D48" i="7"/>
  <c r="BU46" i="7"/>
  <c r="AL46" i="7"/>
  <c r="BW47" i="7"/>
  <c r="BV46" i="7"/>
  <c r="BH48" i="7"/>
  <c r="AW48" i="7"/>
  <c r="BA47" i="7"/>
  <c r="BH46" i="7"/>
  <c r="AW46" i="7"/>
  <c r="AI48" i="7"/>
  <c r="AR47" i="7"/>
  <c r="AD47" i="7"/>
  <c r="AM46" i="7"/>
  <c r="AA46" i="7"/>
  <c r="N48" i="7"/>
  <c r="F48" i="7"/>
  <c r="M47" i="7"/>
  <c r="U46" i="7"/>
  <c r="K46" i="7"/>
  <c r="D47" i="7"/>
  <c r="BV47" i="7"/>
  <c r="AZ47" i="7"/>
  <c r="AC47" i="7"/>
  <c r="T46" i="7"/>
  <c r="Q15" i="5"/>
  <c r="Q34" i="5"/>
  <c r="Q43" i="5"/>
  <c r="Q21" i="6"/>
  <c r="Q33" i="6"/>
  <c r="W2" i="8"/>
  <c r="Q23" i="8"/>
  <c r="Q31" i="8"/>
  <c r="Y50" i="8"/>
  <c r="Q20" i="9"/>
  <c r="Q23" i="9"/>
  <c r="Q17" i="10"/>
  <c r="Q18" i="11"/>
  <c r="Q36" i="11"/>
  <c r="Q37" i="12"/>
  <c r="Q18" i="13"/>
  <c r="Q12" i="2"/>
  <c r="Q31" i="4"/>
  <c r="Q36" i="4"/>
  <c r="Y50" i="4"/>
  <c r="Q24" i="5"/>
  <c r="Q27" i="5"/>
  <c r="Q35" i="6"/>
  <c r="Q38" i="6"/>
  <c r="Q41" i="6"/>
  <c r="Q13" i="7"/>
  <c r="Q14" i="9"/>
  <c r="Q25" i="9"/>
  <c r="Q28" i="9"/>
  <c r="Q41" i="2"/>
  <c r="BQ50" i="4"/>
  <c r="Q18" i="7"/>
  <c r="Q40" i="7"/>
  <c r="Q17" i="9"/>
  <c r="Q22" i="9"/>
  <c r="Q27" i="9"/>
  <c r="Q40" i="9"/>
  <c r="Q12" i="10"/>
  <c r="Q14" i="10"/>
  <c r="Q30" i="10"/>
  <c r="Q32" i="10"/>
  <c r="W2" i="11"/>
  <c r="Q14" i="5"/>
  <c r="Q40" i="5"/>
  <c r="BQ50" i="6"/>
  <c r="AT2" i="7"/>
  <c r="Y50" i="7"/>
  <c r="Q17" i="8"/>
  <c r="Q22" i="8"/>
  <c r="Q28" i="8"/>
  <c r="Q21" i="9"/>
  <c r="Q16" i="10"/>
  <c r="Q23" i="10"/>
  <c r="Q38" i="10"/>
  <c r="AT2" i="11"/>
  <c r="Q22" i="11"/>
  <c r="Q26" i="11"/>
  <c r="BQ50" i="12"/>
  <c r="Q14" i="13"/>
  <c r="Q41" i="13"/>
  <c r="Q43" i="13"/>
  <c r="Y50" i="13"/>
  <c r="W2" i="2"/>
  <c r="Q24" i="9"/>
  <c r="Q23" i="2"/>
  <c r="Q28" i="2"/>
  <c r="Q30" i="2"/>
  <c r="Q43" i="2"/>
  <c r="Q16" i="5"/>
  <c r="Q35" i="5"/>
  <c r="Y59" i="7"/>
  <c r="Q32" i="8"/>
  <c r="Q39" i="8"/>
  <c r="Q43" i="10"/>
  <c r="Q19" i="11"/>
  <c r="Q37" i="11"/>
  <c r="Q27" i="12"/>
  <c r="Q36" i="12"/>
  <c r="Q38" i="12"/>
  <c r="Q26" i="13"/>
  <c r="Q38" i="13"/>
  <c r="Q28" i="5"/>
  <c r="Q30" i="5"/>
  <c r="Q32" i="5"/>
  <c r="Q37" i="5"/>
  <c r="Q17" i="6"/>
  <c r="AV59" i="7"/>
  <c r="Q19" i="6"/>
  <c r="Q26" i="6"/>
  <c r="Q36" i="7"/>
  <c r="Q41" i="8"/>
  <c r="Q15" i="10"/>
  <c r="Q22" i="10"/>
  <c r="Q33" i="10"/>
  <c r="Q25" i="11"/>
  <c r="Q23" i="12"/>
  <c r="Q26" i="12"/>
  <c r="Q18" i="5"/>
  <c r="Q33" i="5"/>
  <c r="Q14" i="7"/>
  <c r="Q40" i="12"/>
  <c r="Q20" i="6"/>
  <c r="Q26" i="8"/>
  <c r="Q37" i="2"/>
  <c r="Q30" i="4"/>
  <c r="Q32" i="6"/>
  <c r="Q25" i="8"/>
  <c r="Q35" i="4"/>
  <c r="Q20" i="5"/>
  <c r="Q31" i="6"/>
  <c r="Q16" i="7"/>
  <c r="Q24" i="7"/>
  <c r="Q42" i="7"/>
  <c r="Q34" i="8"/>
  <c r="Q29" i="9"/>
  <c r="Q31" i="10"/>
  <c r="Q39" i="12"/>
  <c r="Q23" i="13"/>
  <c r="Q19" i="2"/>
  <c r="Q12" i="7"/>
  <c r="Q39" i="9"/>
  <c r="Q21" i="12"/>
  <c r="Q18" i="2"/>
  <c r="Q26" i="2"/>
  <c r="Q42" i="2"/>
  <c r="Q21" i="4"/>
  <c r="Q20" i="7"/>
  <c r="Q30" i="8"/>
  <c r="Q24" i="11"/>
  <c r="L48" i="2"/>
  <c r="L46" i="2"/>
  <c r="L47" i="2"/>
  <c r="AP38" i="4"/>
  <c r="P46" i="5"/>
  <c r="P47" i="5"/>
  <c r="P48" i="5"/>
  <c r="AG14" i="7"/>
  <c r="BD12" i="2"/>
  <c r="K48" i="9"/>
  <c r="K46" i="9"/>
  <c r="K47" i="9"/>
  <c r="AG11" i="13"/>
  <c r="Q13" i="2"/>
  <c r="AG19" i="2"/>
  <c r="BM21" i="2"/>
  <c r="Q22" i="2"/>
  <c r="BM22" i="2"/>
  <c r="BM30" i="2"/>
  <c r="BD14" i="4"/>
  <c r="AP17" i="4"/>
  <c r="AG32" i="4"/>
  <c r="Q37" i="4"/>
  <c r="BM37" i="4"/>
  <c r="AG41" i="4"/>
  <c r="AG43" i="4"/>
  <c r="BD30" i="5"/>
  <c r="I46" i="6"/>
  <c r="I48" i="6"/>
  <c r="I47" i="6"/>
  <c r="AP11" i="6"/>
  <c r="AG38" i="6"/>
  <c r="AG39" i="6"/>
  <c r="Q43" i="6"/>
  <c r="AE47" i="7"/>
  <c r="AE46" i="7"/>
  <c r="AE48" i="7"/>
  <c r="J47" i="8"/>
  <c r="J48" i="8"/>
  <c r="J46" i="8"/>
  <c r="AP11" i="8"/>
  <c r="AO46" i="8"/>
  <c r="AO47" i="8"/>
  <c r="AO48" i="8"/>
  <c r="AP13" i="8"/>
  <c r="AP14" i="8"/>
  <c r="K47" i="2"/>
  <c r="K46" i="2"/>
  <c r="K48" i="2"/>
  <c r="BM16" i="7"/>
  <c r="AG42" i="13"/>
  <c r="AG25" i="2"/>
  <c r="BD15" i="5"/>
  <c r="BL46" i="13"/>
  <c r="BL47" i="13"/>
  <c r="BL48" i="13"/>
  <c r="BL46" i="2"/>
  <c r="BL47" i="2"/>
  <c r="BL48" i="2"/>
  <c r="AG17" i="2"/>
  <c r="AP34" i="2"/>
  <c r="BL48" i="5"/>
  <c r="BL47" i="5"/>
  <c r="BL46" i="5"/>
  <c r="P48" i="7"/>
  <c r="P47" i="7"/>
  <c r="P46" i="7"/>
  <c r="AO46" i="9"/>
  <c r="AO47" i="9"/>
  <c r="AO48" i="9"/>
  <c r="AG11" i="2"/>
  <c r="Q14" i="2"/>
  <c r="BM14" i="2"/>
  <c r="BD24" i="2"/>
  <c r="AP27" i="2"/>
  <c r="Q33" i="2"/>
  <c r="BM37" i="2"/>
  <c r="Q38" i="2"/>
  <c r="P46" i="4"/>
  <c r="P47" i="4"/>
  <c r="P48" i="4"/>
  <c r="Q11" i="4"/>
  <c r="BM22" i="4"/>
  <c r="AG15" i="5"/>
  <c r="AG16" i="5"/>
  <c r="AG19" i="5"/>
  <c r="AG20" i="5"/>
  <c r="Q22" i="5"/>
  <c r="AP24" i="5"/>
  <c r="J46" i="6"/>
  <c r="J47" i="6"/>
  <c r="J48" i="6"/>
  <c r="AP34" i="6"/>
  <c r="AP35" i="6"/>
  <c r="K48" i="8"/>
  <c r="K47" i="8"/>
  <c r="K46" i="8"/>
  <c r="L47" i="10"/>
  <c r="L48" i="10"/>
  <c r="L46" i="10"/>
  <c r="BD11" i="10"/>
  <c r="BD12" i="10"/>
  <c r="BD13" i="10"/>
  <c r="I48" i="11"/>
  <c r="I47" i="11"/>
  <c r="I46" i="11"/>
  <c r="BD38" i="11"/>
  <c r="AF46" i="12"/>
  <c r="AF47" i="12"/>
  <c r="AF48" i="12"/>
  <c r="I47" i="4"/>
  <c r="I48" i="4"/>
  <c r="I46" i="4"/>
  <c r="P48" i="8"/>
  <c r="P46" i="8"/>
  <c r="P47" i="8"/>
  <c r="Q11" i="8"/>
  <c r="K48" i="12"/>
  <c r="K46" i="12"/>
  <c r="K47" i="12"/>
  <c r="BC46" i="2"/>
  <c r="BC48" i="2"/>
  <c r="BC47" i="2"/>
  <c r="AP22" i="2"/>
  <c r="BD42" i="4"/>
  <c r="P48" i="6"/>
  <c r="P47" i="6"/>
  <c r="P46" i="6"/>
  <c r="Q11" i="6"/>
  <c r="AP19" i="6"/>
  <c r="AF46" i="9"/>
  <c r="AF47" i="9"/>
  <c r="AF48" i="9"/>
  <c r="AG11" i="9"/>
  <c r="BL47" i="7"/>
  <c r="BL46" i="7"/>
  <c r="BL48" i="7"/>
  <c r="P47" i="11"/>
  <c r="P48" i="11"/>
  <c r="P46" i="11"/>
  <c r="Q11" i="11"/>
  <c r="BM40" i="2"/>
  <c r="L47" i="4"/>
  <c r="L48" i="4"/>
  <c r="L46" i="4"/>
  <c r="BD20" i="4"/>
  <c r="Q11" i="5"/>
  <c r="I46" i="2"/>
  <c r="I47" i="2"/>
  <c r="I48" i="2"/>
  <c r="AF48" i="2"/>
  <c r="AF46" i="2"/>
  <c r="AF47" i="2"/>
  <c r="AG31" i="2"/>
  <c r="BM33" i="2"/>
  <c r="Q34" i="2"/>
  <c r="AP40" i="2"/>
  <c r="AP41" i="2"/>
  <c r="BM15" i="4"/>
  <c r="BD27" i="4"/>
  <c r="AP29" i="4"/>
  <c r="AP31" i="4"/>
  <c r="J48" i="5"/>
  <c r="J47" i="5"/>
  <c r="J46" i="5"/>
  <c r="AO47" i="7"/>
  <c r="AO46" i="7"/>
  <c r="AO48" i="7"/>
  <c r="AP11" i="7"/>
  <c r="L48" i="8"/>
  <c r="L46" i="8"/>
  <c r="L47" i="8"/>
  <c r="BC48" i="10"/>
  <c r="BC47" i="10"/>
  <c r="BC46" i="10"/>
  <c r="L46" i="5"/>
  <c r="L47" i="5"/>
  <c r="L48" i="5"/>
  <c r="BM16" i="2"/>
  <c r="J48" i="4"/>
  <c r="J46" i="4"/>
  <c r="J47" i="4"/>
  <c r="AG23" i="6"/>
  <c r="I46" i="9"/>
  <c r="I47" i="9"/>
  <c r="I48" i="9"/>
  <c r="AP14" i="2"/>
  <c r="BD20" i="2"/>
  <c r="BM28" i="4"/>
  <c r="P46" i="2"/>
  <c r="P48" i="2"/>
  <c r="P47" i="2"/>
  <c r="BD31" i="2"/>
  <c r="BC47" i="4"/>
  <c r="BC48" i="4"/>
  <c r="BC46" i="4"/>
  <c r="AG11" i="6"/>
  <c r="AF46" i="6"/>
  <c r="AF48" i="6"/>
  <c r="AF47" i="6"/>
  <c r="AP11" i="2"/>
  <c r="J47" i="2"/>
  <c r="J46" i="2"/>
  <c r="J48" i="2"/>
  <c r="AO48" i="2"/>
  <c r="AO47" i="2"/>
  <c r="AO46" i="2"/>
  <c r="AG13" i="2"/>
  <c r="AG14" i="2"/>
  <c r="BM15" i="2"/>
  <c r="BD17" i="2"/>
  <c r="AG32" i="2"/>
  <c r="AF48" i="4"/>
  <c r="AF46" i="4"/>
  <c r="AF47" i="4"/>
  <c r="AG13" i="4"/>
  <c r="AG14" i="4"/>
  <c r="BM17" i="4"/>
  <c r="Q18" i="4"/>
  <c r="AG22" i="4"/>
  <c r="AP34" i="4"/>
  <c r="AP35" i="4"/>
  <c r="K47" i="5"/>
  <c r="K46" i="5"/>
  <c r="K48" i="5"/>
  <c r="AO47" i="5"/>
  <c r="AO48" i="5"/>
  <c r="AO46" i="5"/>
  <c r="AP12" i="5"/>
  <c r="AP13" i="5"/>
  <c r="AG31" i="5"/>
  <c r="BM33" i="5"/>
  <c r="L48" i="6"/>
  <c r="L47" i="6"/>
  <c r="L46" i="6"/>
  <c r="BC46" i="6"/>
  <c r="BC48" i="6"/>
  <c r="BC47" i="6"/>
  <c r="AG21" i="6"/>
  <c r="BM25" i="6"/>
  <c r="BD11" i="7"/>
  <c r="BB48" i="7"/>
  <c r="BB47" i="7"/>
  <c r="BB46" i="7"/>
  <c r="AG21" i="7"/>
  <c r="BD22" i="7"/>
  <c r="Q29" i="7"/>
  <c r="BM31" i="7"/>
  <c r="AP32" i="7"/>
  <c r="Q33" i="7"/>
  <c r="AP34" i="7"/>
  <c r="Q35" i="7"/>
  <c r="BM37" i="7"/>
  <c r="BM11" i="8"/>
  <c r="BM31" i="8"/>
  <c r="Q31" i="11"/>
  <c r="I46" i="13"/>
  <c r="I48" i="13"/>
  <c r="I47" i="13"/>
  <c r="Q21" i="2"/>
  <c r="AG27" i="2"/>
  <c r="Q29" i="2"/>
  <c r="AG33" i="2"/>
  <c r="AG34" i="2"/>
  <c r="BD40" i="2"/>
  <c r="AP42" i="2"/>
  <c r="BM11" i="4"/>
  <c r="BL48" i="4"/>
  <c r="BL47" i="4"/>
  <c r="BL46" i="4"/>
  <c r="Q13" i="4"/>
  <c r="Q14" i="4"/>
  <c r="BM14" i="4"/>
  <c r="BD17" i="4"/>
  <c r="Q22" i="4"/>
  <c r="BD23" i="4"/>
  <c r="AP26" i="4"/>
  <c r="AP27" i="4"/>
  <c r="BM32" i="4"/>
  <c r="BD34" i="4"/>
  <c r="BM41" i="4"/>
  <c r="BM42" i="4"/>
  <c r="Q43" i="4"/>
  <c r="BC47" i="5"/>
  <c r="BC48" i="5"/>
  <c r="BC46" i="5"/>
  <c r="BD24" i="5"/>
  <c r="BM31" i="5"/>
  <c r="AG35" i="5"/>
  <c r="BM37" i="5"/>
  <c r="AP40" i="5"/>
  <c r="K47" i="6"/>
  <c r="K48" i="6"/>
  <c r="K46" i="6"/>
  <c r="AO47" i="6"/>
  <c r="AO46" i="6"/>
  <c r="AO48" i="6"/>
  <c r="BM17" i="6"/>
  <c r="BD20" i="6"/>
  <c r="AP23" i="6"/>
  <c r="AP24" i="6"/>
  <c r="BM33" i="6"/>
  <c r="BD36" i="6"/>
  <c r="AP39" i="6"/>
  <c r="AP41" i="6"/>
  <c r="AN47" i="7"/>
  <c r="AN46" i="7"/>
  <c r="AN48" i="7"/>
  <c r="AG13" i="7"/>
  <c r="AG18" i="7"/>
  <c r="BM22" i="7"/>
  <c r="AP23" i="7"/>
  <c r="BD28" i="7"/>
  <c r="AG29" i="7"/>
  <c r="BD30" i="7"/>
  <c r="AG31" i="7"/>
  <c r="AG33" i="7"/>
  <c r="BD43" i="7"/>
  <c r="BC46" i="8"/>
  <c r="BC47" i="8"/>
  <c r="BC48" i="8"/>
  <c r="BD13" i="8"/>
  <c r="AG18" i="8"/>
  <c r="L47" i="9"/>
  <c r="L46" i="9"/>
  <c r="L48" i="9"/>
  <c r="BD11" i="9"/>
  <c r="AG40" i="9"/>
  <c r="BL46" i="10"/>
  <c r="BL48" i="10"/>
  <c r="BL47" i="10"/>
  <c r="AF46" i="11"/>
  <c r="AF48" i="11"/>
  <c r="AF47" i="11"/>
  <c r="BM13" i="11"/>
  <c r="Q14" i="11"/>
  <c r="Q15" i="11"/>
  <c r="Q16" i="11"/>
  <c r="BM16" i="11"/>
  <c r="BM17" i="11"/>
  <c r="AP15" i="12"/>
  <c r="AP16" i="12"/>
  <c r="AP17" i="12"/>
  <c r="BM22" i="12"/>
  <c r="BM17" i="13"/>
  <c r="Q37" i="13"/>
  <c r="AP15" i="6"/>
  <c r="BD21" i="6"/>
  <c r="BD22" i="6"/>
  <c r="BD23" i="6"/>
  <c r="BD24" i="6"/>
  <c r="AP28" i="6"/>
  <c r="BM34" i="6"/>
  <c r="AP13" i="7"/>
  <c r="BD14" i="7"/>
  <c r="BM17" i="7"/>
  <c r="Q19" i="7"/>
  <c r="BM28" i="7"/>
  <c r="AP29" i="7"/>
  <c r="Q30" i="7"/>
  <c r="Q32" i="7"/>
  <c r="BM32" i="7"/>
  <c r="BM36" i="7"/>
  <c r="AP37" i="7"/>
  <c r="BM43" i="7"/>
  <c r="BL47" i="8"/>
  <c r="BL48" i="8"/>
  <c r="BL46" i="8"/>
  <c r="AG28" i="8"/>
  <c r="AG30" i="8"/>
  <c r="BD36" i="8"/>
  <c r="AP43" i="8"/>
  <c r="BD33" i="9"/>
  <c r="BD34" i="9"/>
  <c r="BD35" i="9"/>
  <c r="I48" i="10"/>
  <c r="I47" i="10"/>
  <c r="I46" i="10"/>
  <c r="AF48" i="10"/>
  <c r="AF46" i="10"/>
  <c r="AF47" i="10"/>
  <c r="AG38" i="10"/>
  <c r="J46" i="11"/>
  <c r="J48" i="11"/>
  <c r="J47" i="11"/>
  <c r="L48" i="12"/>
  <c r="L46" i="12"/>
  <c r="L47" i="12"/>
  <c r="BC46" i="12"/>
  <c r="BC48" i="12"/>
  <c r="BC47" i="12"/>
  <c r="L47" i="13"/>
  <c r="L48" i="13"/>
  <c r="L46" i="13"/>
  <c r="BC48" i="13"/>
  <c r="BC47" i="13"/>
  <c r="BC46" i="13"/>
  <c r="AP20" i="2"/>
  <c r="AG23" i="2"/>
  <c r="Q25" i="2"/>
  <c r="AP28" i="2"/>
  <c r="BD33" i="2"/>
  <c r="AP35" i="2"/>
  <c r="BM36" i="2"/>
  <c r="AP39" i="2"/>
  <c r="BM42" i="2"/>
  <c r="BD43" i="2"/>
  <c r="K46" i="4"/>
  <c r="K47" i="4"/>
  <c r="K48" i="4"/>
  <c r="AO46" i="4"/>
  <c r="AO47" i="4"/>
  <c r="AO48" i="4"/>
  <c r="AP12" i="4"/>
  <c r="AP14" i="4"/>
  <c r="AG16" i="4"/>
  <c r="AG23" i="4"/>
  <c r="Q26" i="4"/>
  <c r="Q27" i="4"/>
  <c r="BM27" i="4"/>
  <c r="BD31" i="4"/>
  <c r="AG37" i="4"/>
  <c r="AG38" i="4"/>
  <c r="AP41" i="4"/>
  <c r="I47" i="5"/>
  <c r="I46" i="5"/>
  <c r="I48" i="5"/>
  <c r="AF46" i="5"/>
  <c r="AF47" i="5"/>
  <c r="AF48" i="5"/>
  <c r="BM16" i="5"/>
  <c r="BM20" i="5"/>
  <c r="BD21" i="5"/>
  <c r="BM25" i="5"/>
  <c r="BD28" i="5"/>
  <c r="BD36" i="5"/>
  <c r="BM41" i="5"/>
  <c r="BM42" i="5"/>
  <c r="BL46" i="6"/>
  <c r="BL47" i="6"/>
  <c r="BL48" i="6"/>
  <c r="BM12" i="6"/>
  <c r="BD15" i="6"/>
  <c r="BD16" i="6"/>
  <c r="AG19" i="6"/>
  <c r="BM22" i="6"/>
  <c r="Q24" i="6"/>
  <c r="BD25" i="6"/>
  <c r="BD27" i="6"/>
  <c r="BD28" i="6"/>
  <c r="AP32" i="6"/>
  <c r="BM37" i="6"/>
  <c r="BC48" i="7"/>
  <c r="BC47" i="7"/>
  <c r="BC46" i="7"/>
  <c r="AF47" i="7"/>
  <c r="AF46" i="7"/>
  <c r="AF48" i="7"/>
  <c r="AG19" i="7"/>
  <c r="BM21" i="7"/>
  <c r="BM25" i="7"/>
  <c r="BD29" i="7"/>
  <c r="AG30" i="7"/>
  <c r="BD31" i="7"/>
  <c r="BD33" i="7"/>
  <c r="BD35" i="7"/>
  <c r="AG36" i="7"/>
  <c r="BM38" i="7"/>
  <c r="BD42" i="7"/>
  <c r="I46" i="8"/>
  <c r="I47" i="8"/>
  <c r="I48" i="8"/>
  <c r="AF46" i="8"/>
  <c r="AF47" i="8"/>
  <c r="AF48" i="8"/>
  <c r="AG12" i="8"/>
  <c r="AG14" i="8"/>
  <c r="BM15" i="8"/>
  <c r="BD21" i="8"/>
  <c r="BD22" i="8"/>
  <c r="AP25" i="8"/>
  <c r="AP27" i="8"/>
  <c r="BM11" i="9"/>
  <c r="BM16" i="9"/>
  <c r="BM17" i="9"/>
  <c r="BD19" i="9"/>
  <c r="AP23" i="9"/>
  <c r="AG17" i="10"/>
  <c r="L48" i="11"/>
  <c r="L46" i="11"/>
  <c r="L47" i="11"/>
  <c r="AP41" i="11"/>
  <c r="AP42" i="11"/>
  <c r="AP43" i="11"/>
  <c r="P48" i="12"/>
  <c r="P46" i="12"/>
  <c r="P47" i="12"/>
  <c r="BL47" i="12"/>
  <c r="BL48" i="12"/>
  <c r="BL46" i="12"/>
  <c r="BD40" i="12"/>
  <c r="BD41" i="12"/>
  <c r="BM23" i="8"/>
  <c r="BD27" i="8"/>
  <c r="AP29" i="8"/>
  <c r="BD39" i="8"/>
  <c r="BD41" i="8"/>
  <c r="BD42" i="8"/>
  <c r="P48" i="9"/>
  <c r="P47" i="9"/>
  <c r="P46" i="9"/>
  <c r="BC46" i="9"/>
  <c r="BC48" i="9"/>
  <c r="BC47" i="9"/>
  <c r="AP16" i="9"/>
  <c r="BD23" i="9"/>
  <c r="AP25" i="9"/>
  <c r="AG28" i="9"/>
  <c r="AG29" i="9"/>
  <c r="BM32" i="9"/>
  <c r="BM33" i="9"/>
  <c r="Q34" i="9"/>
  <c r="Q35" i="9"/>
  <c r="BM35" i="9"/>
  <c r="AP41" i="9"/>
  <c r="P48" i="10"/>
  <c r="P46" i="10"/>
  <c r="P47" i="10"/>
  <c r="BM12" i="10"/>
  <c r="Q13" i="10"/>
  <c r="BM13" i="10"/>
  <c r="AP17" i="10"/>
  <c r="AG21" i="10"/>
  <c r="BM24" i="10"/>
  <c r="Q25" i="10"/>
  <c r="BM25" i="10"/>
  <c r="Q26" i="10"/>
  <c r="BM26" i="10"/>
  <c r="BM27" i="10"/>
  <c r="Q28" i="10"/>
  <c r="BM28" i="10"/>
  <c r="BM29" i="10"/>
  <c r="AP37" i="10"/>
  <c r="AP38" i="10"/>
  <c r="AP40" i="10"/>
  <c r="AG43" i="10"/>
  <c r="K47" i="11"/>
  <c r="K48" i="11"/>
  <c r="K46" i="11"/>
  <c r="AO46" i="11"/>
  <c r="AO47" i="11"/>
  <c r="AO48" i="11"/>
  <c r="AG14" i="11"/>
  <c r="AG15" i="11"/>
  <c r="AG16" i="11"/>
  <c r="BD21" i="11"/>
  <c r="AP24" i="11"/>
  <c r="AP28" i="11"/>
  <c r="AG31" i="11"/>
  <c r="Q38" i="11"/>
  <c r="BM38" i="11"/>
  <c r="Q39" i="11"/>
  <c r="BD40" i="11"/>
  <c r="BD41" i="11"/>
  <c r="BD43" i="11"/>
  <c r="BM11" i="12"/>
  <c r="BD16" i="12"/>
  <c r="BD17" i="12"/>
  <c r="BD18" i="12"/>
  <c r="Q24" i="12"/>
  <c r="Q25" i="12"/>
  <c r="BD28" i="12"/>
  <c r="BD29" i="12"/>
  <c r="AP31" i="12"/>
  <c r="AP32" i="12"/>
  <c r="AP33" i="12"/>
  <c r="AG37" i="12"/>
  <c r="Q41" i="12"/>
  <c r="P48" i="13"/>
  <c r="P46" i="13"/>
  <c r="P47" i="13"/>
  <c r="BD14" i="13"/>
  <c r="AP16" i="13"/>
  <c r="BM19" i="13"/>
  <c r="AP40" i="13"/>
  <c r="BM13" i="8"/>
  <c r="Q14" i="8"/>
  <c r="AG21" i="8"/>
  <c r="BD30" i="8"/>
  <c r="BM36" i="8"/>
  <c r="BM39" i="8"/>
  <c r="BM41" i="8"/>
  <c r="Q42" i="8"/>
  <c r="BM42" i="8"/>
  <c r="Q43" i="8"/>
  <c r="BL47" i="9"/>
  <c r="BL46" i="9"/>
  <c r="BL48" i="9"/>
  <c r="BM12" i="9"/>
  <c r="BM13" i="9"/>
  <c r="AP18" i="9"/>
  <c r="AG20" i="9"/>
  <c r="BM23" i="9"/>
  <c r="AG34" i="9"/>
  <c r="AG35" i="9"/>
  <c r="BM36" i="9"/>
  <c r="BM37" i="9"/>
  <c r="BD40" i="9"/>
  <c r="BD41" i="9"/>
  <c r="BD42" i="9"/>
  <c r="BM15" i="10"/>
  <c r="AP21" i="10"/>
  <c r="AG26" i="10"/>
  <c r="AG28" i="10"/>
  <c r="AG29" i="10"/>
  <c r="BD36" i="10"/>
  <c r="AP43" i="10"/>
  <c r="BC48" i="11"/>
  <c r="BC46" i="11"/>
  <c r="BC47" i="11"/>
  <c r="BD12" i="11"/>
  <c r="AP14" i="11"/>
  <c r="AP15" i="11"/>
  <c r="AG19" i="11"/>
  <c r="BD23" i="11"/>
  <c r="AG38" i="11"/>
  <c r="AG39" i="11"/>
  <c r="BM40" i="11"/>
  <c r="Q42" i="11"/>
  <c r="BM42" i="11"/>
  <c r="BM43" i="11"/>
  <c r="AG11" i="12"/>
  <c r="AG12" i="12"/>
  <c r="BM15" i="12"/>
  <c r="Q17" i="12"/>
  <c r="Q18" i="12"/>
  <c r="BD21" i="12"/>
  <c r="AG24" i="12"/>
  <c r="AG25" i="12"/>
  <c r="Q29" i="12"/>
  <c r="BD30" i="12"/>
  <c r="BD32" i="12"/>
  <c r="BD34" i="12"/>
  <c r="AP37" i="12"/>
  <c r="BM42" i="12"/>
  <c r="BM43" i="12"/>
  <c r="AF48" i="13"/>
  <c r="AF46" i="13"/>
  <c r="AF47" i="13"/>
  <c r="BD16" i="13"/>
  <c r="AP28" i="13"/>
  <c r="AG30" i="13"/>
  <c r="BM32" i="13"/>
  <c r="BM33" i="13"/>
  <c r="Q39" i="13"/>
  <c r="BD40" i="13"/>
  <c r="BD41" i="13"/>
  <c r="BD42" i="13"/>
  <c r="AG27" i="8"/>
  <c r="BM30" i="8"/>
  <c r="AP36" i="8"/>
  <c r="AG39" i="8"/>
  <c r="AG40" i="8"/>
  <c r="AG41" i="8"/>
  <c r="J47" i="9"/>
  <c r="J48" i="9"/>
  <c r="J46" i="9"/>
  <c r="AG12" i="9"/>
  <c r="BD18" i="9"/>
  <c r="Q26" i="9"/>
  <c r="BD28" i="9"/>
  <c r="BD29" i="9"/>
  <c r="AP33" i="9"/>
  <c r="AG37" i="9"/>
  <c r="BM40" i="9"/>
  <c r="BM41" i="9"/>
  <c r="Q42" i="9"/>
  <c r="J46" i="10"/>
  <c r="J48" i="10"/>
  <c r="J47" i="10"/>
  <c r="AP11" i="10"/>
  <c r="AG14" i="10"/>
  <c r="AG15" i="10"/>
  <c r="AP25" i="10"/>
  <c r="AP27" i="10"/>
  <c r="AP28" i="10"/>
  <c r="AG31" i="10"/>
  <c r="BM34" i="10"/>
  <c r="BM37" i="10"/>
  <c r="BM38" i="10"/>
  <c r="Q39" i="10"/>
  <c r="BM40" i="10"/>
  <c r="BD43" i="10"/>
  <c r="BL46" i="11"/>
  <c r="BL47" i="11"/>
  <c r="BL48" i="11"/>
  <c r="BD13" i="11"/>
  <c r="BD16" i="11"/>
  <c r="AG22" i="11"/>
  <c r="BD31" i="11"/>
  <c r="AP38" i="11"/>
  <c r="AG42" i="11"/>
  <c r="AG43" i="11"/>
  <c r="I46" i="12"/>
  <c r="I47" i="12"/>
  <c r="I48" i="12"/>
  <c r="AG13" i="12"/>
  <c r="AG15" i="12"/>
  <c r="AG16" i="12"/>
  <c r="AG18" i="12"/>
  <c r="BD22" i="12"/>
  <c r="AP24" i="12"/>
  <c r="AG27" i="12"/>
  <c r="AG29" i="12"/>
  <c r="BM31" i="12"/>
  <c r="Q33" i="12"/>
  <c r="BM33" i="12"/>
  <c r="Q34" i="12"/>
  <c r="BM34" i="12"/>
  <c r="AP38" i="12"/>
  <c r="AP40" i="12"/>
  <c r="AP41" i="12"/>
  <c r="AG43" i="12"/>
  <c r="J47" i="13"/>
  <c r="J48" i="13"/>
  <c r="J46" i="13"/>
  <c r="AG15" i="13"/>
  <c r="BM15" i="13"/>
  <c r="AG20" i="13"/>
  <c r="AG22" i="13"/>
  <c r="BM22" i="13"/>
  <c r="BM23" i="13"/>
  <c r="BM25" i="13"/>
  <c r="BM26" i="13"/>
  <c r="BM34" i="13"/>
  <c r="BM40" i="13"/>
  <c r="BM41" i="13"/>
  <c r="BM42" i="13"/>
  <c r="BM27" i="9"/>
  <c r="BD30" i="9"/>
  <c r="BD31" i="9"/>
  <c r="AP36" i="9"/>
  <c r="K46" i="10"/>
  <c r="K47" i="10"/>
  <c r="K48" i="10"/>
  <c r="AO46" i="10"/>
  <c r="AO47" i="10"/>
  <c r="AO48" i="10"/>
  <c r="AG16" i="10"/>
  <c r="BM18" i="10"/>
  <c r="BM19" i="10"/>
  <c r="BM20" i="10"/>
  <c r="BD22" i="10"/>
  <c r="BD23" i="10"/>
  <c r="AG34" i="10"/>
  <c r="AG35" i="10"/>
  <c r="AG36" i="10"/>
  <c r="BM41" i="10"/>
  <c r="BM42" i="10"/>
  <c r="AG12" i="11"/>
  <c r="BD18" i="11"/>
  <c r="AP21" i="11"/>
  <c r="BM29" i="11"/>
  <c r="Q30" i="11"/>
  <c r="BD32" i="11"/>
  <c r="BD33" i="11"/>
  <c r="BD35" i="11"/>
  <c r="BD36" i="11"/>
  <c r="J47" i="12"/>
  <c r="J46" i="12"/>
  <c r="J48" i="12"/>
  <c r="AO46" i="12"/>
  <c r="AO47" i="12"/>
  <c r="AO48" i="12"/>
  <c r="AG19" i="12"/>
  <c r="AP27" i="12"/>
  <c r="AG30" i="12"/>
  <c r="BM35" i="12"/>
  <c r="BD39" i="12"/>
  <c r="AP42" i="12"/>
  <c r="K46" i="13"/>
  <c r="K47" i="13"/>
  <c r="K48" i="13"/>
  <c r="AO46" i="13"/>
  <c r="AO48" i="13"/>
  <c r="AO47" i="13"/>
  <c r="AP13" i="13"/>
  <c r="AP21" i="13"/>
  <c r="AG23" i="13"/>
  <c r="AP31" i="13"/>
  <c r="AP32" i="13"/>
  <c r="AP33" i="13"/>
  <c r="BV43" i="17"/>
  <c r="BV39" i="17"/>
  <c r="BV35" i="17"/>
  <c r="BV31" i="17"/>
  <c r="BV27" i="17"/>
  <c r="BV23" i="17"/>
  <c r="BV19" i="17"/>
  <c r="BV15" i="17"/>
  <c r="BV11" i="17"/>
  <c r="BS41" i="17"/>
  <c r="BQ39" i="17"/>
  <c r="BR36" i="17"/>
  <c r="BS33" i="17"/>
  <c r="BQ31" i="17"/>
  <c r="BR28" i="17"/>
  <c r="BS25" i="17"/>
  <c r="BQ23" i="17"/>
  <c r="BR20" i="17"/>
  <c r="BS17" i="17"/>
  <c r="BQ15" i="17"/>
  <c r="BR12" i="17"/>
  <c r="BG43" i="17"/>
  <c r="BE42" i="17"/>
  <c r="BI40" i="17"/>
  <c r="BK40" i="17" s="1"/>
  <c r="BG39" i="17"/>
  <c r="BE38" i="17"/>
  <c r="BI36" i="17"/>
  <c r="BK36" i="17" s="1"/>
  <c r="BG35" i="17"/>
  <c r="BE34" i="17"/>
  <c r="BI32" i="17"/>
  <c r="BK32" i="17" s="1"/>
  <c r="BG31" i="17"/>
  <c r="BE30" i="17"/>
  <c r="BI28" i="17"/>
  <c r="BK28" i="17" s="1"/>
  <c r="BG27" i="17"/>
  <c r="BE26" i="17"/>
  <c r="BI24" i="17"/>
  <c r="BK24" i="17" s="1"/>
  <c r="BG23" i="17"/>
  <c r="BE22" i="17"/>
  <c r="BI20" i="17"/>
  <c r="BK20" i="17" s="1"/>
  <c r="BG19" i="17"/>
  <c r="BE18" i="17"/>
  <c r="BI16" i="17"/>
  <c r="BG15" i="17"/>
  <c r="BE14" i="17"/>
  <c r="BI12" i="17"/>
  <c r="BK12" i="17" s="1"/>
  <c r="BG11" i="17"/>
  <c r="AV43" i="17"/>
  <c r="AZ41" i="17"/>
  <c r="BB41" i="17" s="1"/>
  <c r="AX40" i="17"/>
  <c r="AV39" i="17"/>
  <c r="AZ37" i="17"/>
  <c r="BB37" i="17" s="1"/>
  <c r="AX36" i="17"/>
  <c r="AV35" i="17"/>
  <c r="AZ33" i="17"/>
  <c r="BB33" i="17" s="1"/>
  <c r="AX32" i="17"/>
  <c r="AV31" i="17"/>
  <c r="AZ29" i="17"/>
  <c r="BB29" i="17" s="1"/>
  <c r="AX28" i="17"/>
  <c r="AV27" i="17"/>
  <c r="AZ25" i="17"/>
  <c r="BB25" i="17" s="1"/>
  <c r="AX24" i="17"/>
  <c r="AV23" i="17"/>
  <c r="AZ21" i="17"/>
  <c r="BB21" i="17" s="1"/>
  <c r="AX20" i="17"/>
  <c r="AV19" i="17"/>
  <c r="AZ17" i="17"/>
  <c r="AX16" i="17"/>
  <c r="AV15" i="17"/>
  <c r="AZ13" i="17"/>
  <c r="BB13" i="17" s="1"/>
  <c r="AX12" i="17"/>
  <c r="AV11" i="17"/>
  <c r="AQ40" i="17"/>
  <c r="AQ36" i="17"/>
  <c r="AQ32" i="17"/>
  <c r="AQ28" i="17"/>
  <c r="AQ24" i="17"/>
  <c r="AQ20" i="17"/>
  <c r="AQ16" i="17"/>
  <c r="AQ12" i="17"/>
  <c r="AH43" i="17"/>
  <c r="AL41" i="17"/>
  <c r="AN41" i="17" s="1"/>
  <c r="AJ40" i="17"/>
  <c r="AH39" i="17"/>
  <c r="AL37" i="17"/>
  <c r="AN37" i="17" s="1"/>
  <c r="AJ36" i="17"/>
  <c r="BU43" i="17"/>
  <c r="BU39" i="17"/>
  <c r="BW39" i="17" s="1"/>
  <c r="BY39" i="17" s="1"/>
  <c r="BU35" i="17"/>
  <c r="BU31" i="17"/>
  <c r="BU27" i="17"/>
  <c r="BU23" i="17"/>
  <c r="BU19" i="17"/>
  <c r="BU15" i="17"/>
  <c r="BU11" i="17"/>
  <c r="BV42" i="17"/>
  <c r="BV38" i="17"/>
  <c r="BV34" i="17"/>
  <c r="BV30" i="17"/>
  <c r="BV26" i="17"/>
  <c r="BV22" i="17"/>
  <c r="BV18" i="17"/>
  <c r="BV14" i="17"/>
  <c r="BS43" i="17"/>
  <c r="BQ41" i="17"/>
  <c r="BR38" i="17"/>
  <c r="BS35" i="17"/>
  <c r="BQ33" i="17"/>
  <c r="BR30" i="17"/>
  <c r="BS27" i="17"/>
  <c r="BQ25" i="17"/>
  <c r="BR22" i="17"/>
  <c r="BS19" i="17"/>
  <c r="BQ17" i="17"/>
  <c r="BR14" i="17"/>
  <c r="BS11" i="17"/>
  <c r="BE43" i="17"/>
  <c r="BI41" i="17"/>
  <c r="BK41" i="17" s="1"/>
  <c r="BG40" i="17"/>
  <c r="BE39" i="17"/>
  <c r="BI37" i="17"/>
  <c r="BK37" i="17" s="1"/>
  <c r="BG36" i="17"/>
  <c r="BE35" i="17"/>
  <c r="BI33" i="17"/>
  <c r="BK33" i="17" s="1"/>
  <c r="BG32" i="17"/>
  <c r="BE31" i="17"/>
  <c r="BI29" i="17"/>
  <c r="BK29" i="17" s="1"/>
  <c r="BG28" i="17"/>
  <c r="BE27" i="17"/>
  <c r="BI25" i="17"/>
  <c r="BK25" i="17" s="1"/>
  <c r="BG24" i="17"/>
  <c r="BE23" i="17"/>
  <c r="BI21" i="17"/>
  <c r="BK21" i="17" s="1"/>
  <c r="BG20" i="17"/>
  <c r="BE19" i="17"/>
  <c r="BI17" i="17"/>
  <c r="BK17" i="17" s="1"/>
  <c r="BG16" i="17"/>
  <c r="BE15" i="17"/>
  <c r="BI13" i="17"/>
  <c r="BK13" i="17" s="1"/>
  <c r="BG12" i="17"/>
  <c r="BE11" i="17"/>
  <c r="AZ42" i="17"/>
  <c r="BB42" i="17" s="1"/>
  <c r="AX41" i="17"/>
  <c r="AV40" i="17"/>
  <c r="AZ38" i="17"/>
  <c r="BB38" i="17" s="1"/>
  <c r="AX37" i="17"/>
  <c r="AV36" i="17"/>
  <c r="AZ34" i="17"/>
  <c r="BB34" i="17" s="1"/>
  <c r="AX33" i="17"/>
  <c r="AV32" i="17"/>
  <c r="AZ30" i="17"/>
  <c r="BB30" i="17" s="1"/>
  <c r="AX29" i="17"/>
  <c r="AV28" i="17"/>
  <c r="AZ26" i="17"/>
  <c r="BB26" i="17" s="1"/>
  <c r="AX25" i="17"/>
  <c r="AV24" i="17"/>
  <c r="AZ22" i="17"/>
  <c r="BB22" i="17" s="1"/>
  <c r="AX21" i="17"/>
  <c r="AV20" i="17"/>
  <c r="AZ18" i="17"/>
  <c r="BB18" i="17" s="1"/>
  <c r="AX17" i="17"/>
  <c r="AV16" i="17"/>
  <c r="AZ14" i="17"/>
  <c r="BB14" i="17" s="1"/>
  <c r="AX13" i="17"/>
  <c r="AV12" i="17"/>
  <c r="AQ43" i="17"/>
  <c r="AQ39" i="17"/>
  <c r="AQ35" i="17"/>
  <c r="AQ31" i="17"/>
  <c r="AQ27" i="17"/>
  <c r="AQ23" i="17"/>
  <c r="AQ19" i="17"/>
  <c r="AQ15" i="17"/>
  <c r="AQ11" i="17"/>
  <c r="AL42" i="17"/>
  <c r="AN42" i="17" s="1"/>
  <c r="AJ41" i="17"/>
  <c r="AH40" i="17"/>
  <c r="AL38" i="17"/>
  <c r="AN38" i="17" s="1"/>
  <c r="AJ37" i="17"/>
  <c r="AH36" i="17"/>
  <c r="BU42" i="17"/>
  <c r="BU38" i="17"/>
  <c r="BU34" i="17"/>
  <c r="BU30" i="17"/>
  <c r="BW30" i="17" s="1"/>
  <c r="BY30" i="17" s="1"/>
  <c r="BU26" i="17"/>
  <c r="BU22" i="17"/>
  <c r="BW22" i="17" s="1"/>
  <c r="BY22" i="17" s="1"/>
  <c r="BU18" i="17"/>
  <c r="BU14" i="17"/>
  <c r="BR43" i="17"/>
  <c r="BS40" i="17"/>
  <c r="BQ38" i="17"/>
  <c r="BR35" i="17"/>
  <c r="BT35" i="17" s="1"/>
  <c r="BX35" i="17" s="1"/>
  <c r="BS32" i="17"/>
  <c r="BQ30" i="17"/>
  <c r="BR27" i="17"/>
  <c r="BS24" i="17"/>
  <c r="BQ22" i="17"/>
  <c r="BR19" i="17"/>
  <c r="BS16" i="17"/>
  <c r="BQ14" i="17"/>
  <c r="BR11" i="17"/>
  <c r="BJ42" i="17"/>
  <c r="BL42" i="17" s="1"/>
  <c r="BH41" i="17"/>
  <c r="BF40" i="17"/>
  <c r="BJ38" i="17"/>
  <c r="BL38" i="17" s="1"/>
  <c r="BH37" i="17"/>
  <c r="BF36" i="17"/>
  <c r="BJ34" i="17"/>
  <c r="BL34" i="17" s="1"/>
  <c r="BH33" i="17"/>
  <c r="BF32" i="17"/>
  <c r="BJ30" i="17"/>
  <c r="BL30" i="17" s="1"/>
  <c r="BH29" i="17"/>
  <c r="BF28" i="17"/>
  <c r="BJ26" i="17"/>
  <c r="BL26" i="17" s="1"/>
  <c r="BH25" i="17"/>
  <c r="BF24" i="17"/>
  <c r="BJ22" i="17"/>
  <c r="BL22" i="17" s="1"/>
  <c r="BH21" i="17"/>
  <c r="BF20" i="17"/>
  <c r="BJ18" i="17"/>
  <c r="BL18" i="17" s="1"/>
  <c r="BH17" i="17"/>
  <c r="BF16" i="17"/>
  <c r="BJ14" i="17"/>
  <c r="BL14" i="17" s="1"/>
  <c r="BH13" i="17"/>
  <c r="BF12" i="17"/>
  <c r="BA43" i="17"/>
  <c r="BC43" i="17" s="1"/>
  <c r="AY42" i="17"/>
  <c r="AW41" i="17"/>
  <c r="BA39" i="17"/>
  <c r="BC39" i="17" s="1"/>
  <c r="AY38" i="17"/>
  <c r="AW37" i="17"/>
  <c r="BA35" i="17"/>
  <c r="BC35" i="17" s="1"/>
  <c r="AY34" i="17"/>
  <c r="AW33" i="17"/>
  <c r="BA31" i="17"/>
  <c r="BC31" i="17" s="1"/>
  <c r="AY30" i="17"/>
  <c r="AW29" i="17"/>
  <c r="BA27" i="17"/>
  <c r="BC27" i="17" s="1"/>
  <c r="AY26" i="17"/>
  <c r="AW25" i="17"/>
  <c r="BA23" i="17"/>
  <c r="BC23" i="17" s="1"/>
  <c r="AY22" i="17"/>
  <c r="AW21" i="17"/>
  <c r="BA19" i="17"/>
  <c r="BC19" i="17" s="1"/>
  <c r="AY18" i="17"/>
  <c r="AW17" i="17"/>
  <c r="BA15" i="17"/>
  <c r="BC15" i="17" s="1"/>
  <c r="AY14" i="17"/>
  <c r="AW13" i="17"/>
  <c r="BA11" i="17"/>
  <c r="AR42" i="17"/>
  <c r="AR38" i="17"/>
  <c r="AR34" i="17"/>
  <c r="AR30" i="17"/>
  <c r="AR26" i="17"/>
  <c r="AR22" i="17"/>
  <c r="AR18" i="17"/>
  <c r="AR14" i="17"/>
  <c r="AM43" i="17"/>
  <c r="AO43" i="17" s="1"/>
  <c r="AK42" i="17"/>
  <c r="AI41" i="17"/>
  <c r="AM39" i="17"/>
  <c r="AO39" i="17" s="1"/>
  <c r="AK38" i="17"/>
  <c r="AI37" i="17"/>
  <c r="AM35" i="17"/>
  <c r="AO35" i="17" s="1"/>
  <c r="BV41" i="17"/>
  <c r="BV37" i="17"/>
  <c r="BV33" i="17"/>
  <c r="BV29" i="17"/>
  <c r="BV25" i="17"/>
  <c r="BV21" i="17"/>
  <c r="BV17" i="17"/>
  <c r="BV13" i="17"/>
  <c r="BQ43" i="17"/>
  <c r="BR40" i="17"/>
  <c r="BS37" i="17"/>
  <c r="BQ35" i="17"/>
  <c r="BR32" i="17"/>
  <c r="BS29" i="17"/>
  <c r="BQ27" i="17"/>
  <c r="BR24" i="17"/>
  <c r="BS21" i="17"/>
  <c r="BQ19" i="17"/>
  <c r="BR16" i="17"/>
  <c r="BS13" i="17"/>
  <c r="BQ11" i="17"/>
  <c r="BI42" i="17"/>
  <c r="BK42" i="17" s="1"/>
  <c r="BG41" i="17"/>
  <c r="BE40" i="17"/>
  <c r="BI38" i="17"/>
  <c r="BK38" i="17" s="1"/>
  <c r="BG37" i="17"/>
  <c r="BE36" i="17"/>
  <c r="BI34" i="17"/>
  <c r="BK34" i="17" s="1"/>
  <c r="BG33" i="17"/>
  <c r="BE32" i="17"/>
  <c r="BI30" i="17"/>
  <c r="BK30" i="17" s="1"/>
  <c r="BG29" i="17"/>
  <c r="BE28" i="17"/>
  <c r="BI26" i="17"/>
  <c r="BK26" i="17" s="1"/>
  <c r="BG25" i="17"/>
  <c r="BE24" i="17"/>
  <c r="BI22" i="17"/>
  <c r="BK22" i="17" s="1"/>
  <c r="BG21" i="17"/>
  <c r="BE20" i="17"/>
  <c r="BI18" i="17"/>
  <c r="BG17" i="17"/>
  <c r="BE16" i="17"/>
  <c r="BI14" i="17"/>
  <c r="BK14" i="17" s="1"/>
  <c r="BG13" i="17"/>
  <c r="BE12" i="17"/>
  <c r="AZ43" i="17"/>
  <c r="BB43" i="17" s="1"/>
  <c r="AX42" i="17"/>
  <c r="AV41" i="17"/>
  <c r="AZ39" i="17"/>
  <c r="BB39" i="17" s="1"/>
  <c r="AX38" i="17"/>
  <c r="AV37" i="17"/>
  <c r="AZ35" i="17"/>
  <c r="BB35" i="17" s="1"/>
  <c r="AX34" i="17"/>
  <c r="AV33" i="17"/>
  <c r="AZ31" i="17"/>
  <c r="BB31" i="17" s="1"/>
  <c r="AX30" i="17"/>
  <c r="AV29" i="17"/>
  <c r="AZ27" i="17"/>
  <c r="BB27" i="17" s="1"/>
  <c r="AX26" i="17"/>
  <c r="AV25" i="17"/>
  <c r="AZ23" i="17"/>
  <c r="BB23" i="17" s="1"/>
  <c r="AX22" i="17"/>
  <c r="AV21" i="17"/>
  <c r="AZ19" i="17"/>
  <c r="BB19" i="17" s="1"/>
  <c r="AX18" i="17"/>
  <c r="AV17" i="17"/>
  <c r="AZ15" i="17"/>
  <c r="AX14" i="17"/>
  <c r="AV13" i="17"/>
  <c r="AZ11" i="17"/>
  <c r="AQ42" i="17"/>
  <c r="AQ38" i="17"/>
  <c r="AQ34" i="17"/>
  <c r="AQ30" i="17"/>
  <c r="AQ26" i="17"/>
  <c r="AQ22" i="17"/>
  <c r="AQ18" i="17"/>
  <c r="AQ14" i="17"/>
  <c r="AL43" i="17"/>
  <c r="AN43" i="17" s="1"/>
  <c r="AJ42" i="17"/>
  <c r="AH41" i="17"/>
  <c r="AL39" i="17"/>
  <c r="AN39" i="17" s="1"/>
  <c r="AJ38" i="17"/>
  <c r="AH37" i="17"/>
  <c r="AL35" i="17"/>
  <c r="AN35" i="17" s="1"/>
  <c r="BU41" i="17"/>
  <c r="BU37" i="17"/>
  <c r="BW37" i="17" s="1"/>
  <c r="BY37" i="17" s="1"/>
  <c r="BU33" i="17"/>
  <c r="BU29" i="17"/>
  <c r="BW29" i="17" s="1"/>
  <c r="BY29" i="17" s="1"/>
  <c r="BU25" i="17"/>
  <c r="BU21" i="17"/>
  <c r="BU17" i="17"/>
  <c r="BU13" i="17"/>
  <c r="BS42" i="17"/>
  <c r="BQ40" i="17"/>
  <c r="BR37" i="17"/>
  <c r="BS34" i="17"/>
  <c r="BQ32" i="17"/>
  <c r="BR29" i="17"/>
  <c r="BS26" i="17"/>
  <c r="BQ24" i="17"/>
  <c r="BR21" i="17"/>
  <c r="BS18" i="17"/>
  <c r="BQ16" i="17"/>
  <c r="BR13" i="17"/>
  <c r="BT13" i="17" s="1"/>
  <c r="BX13" i="17" s="1"/>
  <c r="BJ43" i="17"/>
  <c r="BL43" i="17" s="1"/>
  <c r="BH42" i="17"/>
  <c r="BF41" i="17"/>
  <c r="BJ39" i="17"/>
  <c r="BL39" i="17" s="1"/>
  <c r="BH38" i="17"/>
  <c r="BF37" i="17"/>
  <c r="BJ35" i="17"/>
  <c r="BL35" i="17" s="1"/>
  <c r="BH34" i="17"/>
  <c r="BF33" i="17"/>
  <c r="BJ31" i="17"/>
  <c r="BL31" i="17" s="1"/>
  <c r="BH30" i="17"/>
  <c r="BF29" i="17"/>
  <c r="BJ27" i="17"/>
  <c r="BL27" i="17" s="1"/>
  <c r="BH26" i="17"/>
  <c r="BF25" i="17"/>
  <c r="BJ23" i="17"/>
  <c r="BL23" i="17" s="1"/>
  <c r="BH22" i="17"/>
  <c r="BF21" i="17"/>
  <c r="BJ19" i="17"/>
  <c r="BL19" i="17" s="1"/>
  <c r="BH18" i="17"/>
  <c r="BF17" i="17"/>
  <c r="BJ15" i="17"/>
  <c r="BL15" i="17" s="1"/>
  <c r="BH14" i="17"/>
  <c r="BF13" i="17"/>
  <c r="BJ11" i="17"/>
  <c r="AY43" i="17"/>
  <c r="AW42" i="17"/>
  <c r="BA40" i="17"/>
  <c r="BC40" i="17" s="1"/>
  <c r="AY39" i="17"/>
  <c r="AW38" i="17"/>
  <c r="BA36" i="17"/>
  <c r="BC36" i="17" s="1"/>
  <c r="AY35" i="17"/>
  <c r="AW34" i="17"/>
  <c r="BA32" i="17"/>
  <c r="BC32" i="17" s="1"/>
  <c r="AY31" i="17"/>
  <c r="AW30" i="17"/>
  <c r="BA28" i="17"/>
  <c r="BC28" i="17" s="1"/>
  <c r="AY27" i="17"/>
  <c r="AW26" i="17"/>
  <c r="BA24" i="17"/>
  <c r="BC24" i="17" s="1"/>
  <c r="AY23" i="17"/>
  <c r="AW22" i="17"/>
  <c r="BA20" i="17"/>
  <c r="BC20" i="17" s="1"/>
  <c r="AY19" i="17"/>
  <c r="AW18" i="17"/>
  <c r="BA16" i="17"/>
  <c r="BC16" i="17" s="1"/>
  <c r="AY15" i="17"/>
  <c r="AW14" i="17"/>
  <c r="BA12" i="17"/>
  <c r="BC12" i="17" s="1"/>
  <c r="AY11" i="17"/>
  <c r="AR41" i="17"/>
  <c r="AR37" i="17"/>
  <c r="AR33" i="17"/>
  <c r="AR29" i="17"/>
  <c r="AR25" i="17"/>
  <c r="AR21" i="17"/>
  <c r="AR17" i="17"/>
  <c r="AR13" i="17"/>
  <c r="AK43" i="17"/>
  <c r="AI42" i="17"/>
  <c r="AM40" i="17"/>
  <c r="AO40" i="17" s="1"/>
  <c r="AK39" i="17"/>
  <c r="AI38" i="17"/>
  <c r="AM36" i="17"/>
  <c r="AO36" i="17" s="1"/>
  <c r="AK35" i="17"/>
  <c r="BV40" i="17"/>
  <c r="BV36" i="17"/>
  <c r="BV32" i="17"/>
  <c r="BV28" i="17"/>
  <c r="BV24" i="17"/>
  <c r="BV20" i="17"/>
  <c r="BV16" i="17"/>
  <c r="BV12" i="17"/>
  <c r="BU40" i="17"/>
  <c r="BW40" i="17" s="1"/>
  <c r="BY40" i="17" s="1"/>
  <c r="BU36" i="17"/>
  <c r="BW36" i="17" s="1"/>
  <c r="BY36" i="17" s="1"/>
  <c r="BU32" i="17"/>
  <c r="BW32" i="17" s="1"/>
  <c r="BY32" i="17" s="1"/>
  <c r="BU28" i="17"/>
  <c r="BW28" i="17" s="1"/>
  <c r="BY28" i="17" s="1"/>
  <c r="BU24" i="17"/>
  <c r="BW24" i="17" s="1"/>
  <c r="BY24" i="17" s="1"/>
  <c r="BU20" i="17"/>
  <c r="BW20" i="17" s="1"/>
  <c r="BY20" i="17" s="1"/>
  <c r="BU16" i="17"/>
  <c r="BU12" i="17"/>
  <c r="BQ42" i="17"/>
  <c r="BR39" i="17"/>
  <c r="BS36" i="17"/>
  <c r="BT36" i="17" s="1"/>
  <c r="BX36" i="17" s="1"/>
  <c r="BQ34" i="17"/>
  <c r="BR31" i="17"/>
  <c r="BS28" i="17"/>
  <c r="BT28" i="17" s="1"/>
  <c r="BX28" i="17" s="1"/>
  <c r="BQ26" i="17"/>
  <c r="BR23" i="17"/>
  <c r="BS20" i="17"/>
  <c r="BQ18" i="17"/>
  <c r="BR15" i="17"/>
  <c r="BS12" i="17"/>
  <c r="BH43" i="17"/>
  <c r="BF42" i="17"/>
  <c r="BJ40" i="17"/>
  <c r="BL40" i="17" s="1"/>
  <c r="BH39" i="17"/>
  <c r="BF38" i="17"/>
  <c r="BJ36" i="17"/>
  <c r="BL36" i="17" s="1"/>
  <c r="BH35" i="17"/>
  <c r="BF34" i="17"/>
  <c r="BJ32" i="17"/>
  <c r="BL32" i="17" s="1"/>
  <c r="BH31" i="17"/>
  <c r="BF30" i="17"/>
  <c r="BJ28" i="17"/>
  <c r="BL28" i="17" s="1"/>
  <c r="BM28" i="17" s="1"/>
  <c r="BH27" i="17"/>
  <c r="BF26" i="17"/>
  <c r="BJ24" i="17"/>
  <c r="BL24" i="17" s="1"/>
  <c r="BM24" i="17" s="1"/>
  <c r="BH23" i="17"/>
  <c r="BF22" i="17"/>
  <c r="BJ20" i="17"/>
  <c r="BL20" i="17" s="1"/>
  <c r="BH19" i="17"/>
  <c r="BF18" i="17"/>
  <c r="BJ16" i="17"/>
  <c r="BL16" i="17" s="1"/>
  <c r="BH15" i="17"/>
  <c r="BF14" i="17"/>
  <c r="BJ12" i="17"/>
  <c r="BL12" i="17" s="1"/>
  <c r="BH11" i="17"/>
  <c r="AW43" i="17"/>
  <c r="BA41" i="17"/>
  <c r="BC41" i="17" s="1"/>
  <c r="AY40" i="17"/>
  <c r="AW39" i="17"/>
  <c r="BA37" i="17"/>
  <c r="BC37" i="17" s="1"/>
  <c r="AY36" i="17"/>
  <c r="AW35" i="17"/>
  <c r="BA33" i="17"/>
  <c r="BC33" i="17" s="1"/>
  <c r="AY32" i="17"/>
  <c r="AW31" i="17"/>
  <c r="BA29" i="17"/>
  <c r="BC29" i="17" s="1"/>
  <c r="AY28" i="17"/>
  <c r="AW27" i="17"/>
  <c r="BA25" i="17"/>
  <c r="BC25" i="17" s="1"/>
  <c r="BD25" i="17" s="1"/>
  <c r="AY24" i="17"/>
  <c r="AW23" i="17"/>
  <c r="BA21" i="17"/>
  <c r="BC21" i="17" s="1"/>
  <c r="BD21" i="17" s="1"/>
  <c r="AY20" i="17"/>
  <c r="AW19" i="17"/>
  <c r="BA17" i="17"/>
  <c r="BC17" i="17" s="1"/>
  <c r="AY16" i="17"/>
  <c r="AW15" i="17"/>
  <c r="BA13" i="17"/>
  <c r="AY12" i="17"/>
  <c r="AW11" i="17"/>
  <c r="AR40" i="17"/>
  <c r="AR36" i="17"/>
  <c r="AR32" i="17"/>
  <c r="AR28" i="17"/>
  <c r="AR24" i="17"/>
  <c r="AR20" i="17"/>
  <c r="AR16" i="17"/>
  <c r="AR12" i="17"/>
  <c r="AI43" i="17"/>
  <c r="AM41" i="17"/>
  <c r="AO41" i="17" s="1"/>
  <c r="AK40" i="17"/>
  <c r="AI39" i="17"/>
  <c r="AM37" i="17"/>
  <c r="AO37" i="17" s="1"/>
  <c r="AP37" i="17" s="1"/>
  <c r="AK36" i="17"/>
  <c r="AI35" i="17"/>
  <c r="BR42" i="17"/>
  <c r="BS31" i="17"/>
  <c r="BQ21" i="17"/>
  <c r="BI43" i="17"/>
  <c r="BK43" i="17" s="1"/>
  <c r="BG38" i="17"/>
  <c r="BE33" i="17"/>
  <c r="BI27" i="17"/>
  <c r="BG22" i="17"/>
  <c r="BE17" i="17"/>
  <c r="BI11" i="17"/>
  <c r="AX39" i="17"/>
  <c r="AV34" i="17"/>
  <c r="AZ28" i="17"/>
  <c r="BB28" i="17" s="1"/>
  <c r="AX23" i="17"/>
  <c r="AV18" i="17"/>
  <c r="AZ12" i="17"/>
  <c r="BB12" i="17" s="1"/>
  <c r="AQ33" i="17"/>
  <c r="AQ17" i="17"/>
  <c r="AL40" i="17"/>
  <c r="AN40" i="17" s="1"/>
  <c r="AJ35" i="17"/>
  <c r="AM33" i="17"/>
  <c r="AO33" i="17" s="1"/>
  <c r="AK32" i="17"/>
  <c r="AI31" i="17"/>
  <c r="AM29" i="17"/>
  <c r="AO29" i="17" s="1"/>
  <c r="AK28" i="17"/>
  <c r="AI27" i="17"/>
  <c r="AM25" i="17"/>
  <c r="AO25" i="17" s="1"/>
  <c r="AK24" i="17"/>
  <c r="AI23" i="17"/>
  <c r="AM21" i="17"/>
  <c r="AO21" i="17" s="1"/>
  <c r="AK20" i="17"/>
  <c r="AI19" i="17"/>
  <c r="AM17" i="17"/>
  <c r="AO17" i="17" s="1"/>
  <c r="AK16" i="17"/>
  <c r="AI15" i="17"/>
  <c r="AM13" i="17"/>
  <c r="AO13" i="17" s="1"/>
  <c r="AK12" i="17"/>
  <c r="AI11" i="17"/>
  <c r="AD42" i="17"/>
  <c r="AF42" i="17" s="1"/>
  <c r="AB41" i="17"/>
  <c r="Z40" i="17"/>
  <c r="AD38" i="17"/>
  <c r="AF38" i="17" s="1"/>
  <c r="AB37" i="17"/>
  <c r="Z36" i="17"/>
  <c r="AD34" i="17"/>
  <c r="AF34" i="17" s="1"/>
  <c r="AG34" i="17" s="1"/>
  <c r="AB33" i="17"/>
  <c r="Z32" i="17"/>
  <c r="AD30" i="17"/>
  <c r="AF30" i="17" s="1"/>
  <c r="AB29" i="17"/>
  <c r="Z28" i="17"/>
  <c r="AD26" i="17"/>
  <c r="AF26" i="17" s="1"/>
  <c r="AB25" i="17"/>
  <c r="Z24" i="17"/>
  <c r="AD22" i="17"/>
  <c r="AF22" i="17" s="1"/>
  <c r="AB21" i="17"/>
  <c r="Z20" i="17"/>
  <c r="AD18" i="17"/>
  <c r="AF18" i="17" s="1"/>
  <c r="AB17" i="17"/>
  <c r="Z16" i="17"/>
  <c r="AD14" i="17"/>
  <c r="AF14" i="17" s="1"/>
  <c r="AB13" i="17"/>
  <c r="Z12" i="17"/>
  <c r="U43" i="17"/>
  <c r="U41" i="17"/>
  <c r="U39" i="17"/>
  <c r="U37" i="17"/>
  <c r="U35" i="17"/>
  <c r="U33" i="17"/>
  <c r="U31" i="17"/>
  <c r="U29" i="17"/>
  <c r="U27" i="17"/>
  <c r="U25" i="17"/>
  <c r="U23" i="17"/>
  <c r="U21" i="17"/>
  <c r="U19" i="17"/>
  <c r="U17" i="17"/>
  <c r="U15" i="17"/>
  <c r="U13" i="17"/>
  <c r="U11" i="17"/>
  <c r="N41" i="17"/>
  <c r="P41" i="17" s="1"/>
  <c r="Q41" i="17" s="1"/>
  <c r="N37" i="17"/>
  <c r="P37" i="17" s="1"/>
  <c r="N33" i="17"/>
  <c r="P33" i="17" s="1"/>
  <c r="N29" i="17"/>
  <c r="P29" i="17" s="1"/>
  <c r="N25" i="17"/>
  <c r="P25" i="17" s="1"/>
  <c r="N21" i="17"/>
  <c r="P21" i="17" s="1"/>
  <c r="Q21" i="17" s="1"/>
  <c r="N17" i="17"/>
  <c r="P17" i="17" s="1"/>
  <c r="BR41" i="17"/>
  <c r="BS30" i="17"/>
  <c r="BQ20" i="17"/>
  <c r="BF43" i="17"/>
  <c r="BJ37" i="17"/>
  <c r="BL37" i="17" s="1"/>
  <c r="BH32" i="17"/>
  <c r="BF27" i="17"/>
  <c r="BJ21" i="17"/>
  <c r="BL21" i="17" s="1"/>
  <c r="BM21" i="17" s="1"/>
  <c r="BH16" i="17"/>
  <c r="BF11" i="17"/>
  <c r="BA38" i="17"/>
  <c r="BC38" i="17" s="1"/>
  <c r="AY33" i="17"/>
  <c r="AW28" i="17"/>
  <c r="BA22" i="17"/>
  <c r="BC22" i="17" s="1"/>
  <c r="AY17" i="17"/>
  <c r="AW12" i="17"/>
  <c r="AR31" i="17"/>
  <c r="AR15" i="17"/>
  <c r="AI40" i="17"/>
  <c r="AH35" i="17"/>
  <c r="AL33" i="17"/>
  <c r="AJ32" i="17"/>
  <c r="AH31" i="17"/>
  <c r="AL29" i="17"/>
  <c r="AN29" i="17" s="1"/>
  <c r="AJ28" i="17"/>
  <c r="AH27" i="17"/>
  <c r="AL25" i="17"/>
  <c r="AN25" i="17" s="1"/>
  <c r="AJ24" i="17"/>
  <c r="AH23" i="17"/>
  <c r="AL21" i="17"/>
  <c r="AN21" i="17" s="1"/>
  <c r="AJ20" i="17"/>
  <c r="AH19" i="17"/>
  <c r="AL17" i="17"/>
  <c r="AN17" i="17" s="1"/>
  <c r="AJ16" i="17"/>
  <c r="AH15" i="17"/>
  <c r="AL13" i="17"/>
  <c r="AN13" i="17" s="1"/>
  <c r="AJ12" i="17"/>
  <c r="AH11" i="17"/>
  <c r="AC42" i="17"/>
  <c r="AE42" i="17" s="1"/>
  <c r="AA41" i="17"/>
  <c r="Y40" i="17"/>
  <c r="AC38" i="17"/>
  <c r="AE38" i="17" s="1"/>
  <c r="AA37" i="17"/>
  <c r="Y36" i="17"/>
  <c r="AC34" i="17"/>
  <c r="AE34" i="17" s="1"/>
  <c r="AA33" i="17"/>
  <c r="Y32" i="17"/>
  <c r="AC30" i="17"/>
  <c r="AE30" i="17" s="1"/>
  <c r="AA29" i="17"/>
  <c r="Y28" i="17"/>
  <c r="AC26" i="17"/>
  <c r="AE26" i="17" s="1"/>
  <c r="AA25" i="17"/>
  <c r="Y24" i="17"/>
  <c r="AC22" i="17"/>
  <c r="AE22" i="17" s="1"/>
  <c r="AA21" i="17"/>
  <c r="Y20" i="17"/>
  <c r="AC18" i="17"/>
  <c r="AE18" i="17" s="1"/>
  <c r="AA17" i="17"/>
  <c r="Y16" i="17"/>
  <c r="AC14" i="17"/>
  <c r="AE14" i="17" s="1"/>
  <c r="AA13" i="17"/>
  <c r="Y12" i="17"/>
  <c r="T43" i="17"/>
  <c r="T41" i="17"/>
  <c r="T39" i="17"/>
  <c r="T37" i="17"/>
  <c r="T35" i="17"/>
  <c r="T33" i="17"/>
  <c r="T31" i="17"/>
  <c r="T29" i="17"/>
  <c r="T27" i="17"/>
  <c r="T25" i="17"/>
  <c r="T23" i="17"/>
  <c r="T21" i="17"/>
  <c r="T19" i="17"/>
  <c r="T17" i="17"/>
  <c r="T15" i="17"/>
  <c r="T13" i="17"/>
  <c r="T11" i="17"/>
  <c r="M41" i="17"/>
  <c r="O41" i="17" s="1"/>
  <c r="M37" i="17"/>
  <c r="O37" i="17" s="1"/>
  <c r="M33" i="17"/>
  <c r="O33" i="17" s="1"/>
  <c r="M29" i="17"/>
  <c r="O29" i="17" s="1"/>
  <c r="M25" i="17"/>
  <c r="O25" i="17" s="1"/>
  <c r="M21" i="17"/>
  <c r="O21" i="17" s="1"/>
  <c r="BS39" i="17"/>
  <c r="BQ29" i="17"/>
  <c r="BR18" i="17"/>
  <c r="BT18" i="17" s="1"/>
  <c r="BX18" i="17" s="1"/>
  <c r="BG42" i="17"/>
  <c r="BE37" i="17"/>
  <c r="BI31" i="17"/>
  <c r="BK31" i="17" s="1"/>
  <c r="BG26" i="17"/>
  <c r="BE21" i="17"/>
  <c r="BI15" i="17"/>
  <c r="BK15" i="17" s="1"/>
  <c r="AX43" i="17"/>
  <c r="AV38" i="17"/>
  <c r="AZ32" i="17"/>
  <c r="BB32" i="17" s="1"/>
  <c r="AX27" i="17"/>
  <c r="AV22" i="17"/>
  <c r="AZ16" i="17"/>
  <c r="BB16" i="17" s="1"/>
  <c r="AX11" i="17"/>
  <c r="AQ29" i="17"/>
  <c r="AQ13" i="17"/>
  <c r="AJ39" i="17"/>
  <c r="AM34" i="17"/>
  <c r="AO34" i="17" s="1"/>
  <c r="AK33" i="17"/>
  <c r="AI32" i="17"/>
  <c r="AM30" i="17"/>
  <c r="AO30" i="17" s="1"/>
  <c r="AK29" i="17"/>
  <c r="AI28" i="17"/>
  <c r="AM26" i="17"/>
  <c r="AO26" i="17" s="1"/>
  <c r="AK25" i="17"/>
  <c r="AI24" i="17"/>
  <c r="AM22" i="17"/>
  <c r="AO22" i="17" s="1"/>
  <c r="AP22" i="17" s="1"/>
  <c r="AK21" i="17"/>
  <c r="AI20" i="17"/>
  <c r="AM18" i="17"/>
  <c r="AO18" i="17" s="1"/>
  <c r="AK17" i="17"/>
  <c r="AI16" i="17"/>
  <c r="AM14" i="17"/>
  <c r="AO14" i="17" s="1"/>
  <c r="AK13" i="17"/>
  <c r="AI12" i="17"/>
  <c r="AD43" i="17"/>
  <c r="AF43" i="17" s="1"/>
  <c r="AB42" i="17"/>
  <c r="Z41" i="17"/>
  <c r="AD39" i="17"/>
  <c r="AF39" i="17" s="1"/>
  <c r="AB38" i="17"/>
  <c r="Z37" i="17"/>
  <c r="AD35" i="17"/>
  <c r="AF35" i="17" s="1"/>
  <c r="AB34" i="17"/>
  <c r="Z33" i="17"/>
  <c r="AD31" i="17"/>
  <c r="AF31" i="17" s="1"/>
  <c r="AB30" i="17"/>
  <c r="Z29" i="17"/>
  <c r="AD27" i="17"/>
  <c r="AF27" i="17" s="1"/>
  <c r="AB26" i="17"/>
  <c r="Z25" i="17"/>
  <c r="AD23" i="17"/>
  <c r="AF23" i="17" s="1"/>
  <c r="AB22" i="17"/>
  <c r="Z21" i="17"/>
  <c r="AD19" i="17"/>
  <c r="AF19" i="17" s="1"/>
  <c r="AB18" i="17"/>
  <c r="Z17" i="17"/>
  <c r="AD15" i="17"/>
  <c r="AF15" i="17" s="1"/>
  <c r="AB14" i="17"/>
  <c r="Z13" i="17"/>
  <c r="AD11" i="17"/>
  <c r="S43" i="17"/>
  <c r="S41" i="17"/>
  <c r="S39" i="17"/>
  <c r="S37" i="17"/>
  <c r="S35" i="17"/>
  <c r="S33" i="17"/>
  <c r="S31" i="17"/>
  <c r="S29" i="17"/>
  <c r="S27" i="17"/>
  <c r="S25" i="17"/>
  <c r="S23" i="17"/>
  <c r="S21" i="17"/>
  <c r="S19" i="17"/>
  <c r="S17" i="17"/>
  <c r="S15" i="17"/>
  <c r="S13" i="17"/>
  <c r="S11" i="17"/>
  <c r="N40" i="17"/>
  <c r="P40" i="17" s="1"/>
  <c r="N36" i="17"/>
  <c r="P36" i="17" s="1"/>
  <c r="N32" i="17"/>
  <c r="P32" i="17" s="1"/>
  <c r="N28" i="17"/>
  <c r="P28" i="17" s="1"/>
  <c r="N24" i="17"/>
  <c r="P24" i="17" s="1"/>
  <c r="N20" i="17"/>
  <c r="P20" i="17" s="1"/>
  <c r="BS38" i="17"/>
  <c r="BQ28" i="17"/>
  <c r="BR17" i="17"/>
  <c r="BT17" i="17" s="1"/>
  <c r="BX17" i="17" s="1"/>
  <c r="BJ41" i="17"/>
  <c r="BL41" i="17" s="1"/>
  <c r="BH36" i="17"/>
  <c r="BF31" i="17"/>
  <c r="BJ25" i="17"/>
  <c r="BL25" i="17" s="1"/>
  <c r="BH20" i="17"/>
  <c r="BF15" i="17"/>
  <c r="BA42" i="17"/>
  <c r="BC42" i="17" s="1"/>
  <c r="BD42" i="17" s="1"/>
  <c r="AY37" i="17"/>
  <c r="AW32" i="17"/>
  <c r="BA26" i="17"/>
  <c r="BC26" i="17" s="1"/>
  <c r="AY21" i="17"/>
  <c r="AW16" i="17"/>
  <c r="AR43" i="17"/>
  <c r="AR27" i="17"/>
  <c r="AR11" i="17"/>
  <c r="AM38" i="17"/>
  <c r="AO38" i="17" s="1"/>
  <c r="AL34" i="17"/>
  <c r="AJ33" i="17"/>
  <c r="AH32" i="17"/>
  <c r="AL30" i="17"/>
  <c r="AN30" i="17" s="1"/>
  <c r="AJ29" i="17"/>
  <c r="AH28" i="17"/>
  <c r="AL26" i="17"/>
  <c r="AN26" i="17" s="1"/>
  <c r="AJ25" i="17"/>
  <c r="AH24" i="17"/>
  <c r="AL22" i="17"/>
  <c r="AN22" i="17" s="1"/>
  <c r="AJ21" i="17"/>
  <c r="AH20" i="17"/>
  <c r="AL18" i="17"/>
  <c r="AN18" i="17" s="1"/>
  <c r="AJ17" i="17"/>
  <c r="AH16" i="17"/>
  <c r="AL14" i="17"/>
  <c r="AN14" i="17" s="1"/>
  <c r="AJ13" i="17"/>
  <c r="AH12" i="17"/>
  <c r="AC43" i="17"/>
  <c r="AE43" i="17" s="1"/>
  <c r="AA42" i="17"/>
  <c r="Y41" i="17"/>
  <c r="AC39" i="17"/>
  <c r="AE39" i="17" s="1"/>
  <c r="AA38" i="17"/>
  <c r="Y37" i="17"/>
  <c r="AC35" i="17"/>
  <c r="BR34" i="17"/>
  <c r="BS23" i="17"/>
  <c r="BQ13" i="17"/>
  <c r="BI39" i="17"/>
  <c r="BK39" i="17" s="1"/>
  <c r="BG34" i="17"/>
  <c r="BE29" i="17"/>
  <c r="BI23" i="17"/>
  <c r="BK23" i="17" s="1"/>
  <c r="BG18" i="17"/>
  <c r="BE13" i="17"/>
  <c r="AZ40" i="17"/>
  <c r="AX35" i="17"/>
  <c r="AV30" i="17"/>
  <c r="AZ24" i="17"/>
  <c r="BB24" i="17" s="1"/>
  <c r="AX19" i="17"/>
  <c r="AV14" i="17"/>
  <c r="AQ37" i="17"/>
  <c r="AQ21" i="17"/>
  <c r="AH42" i="17"/>
  <c r="AL36" i="17"/>
  <c r="AN36" i="17" s="1"/>
  <c r="AI34" i="17"/>
  <c r="AM32" i="17"/>
  <c r="AO32" i="17" s="1"/>
  <c r="AK31" i="17"/>
  <c r="AI30" i="17"/>
  <c r="AM28" i="17"/>
  <c r="AO28" i="17" s="1"/>
  <c r="AK27" i="17"/>
  <c r="AI26" i="17"/>
  <c r="AM24" i="17"/>
  <c r="AO24" i="17" s="1"/>
  <c r="AK23" i="17"/>
  <c r="AI22" i="17"/>
  <c r="AM20" i="17"/>
  <c r="AO20" i="17" s="1"/>
  <c r="AK19" i="17"/>
  <c r="AI18" i="17"/>
  <c r="AM16" i="17"/>
  <c r="AO16" i="17" s="1"/>
  <c r="AK15" i="17"/>
  <c r="AI14" i="17"/>
  <c r="AM12" i="17"/>
  <c r="AO12" i="17" s="1"/>
  <c r="AK11" i="17"/>
  <c r="Z43" i="17"/>
  <c r="AD41" i="17"/>
  <c r="AF41" i="17" s="1"/>
  <c r="AB40" i="17"/>
  <c r="Z39" i="17"/>
  <c r="BR33" i="17"/>
  <c r="BS22" i="17"/>
  <c r="BQ12" i="17"/>
  <c r="BF39" i="17"/>
  <c r="BJ33" i="17"/>
  <c r="BL33" i="17" s="1"/>
  <c r="BH28" i="17"/>
  <c r="BF23" i="17"/>
  <c r="BJ17" i="17"/>
  <c r="BL17" i="17" s="1"/>
  <c r="BH12" i="17"/>
  <c r="AW40" i="17"/>
  <c r="BA34" i="17"/>
  <c r="BC34" i="17" s="1"/>
  <c r="AY29" i="17"/>
  <c r="AW24" i="17"/>
  <c r="BA18" i="17"/>
  <c r="BC18" i="17" s="1"/>
  <c r="AY13" i="17"/>
  <c r="AR35" i="17"/>
  <c r="AR19" i="17"/>
  <c r="AK41" i="17"/>
  <c r="AI36" i="17"/>
  <c r="AH34" i="17"/>
  <c r="AL32" i="17"/>
  <c r="AJ31" i="17"/>
  <c r="AH30" i="17"/>
  <c r="AL28" i="17"/>
  <c r="AN28" i="17" s="1"/>
  <c r="AJ27" i="17"/>
  <c r="AH26" i="17"/>
  <c r="AL24" i="17"/>
  <c r="AN24" i="17" s="1"/>
  <c r="AJ23" i="17"/>
  <c r="AH22" i="17"/>
  <c r="AL20" i="17"/>
  <c r="AN20" i="17" s="1"/>
  <c r="AJ19" i="17"/>
  <c r="AH18" i="17"/>
  <c r="AL16" i="17"/>
  <c r="AN16" i="17" s="1"/>
  <c r="AJ15" i="17"/>
  <c r="AH14" i="17"/>
  <c r="AL12" i="17"/>
  <c r="AN12" i="17" s="1"/>
  <c r="AJ11" i="17"/>
  <c r="Y43" i="17"/>
  <c r="AC41" i="17"/>
  <c r="AE41" i="17" s="1"/>
  <c r="AA40" i="17"/>
  <c r="Y39" i="17"/>
  <c r="AC37" i="17"/>
  <c r="AE37" i="17" s="1"/>
  <c r="AA36" i="17"/>
  <c r="Y35" i="17"/>
  <c r="AC33" i="17"/>
  <c r="AE33" i="17" s="1"/>
  <c r="AA32" i="17"/>
  <c r="Y31" i="17"/>
  <c r="AC29" i="17"/>
  <c r="AE29" i="17" s="1"/>
  <c r="AA28" i="17"/>
  <c r="Y27" i="17"/>
  <c r="AC25" i="17"/>
  <c r="AE25" i="17" s="1"/>
  <c r="AA24" i="17"/>
  <c r="Y23" i="17"/>
  <c r="AC21" i="17"/>
  <c r="AE21" i="17" s="1"/>
  <c r="AA20" i="17"/>
  <c r="Y19" i="17"/>
  <c r="AC17" i="17"/>
  <c r="AE17" i="17" s="1"/>
  <c r="AA16" i="17"/>
  <c r="Y15" i="17"/>
  <c r="AC13" i="17"/>
  <c r="AE13" i="17" s="1"/>
  <c r="AA12" i="17"/>
  <c r="Y11" i="17"/>
  <c r="R42" i="17"/>
  <c r="R40" i="17"/>
  <c r="R38" i="17"/>
  <c r="R36" i="17"/>
  <c r="R34" i="17"/>
  <c r="R32" i="17"/>
  <c r="R30" i="17"/>
  <c r="R28" i="17"/>
  <c r="R26" i="17"/>
  <c r="R24" i="17"/>
  <c r="R22" i="17"/>
  <c r="R20" i="17"/>
  <c r="R18" i="17"/>
  <c r="R16" i="17"/>
  <c r="R14" i="17"/>
  <c r="R12" i="17"/>
  <c r="M42" i="17"/>
  <c r="O42" i="17" s="1"/>
  <c r="M38" i="17"/>
  <c r="O38" i="17" s="1"/>
  <c r="M34" i="17"/>
  <c r="O34" i="17" s="1"/>
  <c r="M30" i="17"/>
  <c r="O30" i="17" s="1"/>
  <c r="M26" i="17"/>
  <c r="O26" i="17" s="1"/>
  <c r="M22" i="17"/>
  <c r="O22" i="17" s="1"/>
  <c r="M18" i="17"/>
  <c r="O18" i="17" s="1"/>
  <c r="BQ37" i="17"/>
  <c r="BI35" i="17"/>
  <c r="BK35" i="17" s="1"/>
  <c r="BG14" i="17"/>
  <c r="AV26" i="17"/>
  <c r="AQ25" i="17"/>
  <c r="AI33" i="17"/>
  <c r="AM27" i="17"/>
  <c r="AO27" i="17" s="1"/>
  <c r="AK22" i="17"/>
  <c r="AI17" i="17"/>
  <c r="AM11" i="17"/>
  <c r="AB39" i="17"/>
  <c r="AB35" i="17"/>
  <c r="AD32" i="17"/>
  <c r="AF32" i="17" s="1"/>
  <c r="Z30" i="17"/>
  <c r="AB27" i="17"/>
  <c r="AD24" i="17"/>
  <c r="AF24" i="17" s="1"/>
  <c r="Z22" i="17"/>
  <c r="AB19" i="17"/>
  <c r="AD16" i="17"/>
  <c r="AF16" i="17" s="1"/>
  <c r="Z14" i="17"/>
  <c r="AB11" i="17"/>
  <c r="U40" i="17"/>
  <c r="U36" i="17"/>
  <c r="U32" i="17"/>
  <c r="U28" i="17"/>
  <c r="U24" i="17"/>
  <c r="U20" i="17"/>
  <c r="U16" i="17"/>
  <c r="U12" i="17"/>
  <c r="N39" i="17"/>
  <c r="P39" i="17" s="1"/>
  <c r="N31" i="17"/>
  <c r="P31" i="17" s="1"/>
  <c r="N23" i="17"/>
  <c r="P23" i="17" s="1"/>
  <c r="N16" i="17"/>
  <c r="P16" i="17" s="1"/>
  <c r="N12" i="17"/>
  <c r="P12" i="17" s="1"/>
  <c r="D43" i="17"/>
  <c r="F41" i="17"/>
  <c r="H39" i="17"/>
  <c r="E38" i="17"/>
  <c r="G36" i="17"/>
  <c r="D35" i="17"/>
  <c r="F33" i="17"/>
  <c r="H31" i="17"/>
  <c r="E30" i="17"/>
  <c r="G28" i="17"/>
  <c r="D27" i="17"/>
  <c r="F25" i="17"/>
  <c r="H23" i="17"/>
  <c r="E22" i="17"/>
  <c r="G20" i="17"/>
  <c r="D19" i="17"/>
  <c r="F17" i="17"/>
  <c r="H15" i="17"/>
  <c r="E14" i="17"/>
  <c r="G12" i="17"/>
  <c r="D11" i="17"/>
  <c r="BU40" i="16"/>
  <c r="BU36" i="16"/>
  <c r="BU32" i="16"/>
  <c r="BU28" i="16"/>
  <c r="BU24" i="16"/>
  <c r="BU20" i="16"/>
  <c r="BU16" i="16"/>
  <c r="BU12" i="16"/>
  <c r="BQ42" i="16"/>
  <c r="BR39" i="16"/>
  <c r="BS36" i="16"/>
  <c r="BQ34" i="16"/>
  <c r="BR31" i="16"/>
  <c r="BS28" i="16"/>
  <c r="BQ26" i="16"/>
  <c r="BR23" i="16"/>
  <c r="BS20" i="16"/>
  <c r="BQ18" i="16"/>
  <c r="BR15" i="16"/>
  <c r="BS12" i="16"/>
  <c r="BH11" i="16"/>
  <c r="BF43" i="16"/>
  <c r="BJ41" i="16"/>
  <c r="BL41" i="16" s="1"/>
  <c r="BH40" i="16"/>
  <c r="BF39" i="16"/>
  <c r="BJ37" i="16"/>
  <c r="BL37" i="16" s="1"/>
  <c r="BH36" i="16"/>
  <c r="BF35" i="16"/>
  <c r="BJ33" i="16"/>
  <c r="BL33" i="16" s="1"/>
  <c r="BH32" i="16"/>
  <c r="BF31" i="16"/>
  <c r="BQ36" i="17"/>
  <c r="BF35" i="17"/>
  <c r="BJ13" i="17"/>
  <c r="BL13" i="17" s="1"/>
  <c r="AY25" i="17"/>
  <c r="AR23" i="17"/>
  <c r="AH33" i="17"/>
  <c r="AL27" i="17"/>
  <c r="AN27" i="17" s="1"/>
  <c r="AJ22" i="17"/>
  <c r="AH17" i="17"/>
  <c r="AL11" i="17"/>
  <c r="AA39" i="17"/>
  <c r="AA35" i="17"/>
  <c r="AC32" i="17"/>
  <c r="AE32" i="17" s="1"/>
  <c r="Y30" i="17"/>
  <c r="AA27" i="17"/>
  <c r="AC24" i="17"/>
  <c r="AE24" i="17" s="1"/>
  <c r="Y22" i="17"/>
  <c r="AA19" i="17"/>
  <c r="AC16" i="17"/>
  <c r="Y14" i="17"/>
  <c r="AA11" i="17"/>
  <c r="T40" i="17"/>
  <c r="T36" i="17"/>
  <c r="T32" i="17"/>
  <c r="T28" i="17"/>
  <c r="T24" i="17"/>
  <c r="T20" i="17"/>
  <c r="T16" i="17"/>
  <c r="T12" i="17"/>
  <c r="M39" i="17"/>
  <c r="O39" i="17" s="1"/>
  <c r="M31" i="17"/>
  <c r="O31" i="17" s="1"/>
  <c r="M23" i="17"/>
  <c r="O23" i="17" s="1"/>
  <c r="M16" i="17"/>
  <c r="O16" i="17" s="1"/>
  <c r="M12" i="17"/>
  <c r="O12" i="17" s="1"/>
  <c r="H42" i="17"/>
  <c r="E41" i="17"/>
  <c r="G39" i="17"/>
  <c r="L39" i="17" s="1"/>
  <c r="D38" i="17"/>
  <c r="F36" i="17"/>
  <c r="H34" i="17"/>
  <c r="E33" i="17"/>
  <c r="G31" i="17"/>
  <c r="L31" i="17" s="1"/>
  <c r="D30" i="17"/>
  <c r="F28" i="17"/>
  <c r="H26" i="17"/>
  <c r="E25" i="17"/>
  <c r="G23" i="17"/>
  <c r="L23" i="17" s="1"/>
  <c r="D22" i="17"/>
  <c r="F20" i="17"/>
  <c r="H18" i="17"/>
  <c r="E17" i="17"/>
  <c r="G15" i="17"/>
  <c r="L15" i="17" s="1"/>
  <c r="D14" i="17"/>
  <c r="F12" i="17"/>
  <c r="BV43" i="16"/>
  <c r="BV39" i="16"/>
  <c r="BV35" i="16"/>
  <c r="BV31" i="16"/>
  <c r="BV27" i="16"/>
  <c r="BV23" i="16"/>
  <c r="BV19" i="16"/>
  <c r="BV15" i="16"/>
  <c r="BV11" i="16"/>
  <c r="BS41" i="16"/>
  <c r="BQ39" i="16"/>
  <c r="BR36" i="16"/>
  <c r="BT36" i="16" s="1"/>
  <c r="BX36" i="16" s="1"/>
  <c r="BS33" i="16"/>
  <c r="BQ31" i="16"/>
  <c r="BR28" i="16"/>
  <c r="BS25" i="16"/>
  <c r="BQ23" i="16"/>
  <c r="BR20" i="16"/>
  <c r="BS17" i="16"/>
  <c r="BQ15" i="16"/>
  <c r="BR12" i="16"/>
  <c r="BG11" i="16"/>
  <c r="BE43" i="16"/>
  <c r="BI41" i="16"/>
  <c r="BG40" i="16"/>
  <c r="BE39" i="16"/>
  <c r="BI37" i="16"/>
  <c r="BK37" i="16" s="1"/>
  <c r="BG36" i="16"/>
  <c r="BE35" i="16"/>
  <c r="BI33" i="16"/>
  <c r="BK33" i="16" s="1"/>
  <c r="BG32" i="16"/>
  <c r="BE31" i="16"/>
  <c r="BR26" i="17"/>
  <c r="BT26" i="17" s="1"/>
  <c r="BX26" i="17" s="1"/>
  <c r="BG30" i="17"/>
  <c r="AV42" i="17"/>
  <c r="AZ20" i="17"/>
  <c r="BB20" i="17" s="1"/>
  <c r="AJ43" i="17"/>
  <c r="AM31" i="17"/>
  <c r="AO31" i="17" s="1"/>
  <c r="AK26" i="17"/>
  <c r="AI21" i="17"/>
  <c r="AM15" i="17"/>
  <c r="AO15" i="17" s="1"/>
  <c r="AB43" i="17"/>
  <c r="Z38" i="17"/>
  <c r="Z35" i="17"/>
  <c r="AB32" i="17"/>
  <c r="AD29" i="17"/>
  <c r="AF29" i="17" s="1"/>
  <c r="Z27" i="17"/>
  <c r="AB24" i="17"/>
  <c r="AD21" i="17"/>
  <c r="AF21" i="17" s="1"/>
  <c r="Z19" i="17"/>
  <c r="AB16" i="17"/>
  <c r="AD13" i="17"/>
  <c r="AF13" i="17" s="1"/>
  <c r="Z11" i="17"/>
  <c r="S40" i="17"/>
  <c r="S36" i="17"/>
  <c r="S32" i="17"/>
  <c r="S28" i="17"/>
  <c r="S24" i="17"/>
  <c r="S20" i="17"/>
  <c r="S16" i="17"/>
  <c r="S12" i="17"/>
  <c r="N38" i="17"/>
  <c r="P38" i="17" s="1"/>
  <c r="N30" i="17"/>
  <c r="P30" i="17" s="1"/>
  <c r="N22" i="17"/>
  <c r="P22" i="17" s="1"/>
  <c r="N15" i="17"/>
  <c r="P15" i="17" s="1"/>
  <c r="N11" i="17"/>
  <c r="G42" i="17"/>
  <c r="L42" i="17" s="1"/>
  <c r="D41" i="17"/>
  <c r="F39" i="17"/>
  <c r="K39" i="17" s="1"/>
  <c r="H37" i="17"/>
  <c r="E36" i="17"/>
  <c r="G34" i="17"/>
  <c r="L34" i="17" s="1"/>
  <c r="D33" i="17"/>
  <c r="F31" i="17"/>
  <c r="K31" i="17" s="1"/>
  <c r="H29" i="17"/>
  <c r="E28" i="17"/>
  <c r="G26" i="17"/>
  <c r="L26" i="17" s="1"/>
  <c r="D25" i="17"/>
  <c r="F23" i="17"/>
  <c r="K23" i="17" s="1"/>
  <c r="H21" i="17"/>
  <c r="E20" i="17"/>
  <c r="G18" i="17"/>
  <c r="L18" i="17" s="1"/>
  <c r="D17" i="17"/>
  <c r="F15" i="17"/>
  <c r="K15" i="17" s="1"/>
  <c r="H13" i="17"/>
  <c r="E12" i="17"/>
  <c r="BU43" i="16"/>
  <c r="BU39" i="16"/>
  <c r="BU35" i="16"/>
  <c r="BU31" i="16"/>
  <c r="BU27" i="16"/>
  <c r="BW27" i="16" s="1"/>
  <c r="BY27" i="16" s="1"/>
  <c r="BU23" i="16"/>
  <c r="BU19" i="16"/>
  <c r="BW19" i="16" s="1"/>
  <c r="BY19" i="16" s="1"/>
  <c r="BU15" i="16"/>
  <c r="BU11" i="16"/>
  <c r="BR41" i="16"/>
  <c r="BS38" i="16"/>
  <c r="BQ36" i="16"/>
  <c r="BR33" i="16"/>
  <c r="BT33" i="16" s="1"/>
  <c r="BX33" i="16" s="1"/>
  <c r="BS30" i="16"/>
  <c r="BQ28" i="16"/>
  <c r="BR25" i="16"/>
  <c r="BS22" i="16"/>
  <c r="BQ20" i="16"/>
  <c r="BR17" i="16"/>
  <c r="BS14" i="16"/>
  <c r="BQ12" i="16"/>
  <c r="BF11" i="16"/>
  <c r="BJ42" i="16"/>
  <c r="BL42" i="16" s="1"/>
  <c r="BH41" i="16"/>
  <c r="BF40" i="16"/>
  <c r="BJ38" i="16"/>
  <c r="BL38" i="16" s="1"/>
  <c r="BH37" i="16"/>
  <c r="BF36" i="16"/>
  <c r="BJ34" i="16"/>
  <c r="BL34" i="16" s="1"/>
  <c r="BH33" i="16"/>
  <c r="BF32" i="16"/>
  <c r="BJ30" i="16"/>
  <c r="BL30" i="16" s="1"/>
  <c r="BR25" i="17"/>
  <c r="BJ29" i="17"/>
  <c r="BL29" i="17" s="1"/>
  <c r="AY41" i="17"/>
  <c r="AW20" i="17"/>
  <c r="AM42" i="17"/>
  <c r="AO42" i="17" s="1"/>
  <c r="AL31" i="17"/>
  <c r="AN31" i="17" s="1"/>
  <c r="AJ26" i="17"/>
  <c r="AH21" i="17"/>
  <c r="AL15" i="17"/>
  <c r="AN15" i="17" s="1"/>
  <c r="AA43" i="17"/>
  <c r="Y38" i="17"/>
  <c r="AA34" i="17"/>
  <c r="AC31" i="17"/>
  <c r="AE31" i="17" s="1"/>
  <c r="Y29" i="17"/>
  <c r="AA26" i="17"/>
  <c r="AC23" i="17"/>
  <c r="AE23" i="17" s="1"/>
  <c r="Y21" i="17"/>
  <c r="AA18" i="17"/>
  <c r="AC15" i="17"/>
  <c r="AE15" i="17" s="1"/>
  <c r="Y13" i="17"/>
  <c r="R43" i="17"/>
  <c r="R39" i="17"/>
  <c r="R35" i="17"/>
  <c r="R31" i="17"/>
  <c r="R27" i="17"/>
  <c r="R23" i="17"/>
  <c r="R19" i="17"/>
  <c r="R15" i="17"/>
  <c r="R11" i="17"/>
  <c r="M36" i="17"/>
  <c r="O36" i="17" s="1"/>
  <c r="M28" i="17"/>
  <c r="O28" i="17" s="1"/>
  <c r="M20" i="17"/>
  <c r="O20" i="17" s="1"/>
  <c r="M15" i="17"/>
  <c r="O15" i="17" s="1"/>
  <c r="M11" i="17"/>
  <c r="F42" i="17"/>
  <c r="K42" i="17" s="1"/>
  <c r="H40" i="17"/>
  <c r="E39" i="17"/>
  <c r="J39" i="17" s="1"/>
  <c r="G37" i="17"/>
  <c r="L37" i="17" s="1"/>
  <c r="D36" i="17"/>
  <c r="F34" i="17"/>
  <c r="K34" i="17" s="1"/>
  <c r="H32" i="17"/>
  <c r="E31" i="17"/>
  <c r="J31" i="17" s="1"/>
  <c r="G29" i="17"/>
  <c r="L29" i="17" s="1"/>
  <c r="D28" i="17"/>
  <c r="F26" i="17"/>
  <c r="K26" i="17" s="1"/>
  <c r="H24" i="17"/>
  <c r="E23" i="17"/>
  <c r="J23" i="17" s="1"/>
  <c r="G21" i="17"/>
  <c r="L21" i="17" s="1"/>
  <c r="D20" i="17"/>
  <c r="F18" i="17"/>
  <c r="K18" i="17" s="1"/>
  <c r="H16" i="17"/>
  <c r="E15" i="17"/>
  <c r="J15" i="17" s="1"/>
  <c r="G13" i="17"/>
  <c r="L13" i="17" s="1"/>
  <c r="D12" i="17"/>
  <c r="BV42" i="16"/>
  <c r="BV38" i="16"/>
  <c r="BV34" i="16"/>
  <c r="BV30" i="16"/>
  <c r="BV26" i="16"/>
  <c r="BV22" i="16"/>
  <c r="BV18" i="16"/>
  <c r="BV14" i="16"/>
  <c r="BS15" i="17"/>
  <c r="BE25" i="17"/>
  <c r="AZ36" i="17"/>
  <c r="BB36" i="17" s="1"/>
  <c r="AX15" i="17"/>
  <c r="AH38" i="17"/>
  <c r="AK30" i="17"/>
  <c r="AI25" i="17"/>
  <c r="AM19" i="17"/>
  <c r="AO19" i="17" s="1"/>
  <c r="AK14" i="17"/>
  <c r="Z42" i="17"/>
  <c r="AD37" i="17"/>
  <c r="AF37" i="17" s="1"/>
  <c r="Z34" i="17"/>
  <c r="AB31" i="17"/>
  <c r="AD28" i="17"/>
  <c r="AF28" i="17" s="1"/>
  <c r="Z26" i="17"/>
  <c r="AB23" i="17"/>
  <c r="AD20" i="17"/>
  <c r="AF20" i="17" s="1"/>
  <c r="Z18" i="17"/>
  <c r="AB15" i="17"/>
  <c r="AD12" i="17"/>
  <c r="AF12" i="17" s="1"/>
  <c r="U42" i="17"/>
  <c r="U38" i="17"/>
  <c r="U34" i="17"/>
  <c r="U30" i="17"/>
  <c r="U26" i="17"/>
  <c r="U22" i="17"/>
  <c r="U18" i="17"/>
  <c r="U14" i="17"/>
  <c r="N43" i="17"/>
  <c r="P43" i="17" s="1"/>
  <c r="N35" i="17"/>
  <c r="P35" i="17" s="1"/>
  <c r="N27" i="17"/>
  <c r="P27" i="17" s="1"/>
  <c r="N19" i="17"/>
  <c r="P19" i="17" s="1"/>
  <c r="N14" i="17"/>
  <c r="P14" i="17" s="1"/>
  <c r="H43" i="17"/>
  <c r="E42" i="17"/>
  <c r="J42" i="17" s="1"/>
  <c r="G40" i="17"/>
  <c r="L40" i="17" s="1"/>
  <c r="D39" i="17"/>
  <c r="I39" i="17" s="1"/>
  <c r="F37" i="17"/>
  <c r="K37" i="17" s="1"/>
  <c r="H35" i="17"/>
  <c r="E34" i="17"/>
  <c r="J34" i="17" s="1"/>
  <c r="G32" i="17"/>
  <c r="L32" i="17" s="1"/>
  <c r="D31" i="17"/>
  <c r="I31" i="17" s="1"/>
  <c r="F29" i="17"/>
  <c r="K29" i="17" s="1"/>
  <c r="H27" i="17"/>
  <c r="E26" i="17"/>
  <c r="J26" i="17" s="1"/>
  <c r="G24" i="17"/>
  <c r="L24" i="17" s="1"/>
  <c r="D23" i="17"/>
  <c r="I23" i="17" s="1"/>
  <c r="F21" i="17"/>
  <c r="K21" i="17" s="1"/>
  <c r="H19" i="17"/>
  <c r="E18" i="17"/>
  <c r="J18" i="17" s="1"/>
  <c r="G16" i="17"/>
  <c r="L16" i="17" s="1"/>
  <c r="D15" i="17"/>
  <c r="I15" i="17" s="1"/>
  <c r="F13" i="17"/>
  <c r="K13" i="17" s="1"/>
  <c r="H11" i="17"/>
  <c r="BU42" i="16"/>
  <c r="BW42" i="16" s="1"/>
  <c r="BY42" i="16" s="1"/>
  <c r="BU38" i="16"/>
  <c r="BU34" i="16"/>
  <c r="BW34" i="16" s="1"/>
  <c r="BY34" i="16" s="1"/>
  <c r="BU30" i="16"/>
  <c r="BU26" i="16"/>
  <c r="BU22" i="16"/>
  <c r="BU18" i="16"/>
  <c r="BU14" i="16"/>
  <c r="BR43" i="16"/>
  <c r="BS40" i="16"/>
  <c r="BQ38" i="16"/>
  <c r="BR35" i="16"/>
  <c r="BS32" i="16"/>
  <c r="BQ30" i="16"/>
  <c r="BR27" i="16"/>
  <c r="BS24" i="16"/>
  <c r="BQ22" i="16"/>
  <c r="BR19" i="16"/>
  <c r="BS16" i="16"/>
  <c r="BQ14" i="16"/>
  <c r="BR11" i="16"/>
  <c r="BS14" i="17"/>
  <c r="BH24" i="17"/>
  <c r="AW36" i="17"/>
  <c r="BA14" i="17"/>
  <c r="BC14" i="17" s="1"/>
  <c r="AK37" i="17"/>
  <c r="AJ30" i="17"/>
  <c r="AH25" i="17"/>
  <c r="AL19" i="17"/>
  <c r="AN19" i="17" s="1"/>
  <c r="AJ14" i="17"/>
  <c r="Y42" i="17"/>
  <c r="AD36" i="17"/>
  <c r="AF36" i="17" s="1"/>
  <c r="AG36" i="17" s="1"/>
  <c r="Y34" i="17"/>
  <c r="AA31" i="17"/>
  <c r="AC28" i="17"/>
  <c r="AE28" i="17" s="1"/>
  <c r="Y26" i="17"/>
  <c r="AA23" i="17"/>
  <c r="AC20" i="17"/>
  <c r="AE20" i="17" s="1"/>
  <c r="Y18" i="17"/>
  <c r="AA15" i="17"/>
  <c r="AC12" i="17"/>
  <c r="AE12" i="17" s="1"/>
  <c r="T42" i="17"/>
  <c r="T38" i="17"/>
  <c r="T34" i="17"/>
  <c r="T30" i="17"/>
  <c r="T26" i="17"/>
  <c r="T22" i="17"/>
  <c r="T18" i="17"/>
  <c r="T14" i="17"/>
  <c r="M43" i="17"/>
  <c r="O43" i="17" s="1"/>
  <c r="M35" i="17"/>
  <c r="O35" i="17" s="1"/>
  <c r="M27" i="17"/>
  <c r="O27" i="17" s="1"/>
  <c r="M19" i="17"/>
  <c r="O19" i="17" s="1"/>
  <c r="M14" i="17"/>
  <c r="O14" i="17" s="1"/>
  <c r="G43" i="17"/>
  <c r="L43" i="17" s="1"/>
  <c r="D42" i="17"/>
  <c r="I42" i="17" s="1"/>
  <c r="F40" i="17"/>
  <c r="K40" i="17" s="1"/>
  <c r="H38" i="17"/>
  <c r="E37" i="17"/>
  <c r="J37" i="17" s="1"/>
  <c r="G35" i="17"/>
  <c r="L35" i="17" s="1"/>
  <c r="D34" i="17"/>
  <c r="I34" i="17" s="1"/>
  <c r="F32" i="17"/>
  <c r="K32" i="17" s="1"/>
  <c r="H30" i="17"/>
  <c r="E29" i="17"/>
  <c r="J29" i="17" s="1"/>
  <c r="G27" i="17"/>
  <c r="L27" i="17" s="1"/>
  <c r="D26" i="17"/>
  <c r="I26" i="17" s="1"/>
  <c r="F24" i="17"/>
  <c r="K24" i="17" s="1"/>
  <c r="H22" i="17"/>
  <c r="E21" i="17"/>
  <c r="J21" i="17" s="1"/>
  <c r="G19" i="17"/>
  <c r="L19" i="17" s="1"/>
  <c r="D18" i="17"/>
  <c r="I18" i="17" s="1"/>
  <c r="F16" i="17"/>
  <c r="K16" i="17" s="1"/>
  <c r="H14" i="17"/>
  <c r="E13" i="17"/>
  <c r="J13" i="17" s="1"/>
  <c r="G11" i="17"/>
  <c r="L11" i="17" s="1"/>
  <c r="BV41" i="16"/>
  <c r="BV37" i="16"/>
  <c r="BV33" i="16"/>
  <c r="BV29" i="16"/>
  <c r="BV25" i="16"/>
  <c r="BV21" i="16"/>
  <c r="BV17" i="16"/>
  <c r="BV13" i="16"/>
  <c r="BQ43" i="16"/>
  <c r="BR40" i="16"/>
  <c r="BS37" i="16"/>
  <c r="BQ35" i="16"/>
  <c r="BR32" i="16"/>
  <c r="BS29" i="16"/>
  <c r="BQ27" i="16"/>
  <c r="BR24" i="16"/>
  <c r="BS21" i="16"/>
  <c r="BQ19" i="16"/>
  <c r="BR16" i="16"/>
  <c r="BS13" i="16"/>
  <c r="BQ11" i="16"/>
  <c r="BI43" i="16"/>
  <c r="BK43" i="16" s="1"/>
  <c r="BG42" i="16"/>
  <c r="BE41" i="16"/>
  <c r="BI39" i="16"/>
  <c r="BK39" i="16" s="1"/>
  <c r="BG38" i="16"/>
  <c r="BE37" i="16"/>
  <c r="BI35" i="16"/>
  <c r="BK35" i="16" s="1"/>
  <c r="BG34" i="16"/>
  <c r="BE33" i="16"/>
  <c r="BI31" i="16"/>
  <c r="BE41" i="17"/>
  <c r="BI19" i="17"/>
  <c r="BK19" i="17" s="1"/>
  <c r="AX31" i="17"/>
  <c r="AQ41" i="17"/>
  <c r="AK34" i="17"/>
  <c r="AI29" i="17"/>
  <c r="AM23" i="17"/>
  <c r="AO23" i="17" s="1"/>
  <c r="AK18" i="17"/>
  <c r="AI13" i="17"/>
  <c r="AD40" i="17"/>
  <c r="AF40" i="17" s="1"/>
  <c r="AC36" i="17"/>
  <c r="AE36" i="17" s="1"/>
  <c r="AD33" i="17"/>
  <c r="AF33" i="17" s="1"/>
  <c r="Z31" i="17"/>
  <c r="AB28" i="17"/>
  <c r="AD25" i="17"/>
  <c r="AF25" i="17" s="1"/>
  <c r="AG25" i="17" s="1"/>
  <c r="Z23" i="17"/>
  <c r="AB20" i="17"/>
  <c r="AD17" i="17"/>
  <c r="AF17" i="17" s="1"/>
  <c r="Z15" i="17"/>
  <c r="AB12" i="17"/>
  <c r="S42" i="17"/>
  <c r="S38" i="17"/>
  <c r="S34" i="17"/>
  <c r="S30" i="17"/>
  <c r="S26" i="17"/>
  <c r="S22" i="17"/>
  <c r="S18" i="17"/>
  <c r="S14" i="17"/>
  <c r="N42" i="17"/>
  <c r="P42" i="17" s="1"/>
  <c r="N34" i="17"/>
  <c r="P34" i="17" s="1"/>
  <c r="N26" i="17"/>
  <c r="P26" i="17" s="1"/>
  <c r="Q26" i="17" s="1"/>
  <c r="N18" i="17"/>
  <c r="N13" i="17"/>
  <c r="P13" i="17" s="1"/>
  <c r="F43" i="17"/>
  <c r="K43" i="17" s="1"/>
  <c r="H41" i="17"/>
  <c r="E40" i="17"/>
  <c r="J40" i="17" s="1"/>
  <c r="G38" i="17"/>
  <c r="L38" i="17" s="1"/>
  <c r="D37" i="17"/>
  <c r="I37" i="17" s="1"/>
  <c r="F35" i="17"/>
  <c r="K35" i="17" s="1"/>
  <c r="H33" i="17"/>
  <c r="E32" i="17"/>
  <c r="J32" i="17" s="1"/>
  <c r="G30" i="17"/>
  <c r="L30" i="17" s="1"/>
  <c r="D29" i="17"/>
  <c r="I29" i="17" s="1"/>
  <c r="F27" i="17"/>
  <c r="K27" i="17" s="1"/>
  <c r="H25" i="17"/>
  <c r="E24" i="17"/>
  <c r="J24" i="17" s="1"/>
  <c r="G22" i="17"/>
  <c r="L22" i="17" s="1"/>
  <c r="D21" i="17"/>
  <c r="I21" i="17" s="1"/>
  <c r="F19" i="17"/>
  <c r="K19" i="17" s="1"/>
  <c r="H17" i="17"/>
  <c r="E16" i="17"/>
  <c r="J16" i="17" s="1"/>
  <c r="G14" i="17"/>
  <c r="L14" i="17" s="1"/>
  <c r="D13" i="17"/>
  <c r="I13" i="17" s="1"/>
  <c r="F11" i="17"/>
  <c r="K11" i="17" s="1"/>
  <c r="BU41" i="16"/>
  <c r="BU37" i="16"/>
  <c r="BW37" i="16" s="1"/>
  <c r="BY37" i="16" s="1"/>
  <c r="BU33" i="16"/>
  <c r="BU29" i="16"/>
  <c r="BU25" i="16"/>
  <c r="BU21" i="16"/>
  <c r="BU17" i="16"/>
  <c r="BU13" i="16"/>
  <c r="BS42" i="16"/>
  <c r="BQ40" i="16"/>
  <c r="BR37" i="16"/>
  <c r="BS34" i="16"/>
  <c r="BQ32" i="16"/>
  <c r="BR29" i="16"/>
  <c r="BS26" i="16"/>
  <c r="BQ24" i="16"/>
  <c r="BR21" i="16"/>
  <c r="BS18" i="16"/>
  <c r="BQ16" i="16"/>
  <c r="BR13" i="16"/>
  <c r="BJ11" i="16"/>
  <c r="BH43" i="16"/>
  <c r="BF42" i="16"/>
  <c r="BJ40" i="16"/>
  <c r="BL40" i="16" s="1"/>
  <c r="BH39" i="16"/>
  <c r="BF38" i="16"/>
  <c r="BJ36" i="16"/>
  <c r="BL36" i="16" s="1"/>
  <c r="BH35" i="16"/>
  <c r="BF34" i="16"/>
  <c r="BJ32" i="16"/>
  <c r="BL32" i="16" s="1"/>
  <c r="BH31" i="16"/>
  <c r="BH40" i="17"/>
  <c r="BF19" i="17"/>
  <c r="BA30" i="17"/>
  <c r="BC30" i="17" s="1"/>
  <c r="AR39" i="17"/>
  <c r="AJ34" i="17"/>
  <c r="AH29" i="17"/>
  <c r="AL23" i="17"/>
  <c r="AN23" i="17" s="1"/>
  <c r="AJ18" i="17"/>
  <c r="AH13" i="17"/>
  <c r="AC40" i="17"/>
  <c r="AE40" i="17" s="1"/>
  <c r="AB36" i="17"/>
  <c r="Y33" i="17"/>
  <c r="AA30" i="17"/>
  <c r="AC27" i="17"/>
  <c r="AE27" i="17" s="1"/>
  <c r="Y25" i="17"/>
  <c r="AA22" i="17"/>
  <c r="AC19" i="17"/>
  <c r="AE19" i="17" s="1"/>
  <c r="Y17" i="17"/>
  <c r="AA14" i="17"/>
  <c r="AC11" i="17"/>
  <c r="R41" i="17"/>
  <c r="R37" i="17"/>
  <c r="R33" i="17"/>
  <c r="R29" i="17"/>
  <c r="R25" i="17"/>
  <c r="R21" i="17"/>
  <c r="R17" i="17"/>
  <c r="R13" i="17"/>
  <c r="M40" i="17"/>
  <c r="O40" i="17" s="1"/>
  <c r="M32" i="17"/>
  <c r="O32" i="17" s="1"/>
  <c r="Q32" i="17" s="1"/>
  <c r="M24" i="17"/>
  <c r="O24" i="17" s="1"/>
  <c r="M17" i="17"/>
  <c r="O17" i="17" s="1"/>
  <c r="M13" i="17"/>
  <c r="O13" i="17" s="1"/>
  <c r="E43" i="17"/>
  <c r="J43" i="17" s="1"/>
  <c r="G41" i="17"/>
  <c r="L41" i="17" s="1"/>
  <c r="D40" i="17"/>
  <c r="I40" i="17" s="1"/>
  <c r="F38" i="17"/>
  <c r="K38" i="17" s="1"/>
  <c r="H36" i="17"/>
  <c r="E35" i="17"/>
  <c r="J35" i="17" s="1"/>
  <c r="G33" i="17"/>
  <c r="L33" i="17" s="1"/>
  <c r="D32" i="17"/>
  <c r="I32" i="17" s="1"/>
  <c r="F30" i="17"/>
  <c r="K30" i="17" s="1"/>
  <c r="H28" i="17"/>
  <c r="E27" i="17"/>
  <c r="J27" i="17" s="1"/>
  <c r="G25" i="17"/>
  <c r="L25" i="17" s="1"/>
  <c r="D24" i="17"/>
  <c r="I24" i="17" s="1"/>
  <c r="F22" i="17"/>
  <c r="K22" i="17" s="1"/>
  <c r="H20" i="17"/>
  <c r="E19" i="17"/>
  <c r="J19" i="17" s="1"/>
  <c r="G17" i="17"/>
  <c r="L17" i="17" s="1"/>
  <c r="D16" i="17"/>
  <c r="I16" i="17" s="1"/>
  <c r="F14" i="17"/>
  <c r="K14" i="17" s="1"/>
  <c r="H12" i="17"/>
  <c r="E11" i="17"/>
  <c r="J11" i="17" s="1"/>
  <c r="BV40" i="16"/>
  <c r="BV36" i="16"/>
  <c r="BV32" i="16"/>
  <c r="BV28" i="16"/>
  <c r="BV24" i="16"/>
  <c r="BV20" i="16"/>
  <c r="BV16" i="16"/>
  <c r="BV12" i="16"/>
  <c r="BR42" i="16"/>
  <c r="BS39" i="16"/>
  <c r="BQ37" i="16"/>
  <c r="BR34" i="16"/>
  <c r="BS31" i="16"/>
  <c r="BQ29" i="16"/>
  <c r="BR26" i="16"/>
  <c r="BS23" i="16"/>
  <c r="BQ21" i="16"/>
  <c r="BR18" i="16"/>
  <c r="BS15" i="16"/>
  <c r="BQ13" i="16"/>
  <c r="BI11" i="16"/>
  <c r="BG43" i="16"/>
  <c r="BE42" i="16"/>
  <c r="BI40" i="16"/>
  <c r="BK40" i="16" s="1"/>
  <c r="BG39" i="16"/>
  <c r="BE38" i="16"/>
  <c r="BI36" i="16"/>
  <c r="BK36" i="16" s="1"/>
  <c r="BG35" i="16"/>
  <c r="BE34" i="16"/>
  <c r="BI32" i="16"/>
  <c r="BK32" i="16" s="1"/>
  <c r="BG31" i="16"/>
  <c r="BS43" i="16"/>
  <c r="BR22" i="16"/>
  <c r="BT22" i="16" s="1"/>
  <c r="BX22" i="16" s="1"/>
  <c r="BH42" i="16"/>
  <c r="BF37" i="16"/>
  <c r="BJ31" i="16"/>
  <c r="BL31" i="16" s="1"/>
  <c r="BH29" i="16"/>
  <c r="BF28" i="16"/>
  <c r="BJ26" i="16"/>
  <c r="BL26" i="16" s="1"/>
  <c r="BH25" i="16"/>
  <c r="BF24" i="16"/>
  <c r="BJ22" i="16"/>
  <c r="BL22" i="16" s="1"/>
  <c r="BH21" i="16"/>
  <c r="BF20" i="16"/>
  <c r="BJ18" i="16"/>
  <c r="BL18" i="16" s="1"/>
  <c r="BH17" i="16"/>
  <c r="BF16" i="16"/>
  <c r="BJ14" i="16"/>
  <c r="BL14" i="16" s="1"/>
  <c r="BH13" i="16"/>
  <c r="BF12" i="16"/>
  <c r="BA42" i="16"/>
  <c r="BC42" i="16" s="1"/>
  <c r="BD42" i="16" s="1"/>
  <c r="AY41" i="16"/>
  <c r="AW40" i="16"/>
  <c r="BA38" i="16"/>
  <c r="BC38" i="16" s="1"/>
  <c r="AY37" i="16"/>
  <c r="AW36" i="16"/>
  <c r="BA34" i="16"/>
  <c r="BC34" i="16" s="1"/>
  <c r="AY33" i="16"/>
  <c r="AW32" i="16"/>
  <c r="BA30" i="16"/>
  <c r="BC30" i="16" s="1"/>
  <c r="AY29" i="16"/>
  <c r="AW28" i="16"/>
  <c r="BA26" i="16"/>
  <c r="BC26" i="16" s="1"/>
  <c r="AY25" i="16"/>
  <c r="AW24" i="16"/>
  <c r="BA22" i="16"/>
  <c r="BC22" i="16" s="1"/>
  <c r="AY21" i="16"/>
  <c r="AW20" i="16"/>
  <c r="BA18" i="16"/>
  <c r="BC18" i="16" s="1"/>
  <c r="AY17" i="16"/>
  <c r="AW16" i="16"/>
  <c r="BA14" i="16"/>
  <c r="BC14" i="16" s="1"/>
  <c r="AY13" i="16"/>
  <c r="AW12" i="16"/>
  <c r="AR43" i="16"/>
  <c r="AR39" i="16"/>
  <c r="AR35" i="16"/>
  <c r="AR31" i="16"/>
  <c r="AR27" i="16"/>
  <c r="AR23" i="16"/>
  <c r="AR19" i="16"/>
  <c r="AR15" i="16"/>
  <c r="AR11" i="16"/>
  <c r="AM42" i="16"/>
  <c r="AO42" i="16" s="1"/>
  <c r="AK41" i="16"/>
  <c r="AI40" i="16"/>
  <c r="AM38" i="16"/>
  <c r="AO38" i="16" s="1"/>
  <c r="AK37" i="16"/>
  <c r="AI36" i="16"/>
  <c r="AM34" i="16"/>
  <c r="AO34" i="16" s="1"/>
  <c r="AK33" i="16"/>
  <c r="AI32" i="16"/>
  <c r="AM30" i="16"/>
  <c r="AO30" i="16" s="1"/>
  <c r="AK29" i="16"/>
  <c r="AI28" i="16"/>
  <c r="AM26" i="16"/>
  <c r="AO26" i="16" s="1"/>
  <c r="AK25" i="16"/>
  <c r="AI24" i="16"/>
  <c r="AM22" i="16"/>
  <c r="AO22" i="16" s="1"/>
  <c r="AK21" i="16"/>
  <c r="AI20" i="16"/>
  <c r="AM18" i="16"/>
  <c r="AO18" i="16" s="1"/>
  <c r="AK17" i="16"/>
  <c r="AI16" i="16"/>
  <c r="AM14" i="16"/>
  <c r="AO14" i="16" s="1"/>
  <c r="AK13" i="16"/>
  <c r="AI12" i="16"/>
  <c r="AD43" i="16"/>
  <c r="AF43" i="16" s="1"/>
  <c r="AB42" i="16"/>
  <c r="Z41" i="16"/>
  <c r="AD39" i="16"/>
  <c r="AF39" i="16" s="1"/>
  <c r="AB38" i="16"/>
  <c r="Z37" i="16"/>
  <c r="AD35" i="16"/>
  <c r="AF35" i="16" s="1"/>
  <c r="AB34" i="16"/>
  <c r="Z33" i="16"/>
  <c r="AD31" i="16"/>
  <c r="AF31" i="16" s="1"/>
  <c r="BQ41" i="16"/>
  <c r="BS19" i="16"/>
  <c r="BG41" i="16"/>
  <c r="BE36" i="16"/>
  <c r="BI30" i="16"/>
  <c r="BK30" i="16" s="1"/>
  <c r="BG29" i="16"/>
  <c r="BE28" i="16"/>
  <c r="BI26" i="16"/>
  <c r="BK26" i="16" s="1"/>
  <c r="BG25" i="16"/>
  <c r="BE24" i="16"/>
  <c r="BI22" i="16"/>
  <c r="BK22" i="16" s="1"/>
  <c r="BG21" i="16"/>
  <c r="BE20" i="16"/>
  <c r="BI18" i="16"/>
  <c r="BK18" i="16" s="1"/>
  <c r="BG17" i="16"/>
  <c r="BE16" i="16"/>
  <c r="BI14" i="16"/>
  <c r="BG13" i="16"/>
  <c r="BE12" i="16"/>
  <c r="AZ42" i="16"/>
  <c r="BB42" i="16" s="1"/>
  <c r="AX41" i="16"/>
  <c r="AV40" i="16"/>
  <c r="AZ38" i="16"/>
  <c r="BB38" i="16" s="1"/>
  <c r="AX37" i="16"/>
  <c r="AV36" i="16"/>
  <c r="AZ34" i="16"/>
  <c r="BB34" i="16" s="1"/>
  <c r="AX33" i="16"/>
  <c r="AV32" i="16"/>
  <c r="AZ30" i="16"/>
  <c r="BB30" i="16" s="1"/>
  <c r="AX29" i="16"/>
  <c r="AV28" i="16"/>
  <c r="AZ26" i="16"/>
  <c r="BB26" i="16" s="1"/>
  <c r="AX25" i="16"/>
  <c r="AV24" i="16"/>
  <c r="AZ22" i="16"/>
  <c r="BB22" i="16" s="1"/>
  <c r="AX21" i="16"/>
  <c r="AV20" i="16"/>
  <c r="AZ18" i="16"/>
  <c r="BB18" i="16" s="1"/>
  <c r="AX17" i="16"/>
  <c r="AV16" i="16"/>
  <c r="AZ14" i="16"/>
  <c r="AX13" i="16"/>
  <c r="AV12" i="16"/>
  <c r="AQ43" i="16"/>
  <c r="AQ39" i="16"/>
  <c r="AQ35" i="16"/>
  <c r="AQ31" i="16"/>
  <c r="AQ27" i="16"/>
  <c r="AQ23" i="16"/>
  <c r="AQ19" i="16"/>
  <c r="AQ15" i="16"/>
  <c r="AQ11" i="16"/>
  <c r="AL42" i="16"/>
  <c r="AN42" i="16" s="1"/>
  <c r="AJ41" i="16"/>
  <c r="AH40" i="16"/>
  <c r="AL38" i="16"/>
  <c r="AN38" i="16" s="1"/>
  <c r="AJ37" i="16"/>
  <c r="AH36" i="16"/>
  <c r="AL34" i="16"/>
  <c r="AN34" i="16" s="1"/>
  <c r="AJ33" i="16"/>
  <c r="AH32" i="16"/>
  <c r="AL30" i="16"/>
  <c r="AN30" i="16" s="1"/>
  <c r="AJ29" i="16"/>
  <c r="AH28" i="16"/>
  <c r="AL26" i="16"/>
  <c r="AJ25" i="16"/>
  <c r="AH24" i="16"/>
  <c r="AL22" i="16"/>
  <c r="AN22" i="16" s="1"/>
  <c r="AJ21" i="16"/>
  <c r="AH20" i="16"/>
  <c r="AL18" i="16"/>
  <c r="AN18" i="16" s="1"/>
  <c r="AJ17" i="16"/>
  <c r="AH16" i="16"/>
  <c r="AL14" i="16"/>
  <c r="AN14" i="16" s="1"/>
  <c r="AJ13" i="16"/>
  <c r="AH12" i="16"/>
  <c r="AC43" i="16"/>
  <c r="AE43" i="16" s="1"/>
  <c r="AA42" i="16"/>
  <c r="Y41" i="16"/>
  <c r="AC39" i="16"/>
  <c r="AE39" i="16" s="1"/>
  <c r="AA38" i="16"/>
  <c r="Y37" i="16"/>
  <c r="AC35" i="16"/>
  <c r="AE35" i="16" s="1"/>
  <c r="AA34" i="16"/>
  <c r="Y33" i="16"/>
  <c r="AC31" i="16"/>
  <c r="AE31" i="16" s="1"/>
  <c r="BR38" i="16"/>
  <c r="BQ17" i="16"/>
  <c r="BF41" i="16"/>
  <c r="BJ35" i="16"/>
  <c r="BL35" i="16" s="1"/>
  <c r="BH30" i="16"/>
  <c r="BF29" i="16"/>
  <c r="BJ27" i="16"/>
  <c r="BL27" i="16" s="1"/>
  <c r="BH26" i="16"/>
  <c r="BF25" i="16"/>
  <c r="BJ23" i="16"/>
  <c r="BL23" i="16" s="1"/>
  <c r="BH22" i="16"/>
  <c r="BF21" i="16"/>
  <c r="BJ19" i="16"/>
  <c r="BL19" i="16" s="1"/>
  <c r="BH18" i="16"/>
  <c r="BF17" i="16"/>
  <c r="BJ15" i="16"/>
  <c r="BH14" i="16"/>
  <c r="BF13" i="16"/>
  <c r="BA43" i="16"/>
  <c r="BC43" i="16" s="1"/>
  <c r="AY42" i="16"/>
  <c r="AW41" i="16"/>
  <c r="BA39" i="16"/>
  <c r="BC39" i="16" s="1"/>
  <c r="AY38" i="16"/>
  <c r="AW37" i="16"/>
  <c r="BA35" i="16"/>
  <c r="BC35" i="16" s="1"/>
  <c r="AY34" i="16"/>
  <c r="AW33" i="16"/>
  <c r="BA31" i="16"/>
  <c r="BC31" i="16" s="1"/>
  <c r="AY30" i="16"/>
  <c r="AW29" i="16"/>
  <c r="BA27" i="16"/>
  <c r="BC27" i="16" s="1"/>
  <c r="AY26" i="16"/>
  <c r="AW25" i="16"/>
  <c r="BA23" i="16"/>
  <c r="BC23" i="16" s="1"/>
  <c r="AY22" i="16"/>
  <c r="AW21" i="16"/>
  <c r="BA19" i="16"/>
  <c r="BC19" i="16" s="1"/>
  <c r="AY18" i="16"/>
  <c r="AW17" i="16"/>
  <c r="BA15" i="16"/>
  <c r="BC15" i="16" s="1"/>
  <c r="AY14" i="16"/>
  <c r="AW13" i="16"/>
  <c r="BA11" i="16"/>
  <c r="AR42" i="16"/>
  <c r="AR38" i="16"/>
  <c r="AR34" i="16"/>
  <c r="AR30" i="16"/>
  <c r="AR26" i="16"/>
  <c r="AR22" i="16"/>
  <c r="AR18" i="16"/>
  <c r="AR14" i="16"/>
  <c r="AM43" i="16"/>
  <c r="AO43" i="16" s="1"/>
  <c r="AK42" i="16"/>
  <c r="AI41" i="16"/>
  <c r="AM39" i="16"/>
  <c r="AO39" i="16" s="1"/>
  <c r="AK38" i="16"/>
  <c r="AI37" i="16"/>
  <c r="AM35" i="16"/>
  <c r="AO35" i="16" s="1"/>
  <c r="AK34" i="16"/>
  <c r="AI33" i="16"/>
  <c r="AM31" i="16"/>
  <c r="AO31" i="16" s="1"/>
  <c r="AK30" i="16"/>
  <c r="AI29" i="16"/>
  <c r="AM27" i="16"/>
  <c r="AO27" i="16" s="1"/>
  <c r="AK26" i="16"/>
  <c r="AI25" i="16"/>
  <c r="AM23" i="16"/>
  <c r="AO23" i="16" s="1"/>
  <c r="AK22" i="16"/>
  <c r="AI21" i="16"/>
  <c r="AM19" i="16"/>
  <c r="AO19" i="16" s="1"/>
  <c r="AK18" i="16"/>
  <c r="AI17" i="16"/>
  <c r="AM15" i="16"/>
  <c r="AO15" i="16" s="1"/>
  <c r="AK14" i="16"/>
  <c r="AI13" i="16"/>
  <c r="AM11" i="16"/>
  <c r="AB43" i="16"/>
  <c r="Z42" i="16"/>
  <c r="AD40" i="16"/>
  <c r="AF40" i="16" s="1"/>
  <c r="AB39" i="16"/>
  <c r="Z38" i="16"/>
  <c r="AD36" i="16"/>
  <c r="AF36" i="16" s="1"/>
  <c r="AB35" i="16"/>
  <c r="Z34" i="16"/>
  <c r="AD32" i="16"/>
  <c r="AF32" i="16" s="1"/>
  <c r="AB31" i="16"/>
  <c r="BS35" i="16"/>
  <c r="BR14" i="16"/>
  <c r="BE40" i="16"/>
  <c r="BI34" i="16"/>
  <c r="BG30" i="16"/>
  <c r="BE29" i="16"/>
  <c r="BI27" i="16"/>
  <c r="BK27" i="16" s="1"/>
  <c r="BG26" i="16"/>
  <c r="BE25" i="16"/>
  <c r="BI23" i="16"/>
  <c r="BK23" i="16" s="1"/>
  <c r="BG22" i="16"/>
  <c r="BE21" i="16"/>
  <c r="BI19" i="16"/>
  <c r="BK19" i="16" s="1"/>
  <c r="BG18" i="16"/>
  <c r="BE17" i="16"/>
  <c r="BI15" i="16"/>
  <c r="BK15" i="16" s="1"/>
  <c r="BG14" i="16"/>
  <c r="BE13" i="16"/>
  <c r="AZ43" i="16"/>
  <c r="BB43" i="16" s="1"/>
  <c r="AX42" i="16"/>
  <c r="AV41" i="16"/>
  <c r="AZ39" i="16"/>
  <c r="BB39" i="16" s="1"/>
  <c r="AX38" i="16"/>
  <c r="AV37" i="16"/>
  <c r="AZ35" i="16"/>
  <c r="BB35" i="16" s="1"/>
  <c r="AX34" i="16"/>
  <c r="AV33" i="16"/>
  <c r="AZ31" i="16"/>
  <c r="BB31" i="16" s="1"/>
  <c r="AX30" i="16"/>
  <c r="AV29" i="16"/>
  <c r="AZ27" i="16"/>
  <c r="BB27" i="16" s="1"/>
  <c r="AX26" i="16"/>
  <c r="AV25" i="16"/>
  <c r="AZ23" i="16"/>
  <c r="BB23" i="16" s="1"/>
  <c r="AX22" i="16"/>
  <c r="AV21" i="16"/>
  <c r="AZ19" i="16"/>
  <c r="AX18" i="16"/>
  <c r="AV17" i="16"/>
  <c r="AZ15" i="16"/>
  <c r="BB15" i="16" s="1"/>
  <c r="AX14" i="16"/>
  <c r="AV13" i="16"/>
  <c r="AZ11" i="16"/>
  <c r="AQ42" i="16"/>
  <c r="AQ38" i="16"/>
  <c r="AQ34" i="16"/>
  <c r="AQ30" i="16"/>
  <c r="AQ26" i="16"/>
  <c r="AQ22" i="16"/>
  <c r="AQ18" i="16"/>
  <c r="AQ14" i="16"/>
  <c r="AL43" i="16"/>
  <c r="AN43" i="16" s="1"/>
  <c r="AJ42" i="16"/>
  <c r="AH41" i="16"/>
  <c r="AL39" i="16"/>
  <c r="AN39" i="16" s="1"/>
  <c r="AJ38" i="16"/>
  <c r="AH37" i="16"/>
  <c r="AL35" i="16"/>
  <c r="AN35" i="16" s="1"/>
  <c r="AJ34" i="16"/>
  <c r="AH33" i="16"/>
  <c r="AL31" i="16"/>
  <c r="AJ30" i="16"/>
  <c r="AH29" i="16"/>
  <c r="AL27" i="16"/>
  <c r="AN27" i="16" s="1"/>
  <c r="AJ26" i="16"/>
  <c r="AH25" i="16"/>
  <c r="AL23" i="16"/>
  <c r="AN23" i="16" s="1"/>
  <c r="AJ22" i="16"/>
  <c r="AH21" i="16"/>
  <c r="AL19" i="16"/>
  <c r="AN19" i="16" s="1"/>
  <c r="AJ18" i="16"/>
  <c r="AH17" i="16"/>
  <c r="AL15" i="16"/>
  <c r="AN15" i="16" s="1"/>
  <c r="AJ14" i="16"/>
  <c r="AH13" i="16"/>
  <c r="AL11" i="16"/>
  <c r="AA43" i="16"/>
  <c r="Y42" i="16"/>
  <c r="AC40" i="16"/>
  <c r="AE40" i="16" s="1"/>
  <c r="AA39" i="16"/>
  <c r="Y38" i="16"/>
  <c r="AC36" i="16"/>
  <c r="AE36" i="16" s="1"/>
  <c r="AA35" i="16"/>
  <c r="Y34" i="16"/>
  <c r="AC32" i="16"/>
  <c r="AE32" i="16" s="1"/>
  <c r="BQ33" i="16"/>
  <c r="BS11" i="16"/>
  <c r="BJ39" i="16"/>
  <c r="BL39" i="16" s="1"/>
  <c r="BH34" i="16"/>
  <c r="BF30" i="16"/>
  <c r="BJ28" i="16"/>
  <c r="BL28" i="16" s="1"/>
  <c r="BH27" i="16"/>
  <c r="BF26" i="16"/>
  <c r="BJ24" i="16"/>
  <c r="BL24" i="16" s="1"/>
  <c r="BH23" i="16"/>
  <c r="BF22" i="16"/>
  <c r="BJ20" i="16"/>
  <c r="BL20" i="16" s="1"/>
  <c r="BH19" i="16"/>
  <c r="BF18" i="16"/>
  <c r="BJ16" i="16"/>
  <c r="BL16" i="16" s="1"/>
  <c r="BH15" i="16"/>
  <c r="BF14" i="16"/>
  <c r="BJ12" i="16"/>
  <c r="BL12" i="16" s="1"/>
  <c r="AY43" i="16"/>
  <c r="AW42" i="16"/>
  <c r="BA40" i="16"/>
  <c r="BC40" i="16" s="1"/>
  <c r="AY39" i="16"/>
  <c r="AW38" i="16"/>
  <c r="BA36" i="16"/>
  <c r="BC36" i="16" s="1"/>
  <c r="AY35" i="16"/>
  <c r="AW34" i="16"/>
  <c r="BA32" i="16"/>
  <c r="BC32" i="16" s="1"/>
  <c r="AY31" i="16"/>
  <c r="AW30" i="16"/>
  <c r="BA28" i="16"/>
  <c r="BC28" i="16" s="1"/>
  <c r="AY27" i="16"/>
  <c r="AW26" i="16"/>
  <c r="BA24" i="16"/>
  <c r="BC24" i="16" s="1"/>
  <c r="AY23" i="16"/>
  <c r="AW22" i="16"/>
  <c r="BA20" i="16"/>
  <c r="BC20" i="16" s="1"/>
  <c r="AY19" i="16"/>
  <c r="AW18" i="16"/>
  <c r="BA16" i="16"/>
  <c r="BC16" i="16" s="1"/>
  <c r="AY15" i="16"/>
  <c r="AW14" i="16"/>
  <c r="BA12" i="16"/>
  <c r="BC12" i="16" s="1"/>
  <c r="AY11" i="16"/>
  <c r="AR41" i="16"/>
  <c r="AR37" i="16"/>
  <c r="AR33" i="16"/>
  <c r="AR29" i="16"/>
  <c r="AR25" i="16"/>
  <c r="AR21" i="16"/>
  <c r="AR17" i="16"/>
  <c r="AR13" i="16"/>
  <c r="AK43" i="16"/>
  <c r="AI42" i="16"/>
  <c r="AM40" i="16"/>
  <c r="AO40" i="16" s="1"/>
  <c r="AK39" i="16"/>
  <c r="AI38" i="16"/>
  <c r="AM36" i="16"/>
  <c r="AO36" i="16" s="1"/>
  <c r="AK35" i="16"/>
  <c r="AI34" i="16"/>
  <c r="AM32" i="16"/>
  <c r="AO32" i="16" s="1"/>
  <c r="AK31" i="16"/>
  <c r="AI30" i="16"/>
  <c r="AM28" i="16"/>
  <c r="AO28" i="16" s="1"/>
  <c r="AK27" i="16"/>
  <c r="AI26" i="16"/>
  <c r="AM24" i="16"/>
  <c r="AO24" i="16" s="1"/>
  <c r="AK23" i="16"/>
  <c r="AI22" i="16"/>
  <c r="AM20" i="16"/>
  <c r="AO20" i="16" s="1"/>
  <c r="AK19" i="16"/>
  <c r="AI18" i="16"/>
  <c r="AM16" i="16"/>
  <c r="AO16" i="16" s="1"/>
  <c r="AK15" i="16"/>
  <c r="AI14" i="16"/>
  <c r="AM12" i="16"/>
  <c r="AK11" i="16"/>
  <c r="Z43" i="16"/>
  <c r="AD41" i="16"/>
  <c r="AF41" i="16" s="1"/>
  <c r="AB40" i="16"/>
  <c r="Z39" i="16"/>
  <c r="AD37" i="16"/>
  <c r="AF37" i="16" s="1"/>
  <c r="AB36" i="16"/>
  <c r="Z35" i="16"/>
  <c r="AD33" i="16"/>
  <c r="AF33" i="16" s="1"/>
  <c r="AB32" i="16"/>
  <c r="BR30" i="16"/>
  <c r="BE11" i="16"/>
  <c r="BI38" i="16"/>
  <c r="BK38" i="16" s="1"/>
  <c r="BG33" i="16"/>
  <c r="BE30" i="16"/>
  <c r="BI28" i="16"/>
  <c r="BK28" i="16" s="1"/>
  <c r="BG27" i="16"/>
  <c r="BE26" i="16"/>
  <c r="BI24" i="16"/>
  <c r="BK24" i="16" s="1"/>
  <c r="BG23" i="16"/>
  <c r="BE22" i="16"/>
  <c r="BI20" i="16"/>
  <c r="BG19" i="16"/>
  <c r="BE18" i="16"/>
  <c r="BI16" i="16"/>
  <c r="BK16" i="16" s="1"/>
  <c r="BG15" i="16"/>
  <c r="BE14" i="16"/>
  <c r="BI12" i="16"/>
  <c r="BK12" i="16" s="1"/>
  <c r="AX43" i="16"/>
  <c r="AV42" i="16"/>
  <c r="AZ40" i="16"/>
  <c r="BB40" i="16" s="1"/>
  <c r="AX39" i="16"/>
  <c r="AV38" i="16"/>
  <c r="AZ36" i="16"/>
  <c r="BB36" i="16" s="1"/>
  <c r="AX35" i="16"/>
  <c r="AV34" i="16"/>
  <c r="AZ32" i="16"/>
  <c r="BB32" i="16" s="1"/>
  <c r="AX31" i="16"/>
  <c r="AV30" i="16"/>
  <c r="AZ28" i="16"/>
  <c r="BB28" i="16" s="1"/>
  <c r="AX27" i="16"/>
  <c r="AV26" i="16"/>
  <c r="AZ24" i="16"/>
  <c r="BB24" i="16" s="1"/>
  <c r="AX23" i="16"/>
  <c r="AV22" i="16"/>
  <c r="AZ20" i="16"/>
  <c r="BB20" i="16" s="1"/>
  <c r="AX19" i="16"/>
  <c r="AV18" i="16"/>
  <c r="AZ16" i="16"/>
  <c r="BB16" i="16" s="1"/>
  <c r="AX15" i="16"/>
  <c r="AV14" i="16"/>
  <c r="AZ12" i="16"/>
  <c r="BB12" i="16" s="1"/>
  <c r="AX11" i="16"/>
  <c r="AQ41" i="16"/>
  <c r="AQ37" i="16"/>
  <c r="AQ33" i="16"/>
  <c r="AQ29" i="16"/>
  <c r="AQ25" i="16"/>
  <c r="AQ21" i="16"/>
  <c r="AQ17" i="16"/>
  <c r="AQ13" i="16"/>
  <c r="AJ43" i="16"/>
  <c r="AH42" i="16"/>
  <c r="AL40" i="16"/>
  <c r="AN40" i="16" s="1"/>
  <c r="AJ39" i="16"/>
  <c r="AH38" i="16"/>
  <c r="AL36" i="16"/>
  <c r="AN36" i="16" s="1"/>
  <c r="AJ35" i="16"/>
  <c r="AH34" i="16"/>
  <c r="AL32" i="16"/>
  <c r="AJ31" i="16"/>
  <c r="AH30" i="16"/>
  <c r="AL28" i="16"/>
  <c r="AN28" i="16" s="1"/>
  <c r="AJ27" i="16"/>
  <c r="AH26" i="16"/>
  <c r="AL24" i="16"/>
  <c r="AN24" i="16" s="1"/>
  <c r="AJ23" i="16"/>
  <c r="AH22" i="16"/>
  <c r="AL20" i="16"/>
  <c r="AN20" i="16" s="1"/>
  <c r="AJ19" i="16"/>
  <c r="AH18" i="16"/>
  <c r="AL16" i="16"/>
  <c r="AN16" i="16" s="1"/>
  <c r="AJ15" i="16"/>
  <c r="AH14" i="16"/>
  <c r="AL12" i="16"/>
  <c r="AN12" i="16" s="1"/>
  <c r="AJ11" i="16"/>
  <c r="Y43" i="16"/>
  <c r="AC41" i="16"/>
  <c r="AE41" i="16" s="1"/>
  <c r="AA40" i="16"/>
  <c r="Y39" i="16"/>
  <c r="AC37" i="16"/>
  <c r="AE37" i="16" s="1"/>
  <c r="AA36" i="16"/>
  <c r="Y35" i="16"/>
  <c r="AC33" i="16"/>
  <c r="AA32" i="16"/>
  <c r="BQ25" i="16"/>
  <c r="BI42" i="16"/>
  <c r="BK42" i="16" s="1"/>
  <c r="BG37" i="16"/>
  <c r="BE32" i="16"/>
  <c r="BI29" i="16"/>
  <c r="BK29" i="16" s="1"/>
  <c r="BG28" i="16"/>
  <c r="BE27" i="16"/>
  <c r="BI25" i="16"/>
  <c r="BK25" i="16" s="1"/>
  <c r="BG24" i="16"/>
  <c r="BE23" i="16"/>
  <c r="BI21" i="16"/>
  <c r="BK21" i="16" s="1"/>
  <c r="BG20" i="16"/>
  <c r="BE19" i="16"/>
  <c r="BI17" i="16"/>
  <c r="BK17" i="16" s="1"/>
  <c r="BG16" i="16"/>
  <c r="BE15" i="16"/>
  <c r="BI13" i="16"/>
  <c r="BK13" i="16" s="1"/>
  <c r="BG12" i="16"/>
  <c r="AV43" i="16"/>
  <c r="AZ41" i="16"/>
  <c r="BB41" i="16" s="1"/>
  <c r="AX40" i="16"/>
  <c r="AV39" i="16"/>
  <c r="AZ37" i="16"/>
  <c r="BB37" i="16" s="1"/>
  <c r="AX36" i="16"/>
  <c r="AV35" i="16"/>
  <c r="AZ33" i="16"/>
  <c r="BB33" i="16" s="1"/>
  <c r="AX32" i="16"/>
  <c r="AV31" i="16"/>
  <c r="AZ29" i="16"/>
  <c r="BB29" i="16" s="1"/>
  <c r="AX28" i="16"/>
  <c r="AV27" i="16"/>
  <c r="AZ25" i="16"/>
  <c r="BB25" i="16" s="1"/>
  <c r="AX24" i="16"/>
  <c r="AV23" i="16"/>
  <c r="AZ21" i="16"/>
  <c r="BB21" i="16" s="1"/>
  <c r="AX20" i="16"/>
  <c r="AV19" i="16"/>
  <c r="AZ17" i="16"/>
  <c r="BB17" i="16" s="1"/>
  <c r="AX16" i="16"/>
  <c r="AV15" i="16"/>
  <c r="AZ13" i="16"/>
  <c r="BB13" i="16" s="1"/>
  <c r="AX12" i="16"/>
  <c r="AV11" i="16"/>
  <c r="AQ40" i="16"/>
  <c r="AQ36" i="16"/>
  <c r="AQ32" i="16"/>
  <c r="AQ28" i="16"/>
  <c r="AQ24" i="16"/>
  <c r="AQ20" i="16"/>
  <c r="AQ16" i="16"/>
  <c r="AQ12" i="16"/>
  <c r="AH43" i="16"/>
  <c r="AL41" i="16"/>
  <c r="AN41" i="16" s="1"/>
  <c r="AJ40" i="16"/>
  <c r="AH39" i="16"/>
  <c r="AL37" i="16"/>
  <c r="AN37" i="16" s="1"/>
  <c r="AJ36" i="16"/>
  <c r="AH35" i="16"/>
  <c r="AL33" i="16"/>
  <c r="AN33" i="16" s="1"/>
  <c r="AJ32" i="16"/>
  <c r="AH31" i="16"/>
  <c r="AL29" i="16"/>
  <c r="AN29" i="16" s="1"/>
  <c r="AJ28" i="16"/>
  <c r="AH27" i="16"/>
  <c r="AL25" i="16"/>
  <c r="AN25" i="16" s="1"/>
  <c r="AJ24" i="16"/>
  <c r="AH23" i="16"/>
  <c r="AL21" i="16"/>
  <c r="AN21" i="16" s="1"/>
  <c r="AJ20" i="16"/>
  <c r="AH19" i="16"/>
  <c r="AL17" i="16"/>
  <c r="AN17" i="16" s="1"/>
  <c r="AJ16" i="16"/>
  <c r="AH15" i="16"/>
  <c r="AL13" i="16"/>
  <c r="AN13" i="16" s="1"/>
  <c r="AJ12" i="16"/>
  <c r="AH11" i="16"/>
  <c r="AC42" i="16"/>
  <c r="AE42" i="16" s="1"/>
  <c r="AA41" i="16"/>
  <c r="Y40" i="16"/>
  <c r="AC38" i="16"/>
  <c r="AE38" i="16" s="1"/>
  <c r="AA37" i="16"/>
  <c r="Y36" i="16"/>
  <c r="AC34" i="16"/>
  <c r="AE34" i="16" s="1"/>
  <c r="AA33" i="16"/>
  <c r="Y32" i="16"/>
  <c r="BS27" i="16"/>
  <c r="BH24" i="16"/>
  <c r="BJ13" i="16"/>
  <c r="BL13" i="16" s="1"/>
  <c r="BM13" i="16" s="1"/>
  <c r="AW35" i="16"/>
  <c r="AY24" i="16"/>
  <c r="BA13" i="16"/>
  <c r="AR20" i="16"/>
  <c r="AK36" i="16"/>
  <c r="AM25" i="16"/>
  <c r="AO25" i="16" s="1"/>
  <c r="AI15" i="16"/>
  <c r="AB37" i="16"/>
  <c r="AD30" i="16"/>
  <c r="AF30" i="16" s="1"/>
  <c r="AB29" i="16"/>
  <c r="Z28" i="16"/>
  <c r="AD26" i="16"/>
  <c r="AF26" i="16" s="1"/>
  <c r="AB25" i="16"/>
  <c r="Z24" i="16"/>
  <c r="AD22" i="16"/>
  <c r="AF22" i="16" s="1"/>
  <c r="AB21" i="16"/>
  <c r="Z20" i="16"/>
  <c r="AD18" i="16"/>
  <c r="AF18" i="16" s="1"/>
  <c r="AB17" i="16"/>
  <c r="Z16" i="16"/>
  <c r="AD14" i="16"/>
  <c r="AF14" i="16" s="1"/>
  <c r="AB13" i="16"/>
  <c r="Z12" i="16"/>
  <c r="U43" i="16"/>
  <c r="U41" i="16"/>
  <c r="U39" i="16"/>
  <c r="U37" i="16"/>
  <c r="U35" i="16"/>
  <c r="U33" i="16"/>
  <c r="U31" i="16"/>
  <c r="U29" i="16"/>
  <c r="U27" i="16"/>
  <c r="U25" i="16"/>
  <c r="U23" i="16"/>
  <c r="U21" i="16"/>
  <c r="U19" i="16"/>
  <c r="U17" i="16"/>
  <c r="U15" i="16"/>
  <c r="U13" i="16"/>
  <c r="U11" i="16"/>
  <c r="N41" i="16"/>
  <c r="P41" i="16" s="1"/>
  <c r="N37" i="16"/>
  <c r="P37" i="16" s="1"/>
  <c r="N33" i="16"/>
  <c r="P33" i="16" s="1"/>
  <c r="N29" i="16"/>
  <c r="P29" i="16" s="1"/>
  <c r="N25" i="16"/>
  <c r="P25" i="16" s="1"/>
  <c r="N21" i="16"/>
  <c r="P21" i="16" s="1"/>
  <c r="N17" i="16"/>
  <c r="P17" i="16" s="1"/>
  <c r="N13" i="16"/>
  <c r="P13" i="16" s="1"/>
  <c r="Q13" i="16" s="1"/>
  <c r="F43" i="16"/>
  <c r="H41" i="16"/>
  <c r="E40" i="16"/>
  <c r="G38" i="16"/>
  <c r="D37" i="16"/>
  <c r="F35" i="16"/>
  <c r="H33" i="16"/>
  <c r="E32" i="16"/>
  <c r="G30" i="16"/>
  <c r="D29" i="16"/>
  <c r="F27" i="16"/>
  <c r="H25" i="16"/>
  <c r="E24" i="16"/>
  <c r="G22" i="16"/>
  <c r="D21" i="16"/>
  <c r="F19" i="16"/>
  <c r="H17" i="16"/>
  <c r="E16" i="16"/>
  <c r="G14" i="16"/>
  <c r="D13" i="16"/>
  <c r="F11" i="16"/>
  <c r="BJ43" i="16"/>
  <c r="BL43" i="16" s="1"/>
  <c r="BF23" i="16"/>
  <c r="BH12" i="16"/>
  <c r="BA33" i="16"/>
  <c r="BC33" i="16" s="1"/>
  <c r="AW23" i="16"/>
  <c r="AY12" i="16"/>
  <c r="AR16" i="16"/>
  <c r="AI35" i="16"/>
  <c r="AK24" i="16"/>
  <c r="AM13" i="16"/>
  <c r="AO13" i="16" s="1"/>
  <c r="Z36" i="16"/>
  <c r="AC30" i="16"/>
  <c r="AA29" i="16"/>
  <c r="Y28" i="16"/>
  <c r="AC26" i="16"/>
  <c r="AE26" i="16" s="1"/>
  <c r="AA25" i="16"/>
  <c r="Y24" i="16"/>
  <c r="AC22" i="16"/>
  <c r="AA21" i="16"/>
  <c r="Y20" i="16"/>
  <c r="AC18" i="16"/>
  <c r="AE18" i="16" s="1"/>
  <c r="AG18" i="16" s="1"/>
  <c r="AA17" i="16"/>
  <c r="Y16" i="16"/>
  <c r="AC14" i="16"/>
  <c r="AA13" i="16"/>
  <c r="Y12" i="16"/>
  <c r="T43" i="16"/>
  <c r="T41" i="16"/>
  <c r="T39" i="16"/>
  <c r="T37" i="16"/>
  <c r="T35" i="16"/>
  <c r="T33" i="16"/>
  <c r="T31" i="16"/>
  <c r="T29" i="16"/>
  <c r="T27" i="16"/>
  <c r="T25" i="16"/>
  <c r="T23" i="16"/>
  <c r="T21" i="16"/>
  <c r="T19" i="16"/>
  <c r="T17" i="16"/>
  <c r="T15" i="16"/>
  <c r="T13" i="16"/>
  <c r="T11" i="16"/>
  <c r="M41" i="16"/>
  <c r="O41" i="16" s="1"/>
  <c r="Q41" i="16" s="1"/>
  <c r="M37" i="16"/>
  <c r="O37" i="16" s="1"/>
  <c r="Q37" i="16" s="1"/>
  <c r="M33" i="16"/>
  <c r="O33" i="16" s="1"/>
  <c r="Q33" i="16" s="1"/>
  <c r="M29" i="16"/>
  <c r="O29" i="16" s="1"/>
  <c r="Q29" i="16" s="1"/>
  <c r="M25" i="16"/>
  <c r="O25" i="16" s="1"/>
  <c r="M21" i="16"/>
  <c r="O21" i="16" s="1"/>
  <c r="M17" i="16"/>
  <c r="O17" i="16" s="1"/>
  <c r="M13" i="16"/>
  <c r="O13" i="16" s="1"/>
  <c r="E43" i="16"/>
  <c r="G41" i="16"/>
  <c r="L41" i="16" s="1"/>
  <c r="D40" i="16"/>
  <c r="F38" i="16"/>
  <c r="H36" i="16"/>
  <c r="E35" i="16"/>
  <c r="G33" i="16"/>
  <c r="L33" i="16" s="1"/>
  <c r="D32" i="16"/>
  <c r="F30" i="16"/>
  <c r="H28" i="16"/>
  <c r="E27" i="16"/>
  <c r="G25" i="16"/>
  <c r="L25" i="16" s="1"/>
  <c r="D24" i="16"/>
  <c r="F22" i="16"/>
  <c r="H20" i="16"/>
  <c r="E19" i="16"/>
  <c r="G17" i="16"/>
  <c r="L17" i="16" s="1"/>
  <c r="D16" i="16"/>
  <c r="F14" i="16"/>
  <c r="H12" i="16"/>
  <c r="E11" i="16"/>
  <c r="BH38" i="16"/>
  <c r="BJ21" i="16"/>
  <c r="BL21" i="16" s="1"/>
  <c r="AW43" i="16"/>
  <c r="AY32" i="16"/>
  <c r="BA21" i="16"/>
  <c r="BC21" i="16" s="1"/>
  <c r="AW11" i="16"/>
  <c r="AR12" i="16"/>
  <c r="AM33" i="16"/>
  <c r="AO33" i="16" s="1"/>
  <c r="AI23" i="16"/>
  <c r="AK12" i="16"/>
  <c r="AD34" i="16"/>
  <c r="AF34" i="16" s="1"/>
  <c r="AB30" i="16"/>
  <c r="Z29" i="16"/>
  <c r="AD27" i="16"/>
  <c r="AF27" i="16" s="1"/>
  <c r="AB26" i="16"/>
  <c r="Z25" i="16"/>
  <c r="AD23" i="16"/>
  <c r="AF23" i="16" s="1"/>
  <c r="AB22" i="16"/>
  <c r="Z21" i="16"/>
  <c r="AD19" i="16"/>
  <c r="AF19" i="16" s="1"/>
  <c r="AB18" i="16"/>
  <c r="Z17" i="16"/>
  <c r="AD15" i="16"/>
  <c r="AF15" i="16" s="1"/>
  <c r="AB14" i="16"/>
  <c r="Z13" i="16"/>
  <c r="AD11" i="16"/>
  <c r="S43" i="16"/>
  <c r="S41" i="16"/>
  <c r="S39" i="16"/>
  <c r="S37" i="16"/>
  <c r="S35" i="16"/>
  <c r="S33" i="16"/>
  <c r="S31" i="16"/>
  <c r="S29" i="16"/>
  <c r="S27" i="16"/>
  <c r="S25" i="16"/>
  <c r="S23" i="16"/>
  <c r="S21" i="16"/>
  <c r="S19" i="16"/>
  <c r="S17" i="16"/>
  <c r="S15" i="16"/>
  <c r="S13" i="16"/>
  <c r="S11" i="16"/>
  <c r="N40" i="16"/>
  <c r="P40" i="16" s="1"/>
  <c r="N36" i="16"/>
  <c r="P36" i="16" s="1"/>
  <c r="N32" i="16"/>
  <c r="P32" i="16" s="1"/>
  <c r="N28" i="16"/>
  <c r="P28" i="16" s="1"/>
  <c r="N24" i="16"/>
  <c r="P24" i="16" s="1"/>
  <c r="N20" i="16"/>
  <c r="P20" i="16" s="1"/>
  <c r="N16" i="16"/>
  <c r="P16" i="16" s="1"/>
  <c r="N12" i="16"/>
  <c r="P12" i="16" s="1"/>
  <c r="Q12" i="16" s="1"/>
  <c r="D43" i="16"/>
  <c r="F41" i="16"/>
  <c r="K41" i="16" s="1"/>
  <c r="H39" i="16"/>
  <c r="E38" i="16"/>
  <c r="G36" i="16"/>
  <c r="L36" i="16" s="1"/>
  <c r="D35" i="16"/>
  <c r="F33" i="16"/>
  <c r="K33" i="16" s="1"/>
  <c r="H31" i="16"/>
  <c r="E30" i="16"/>
  <c r="G28" i="16"/>
  <c r="L28" i="16" s="1"/>
  <c r="D27" i="16"/>
  <c r="F25" i="16"/>
  <c r="K25" i="16" s="1"/>
  <c r="H23" i="16"/>
  <c r="E22" i="16"/>
  <c r="G20" i="16"/>
  <c r="L20" i="16" s="1"/>
  <c r="D19" i="16"/>
  <c r="F17" i="16"/>
  <c r="K17" i="16" s="1"/>
  <c r="H15" i="16"/>
  <c r="E14" i="16"/>
  <c r="G12" i="16"/>
  <c r="L12" i="16" s="1"/>
  <c r="D11" i="16"/>
  <c r="BF33" i="16"/>
  <c r="BH20" i="16"/>
  <c r="BA41" i="16"/>
  <c r="BC41" i="16" s="1"/>
  <c r="AW31" i="16"/>
  <c r="AY20" i="16"/>
  <c r="AR40" i="16"/>
  <c r="AI43" i="16"/>
  <c r="AK32" i="16"/>
  <c r="AM21" i="16"/>
  <c r="AO21" i="16" s="1"/>
  <c r="AP21" i="16" s="1"/>
  <c r="AI11" i="16"/>
  <c r="AB33" i="16"/>
  <c r="AA30" i="16"/>
  <c r="Y29" i="16"/>
  <c r="AC27" i="16"/>
  <c r="AA26" i="16"/>
  <c r="Y25" i="16"/>
  <c r="AC23" i="16"/>
  <c r="AA22" i="16"/>
  <c r="Y21" i="16"/>
  <c r="AC19" i="16"/>
  <c r="AA18" i="16"/>
  <c r="Y17" i="16"/>
  <c r="AC15" i="16"/>
  <c r="AA14" i="16"/>
  <c r="Y13" i="16"/>
  <c r="AC11" i="16"/>
  <c r="R43" i="16"/>
  <c r="R41" i="16"/>
  <c r="R39" i="16"/>
  <c r="R37" i="16"/>
  <c r="R35" i="16"/>
  <c r="R33" i="16"/>
  <c r="R31" i="16"/>
  <c r="R29" i="16"/>
  <c r="R27" i="16"/>
  <c r="R25" i="16"/>
  <c r="R23" i="16"/>
  <c r="R21" i="16"/>
  <c r="R19" i="16"/>
  <c r="R17" i="16"/>
  <c r="R15" i="16"/>
  <c r="R13" i="16"/>
  <c r="R11" i="16"/>
  <c r="M40" i="16"/>
  <c r="O40" i="16" s="1"/>
  <c r="Q40" i="16" s="1"/>
  <c r="M36" i="16"/>
  <c r="O36" i="16" s="1"/>
  <c r="Q36" i="16" s="1"/>
  <c r="M32" i="16"/>
  <c r="O32" i="16" s="1"/>
  <c r="Q32" i="16" s="1"/>
  <c r="M28" i="16"/>
  <c r="O28" i="16" s="1"/>
  <c r="M24" i="16"/>
  <c r="O24" i="16" s="1"/>
  <c r="Q24" i="16" s="1"/>
  <c r="M20" i="16"/>
  <c r="O20" i="16" s="1"/>
  <c r="Q20" i="16" s="1"/>
  <c r="M16" i="16"/>
  <c r="O16" i="16" s="1"/>
  <c r="M12" i="16"/>
  <c r="O12" i="16" s="1"/>
  <c r="H42" i="16"/>
  <c r="E41" i="16"/>
  <c r="J41" i="16" s="1"/>
  <c r="G39" i="16"/>
  <c r="L39" i="16" s="1"/>
  <c r="D38" i="16"/>
  <c r="F36" i="16"/>
  <c r="K36" i="16" s="1"/>
  <c r="H34" i="16"/>
  <c r="E33" i="16"/>
  <c r="J33" i="16" s="1"/>
  <c r="G31" i="16"/>
  <c r="L31" i="16" s="1"/>
  <c r="D30" i="16"/>
  <c r="F28" i="16"/>
  <c r="K28" i="16" s="1"/>
  <c r="H26" i="16"/>
  <c r="E25" i="16"/>
  <c r="J25" i="16" s="1"/>
  <c r="G23" i="16"/>
  <c r="L23" i="16" s="1"/>
  <c r="D22" i="16"/>
  <c r="F20" i="16"/>
  <c r="K20" i="16" s="1"/>
  <c r="H18" i="16"/>
  <c r="E17" i="16"/>
  <c r="J17" i="16" s="1"/>
  <c r="G15" i="16"/>
  <c r="L15" i="16" s="1"/>
  <c r="D14" i="16"/>
  <c r="F12" i="16"/>
  <c r="K12" i="16" s="1"/>
  <c r="BJ29" i="16"/>
  <c r="BL29" i="16" s="1"/>
  <c r="BM29" i="16" s="1"/>
  <c r="BF19" i="16"/>
  <c r="AY40" i="16"/>
  <c r="BA29" i="16"/>
  <c r="BC29" i="16" s="1"/>
  <c r="AW19" i="16"/>
  <c r="AR36" i="16"/>
  <c r="AM41" i="16"/>
  <c r="AO41" i="16" s="1"/>
  <c r="AI31" i="16"/>
  <c r="AK20" i="16"/>
  <c r="AD42" i="16"/>
  <c r="AF42" i="16" s="1"/>
  <c r="Z32" i="16"/>
  <c r="Z30" i="16"/>
  <c r="AD28" i="16"/>
  <c r="AF28" i="16" s="1"/>
  <c r="AB27" i="16"/>
  <c r="Z26" i="16"/>
  <c r="AD24" i="16"/>
  <c r="AF24" i="16" s="1"/>
  <c r="AB23" i="16"/>
  <c r="Z22" i="16"/>
  <c r="AD20" i="16"/>
  <c r="AF20" i="16" s="1"/>
  <c r="AB19" i="16"/>
  <c r="Z18" i="16"/>
  <c r="AD16" i="16"/>
  <c r="AF16" i="16" s="1"/>
  <c r="AB15" i="16"/>
  <c r="Z14" i="16"/>
  <c r="AD12" i="16"/>
  <c r="AB11" i="16"/>
  <c r="U42" i="16"/>
  <c r="U40" i="16"/>
  <c r="U38" i="16"/>
  <c r="U36" i="16"/>
  <c r="U34" i="16"/>
  <c r="U32" i="16"/>
  <c r="U30" i="16"/>
  <c r="U28" i="16"/>
  <c r="U26" i="16"/>
  <c r="U24" i="16"/>
  <c r="U22" i="16"/>
  <c r="U20" i="16"/>
  <c r="U18" i="16"/>
  <c r="U16" i="16"/>
  <c r="U14" i="16"/>
  <c r="U12" i="16"/>
  <c r="N43" i="16"/>
  <c r="P43" i="16" s="1"/>
  <c r="N39" i="16"/>
  <c r="P39" i="16" s="1"/>
  <c r="N35" i="16"/>
  <c r="P35" i="16" s="1"/>
  <c r="N31" i="16"/>
  <c r="P31" i="16" s="1"/>
  <c r="N27" i="16"/>
  <c r="P27" i="16" s="1"/>
  <c r="N23" i="16"/>
  <c r="P23" i="16" s="1"/>
  <c r="N19" i="16"/>
  <c r="P19" i="16" s="1"/>
  <c r="N15" i="16"/>
  <c r="P15" i="16" s="1"/>
  <c r="N11" i="16"/>
  <c r="G42" i="16"/>
  <c r="L42" i="16" s="1"/>
  <c r="D41" i="16"/>
  <c r="I41" i="16" s="1"/>
  <c r="F39" i="16"/>
  <c r="K39" i="16" s="1"/>
  <c r="H37" i="16"/>
  <c r="E36" i="16"/>
  <c r="J36" i="16" s="1"/>
  <c r="G34" i="16"/>
  <c r="L34" i="16" s="1"/>
  <c r="D33" i="16"/>
  <c r="I33" i="16" s="1"/>
  <c r="F31" i="16"/>
  <c r="K31" i="16" s="1"/>
  <c r="H29" i="16"/>
  <c r="E28" i="16"/>
  <c r="J28" i="16" s="1"/>
  <c r="G26" i="16"/>
  <c r="L26" i="16" s="1"/>
  <c r="D25" i="16"/>
  <c r="I25" i="16" s="1"/>
  <c r="F23" i="16"/>
  <c r="K23" i="16" s="1"/>
  <c r="H21" i="16"/>
  <c r="E20" i="16"/>
  <c r="J20" i="16" s="1"/>
  <c r="G18" i="16"/>
  <c r="L18" i="16" s="1"/>
  <c r="D17" i="16"/>
  <c r="I17" i="16" s="1"/>
  <c r="F15" i="16"/>
  <c r="K15" i="16" s="1"/>
  <c r="H13" i="16"/>
  <c r="E12" i="16"/>
  <c r="J12" i="16" s="1"/>
  <c r="BH28" i="16"/>
  <c r="BJ17" i="16"/>
  <c r="BL17" i="16" s="1"/>
  <c r="AW39" i="16"/>
  <c r="AY28" i="16"/>
  <c r="BA17" i="16"/>
  <c r="BC17" i="16" s="1"/>
  <c r="AR32" i="16"/>
  <c r="AK40" i="16"/>
  <c r="AM29" i="16"/>
  <c r="AO29" i="16" s="1"/>
  <c r="AI19" i="16"/>
  <c r="AB41" i="16"/>
  <c r="AA31" i="16"/>
  <c r="Y30" i="16"/>
  <c r="AC28" i="16"/>
  <c r="AE28" i="16" s="1"/>
  <c r="AA27" i="16"/>
  <c r="Y26" i="16"/>
  <c r="AC24" i="16"/>
  <c r="AE24" i="16" s="1"/>
  <c r="AA23" i="16"/>
  <c r="Y22" i="16"/>
  <c r="AC20" i="16"/>
  <c r="AE20" i="16" s="1"/>
  <c r="AA19" i="16"/>
  <c r="Y18" i="16"/>
  <c r="AC16" i="16"/>
  <c r="AA15" i="16"/>
  <c r="Y14" i="16"/>
  <c r="AC12" i="16"/>
  <c r="AE12" i="16" s="1"/>
  <c r="AA11" i="16"/>
  <c r="T42" i="16"/>
  <c r="T40" i="16"/>
  <c r="T38" i="16"/>
  <c r="T36" i="16"/>
  <c r="T34" i="16"/>
  <c r="T32" i="16"/>
  <c r="T30" i="16"/>
  <c r="T28" i="16"/>
  <c r="T26" i="16"/>
  <c r="T24" i="16"/>
  <c r="T22" i="16"/>
  <c r="T20" i="16"/>
  <c r="T18" i="16"/>
  <c r="T16" i="16"/>
  <c r="T14" i="16"/>
  <c r="T12" i="16"/>
  <c r="M43" i="16"/>
  <c r="O43" i="16" s="1"/>
  <c r="M39" i="16"/>
  <c r="O39" i="16" s="1"/>
  <c r="M35" i="16"/>
  <c r="O35" i="16" s="1"/>
  <c r="M31" i="16"/>
  <c r="O31" i="16" s="1"/>
  <c r="M27" i="16"/>
  <c r="O27" i="16" s="1"/>
  <c r="M23" i="16"/>
  <c r="O23" i="16" s="1"/>
  <c r="M19" i="16"/>
  <c r="O19" i="16" s="1"/>
  <c r="M15" i="16"/>
  <c r="M11" i="16"/>
  <c r="F42" i="16"/>
  <c r="K42" i="16" s="1"/>
  <c r="H40" i="16"/>
  <c r="E39" i="16"/>
  <c r="J39" i="16" s="1"/>
  <c r="G37" i="16"/>
  <c r="L37" i="16" s="1"/>
  <c r="D36" i="16"/>
  <c r="I36" i="16" s="1"/>
  <c r="F34" i="16"/>
  <c r="K34" i="16" s="1"/>
  <c r="H32" i="16"/>
  <c r="E31" i="16"/>
  <c r="J31" i="16" s="1"/>
  <c r="G29" i="16"/>
  <c r="L29" i="16" s="1"/>
  <c r="D28" i="16"/>
  <c r="I28" i="16" s="1"/>
  <c r="F26" i="16"/>
  <c r="K26" i="16" s="1"/>
  <c r="H24" i="16"/>
  <c r="E23" i="16"/>
  <c r="J23" i="16" s="1"/>
  <c r="G21" i="16"/>
  <c r="L21" i="16" s="1"/>
  <c r="D20" i="16"/>
  <c r="I20" i="16" s="1"/>
  <c r="F18" i="16"/>
  <c r="K18" i="16" s="1"/>
  <c r="H16" i="16"/>
  <c r="E15" i="16"/>
  <c r="J15" i="16" s="1"/>
  <c r="G13" i="16"/>
  <c r="L13" i="16" s="1"/>
  <c r="D12" i="16"/>
  <c r="I12" i="16" s="1"/>
  <c r="BF27" i="16"/>
  <c r="BH16" i="16"/>
  <c r="BA37" i="16"/>
  <c r="BC37" i="16" s="1"/>
  <c r="AW27" i="16"/>
  <c r="AY16" i="16"/>
  <c r="AR28" i="16"/>
  <c r="AI39" i="16"/>
  <c r="AK28" i="16"/>
  <c r="AM17" i="16"/>
  <c r="AO17" i="16" s="1"/>
  <c r="Z40" i="16"/>
  <c r="Z31" i="16"/>
  <c r="AD29" i="16"/>
  <c r="AF29" i="16" s="1"/>
  <c r="AB28" i="16"/>
  <c r="Z27" i="16"/>
  <c r="AD25" i="16"/>
  <c r="AF25" i="16" s="1"/>
  <c r="AB24" i="16"/>
  <c r="Z23" i="16"/>
  <c r="AD21" i="16"/>
  <c r="AF21" i="16" s="1"/>
  <c r="AB20" i="16"/>
  <c r="Z19" i="16"/>
  <c r="AD17" i="16"/>
  <c r="AF17" i="16" s="1"/>
  <c r="AB16" i="16"/>
  <c r="Z15" i="16"/>
  <c r="AD13" i="16"/>
  <c r="AF13" i="16" s="1"/>
  <c r="AB12" i="16"/>
  <c r="Z11" i="16"/>
  <c r="S42" i="16"/>
  <c r="S40" i="16"/>
  <c r="S38" i="16"/>
  <c r="S36" i="16"/>
  <c r="S34" i="16"/>
  <c r="S32" i="16"/>
  <c r="S30" i="16"/>
  <c r="S28" i="16"/>
  <c r="S26" i="16"/>
  <c r="S24" i="16"/>
  <c r="S22" i="16"/>
  <c r="S20" i="16"/>
  <c r="S18" i="16"/>
  <c r="S16" i="16"/>
  <c r="S14" i="16"/>
  <c r="S12" i="16"/>
  <c r="N42" i="16"/>
  <c r="P42" i="16" s="1"/>
  <c r="N38" i="16"/>
  <c r="P38" i="16" s="1"/>
  <c r="N34" i="16"/>
  <c r="P34" i="16" s="1"/>
  <c r="N30" i="16"/>
  <c r="P30" i="16" s="1"/>
  <c r="N26" i="16"/>
  <c r="P26" i="16" s="1"/>
  <c r="N22" i="16"/>
  <c r="P22" i="16" s="1"/>
  <c r="N18" i="16"/>
  <c r="P18" i="16" s="1"/>
  <c r="N14" i="16"/>
  <c r="H43" i="16"/>
  <c r="E42" i="16"/>
  <c r="J42" i="16" s="1"/>
  <c r="G40" i="16"/>
  <c r="L40" i="16" s="1"/>
  <c r="D39" i="16"/>
  <c r="I39" i="16" s="1"/>
  <c r="F37" i="16"/>
  <c r="K37" i="16" s="1"/>
  <c r="H35" i="16"/>
  <c r="E34" i="16"/>
  <c r="J34" i="16" s="1"/>
  <c r="G32" i="16"/>
  <c r="L32" i="16" s="1"/>
  <c r="D31" i="16"/>
  <c r="I31" i="16" s="1"/>
  <c r="F29" i="16"/>
  <c r="K29" i="16" s="1"/>
  <c r="H27" i="16"/>
  <c r="E26" i="16"/>
  <c r="J26" i="16" s="1"/>
  <c r="G24" i="16"/>
  <c r="L24" i="16" s="1"/>
  <c r="D23" i="16"/>
  <c r="I23" i="16" s="1"/>
  <c r="F21" i="16"/>
  <c r="K21" i="16" s="1"/>
  <c r="H19" i="16"/>
  <c r="E18" i="16"/>
  <c r="J18" i="16" s="1"/>
  <c r="G16" i="16"/>
  <c r="L16" i="16" s="1"/>
  <c r="D15" i="16"/>
  <c r="I15" i="16" s="1"/>
  <c r="F13" i="16"/>
  <c r="K13" i="16" s="1"/>
  <c r="H11" i="16"/>
  <c r="BJ25" i="16"/>
  <c r="BL25" i="16" s="1"/>
  <c r="AK16" i="16"/>
  <c r="Y23" i="16"/>
  <c r="AA12" i="16"/>
  <c r="R30" i="16"/>
  <c r="R14" i="16"/>
  <c r="M18" i="16"/>
  <c r="O18" i="16" s="1"/>
  <c r="D34" i="16"/>
  <c r="I34" i="16" s="1"/>
  <c r="E21" i="16"/>
  <c r="J21" i="16" s="1"/>
  <c r="BU40" i="15"/>
  <c r="BU36" i="15"/>
  <c r="BU32" i="15"/>
  <c r="BU28" i="15"/>
  <c r="BU24" i="15"/>
  <c r="BU20" i="15"/>
  <c r="BU16" i="15"/>
  <c r="BU12" i="15"/>
  <c r="BQ42" i="15"/>
  <c r="BR39" i="15"/>
  <c r="BS36" i="15"/>
  <c r="BQ34" i="15"/>
  <c r="BR31" i="15"/>
  <c r="BS28" i="15"/>
  <c r="BQ26" i="15"/>
  <c r="BR23" i="15"/>
  <c r="BS20" i="15"/>
  <c r="BQ18" i="15"/>
  <c r="BR15" i="15"/>
  <c r="BS12" i="15"/>
  <c r="BH43" i="15"/>
  <c r="BF42" i="15"/>
  <c r="BJ40" i="15"/>
  <c r="BL40" i="15" s="1"/>
  <c r="BH39" i="15"/>
  <c r="BF38" i="15"/>
  <c r="BJ36" i="15"/>
  <c r="BL36" i="15" s="1"/>
  <c r="BH35" i="15"/>
  <c r="BF34" i="15"/>
  <c r="BJ32" i="15"/>
  <c r="BL32" i="15" s="1"/>
  <c r="BH31" i="15"/>
  <c r="BF30" i="15"/>
  <c r="BJ28" i="15"/>
  <c r="BL28" i="15" s="1"/>
  <c r="BH27" i="15"/>
  <c r="BF26" i="15"/>
  <c r="BJ24" i="15"/>
  <c r="BL24" i="15" s="1"/>
  <c r="BH23" i="15"/>
  <c r="BF22" i="15"/>
  <c r="BJ20" i="15"/>
  <c r="BL20" i="15" s="1"/>
  <c r="BH19" i="15"/>
  <c r="BF18" i="15"/>
  <c r="BJ16" i="15"/>
  <c r="BL16" i="15" s="1"/>
  <c r="BH15" i="15"/>
  <c r="BF14" i="15"/>
  <c r="BJ12" i="15"/>
  <c r="BL12" i="15" s="1"/>
  <c r="BH11" i="15"/>
  <c r="AW43" i="15"/>
  <c r="BA41" i="15"/>
  <c r="BC41" i="15" s="1"/>
  <c r="AY40" i="15"/>
  <c r="AW39" i="15"/>
  <c r="BA37" i="15"/>
  <c r="BC37" i="15" s="1"/>
  <c r="AY36" i="15"/>
  <c r="AW35" i="15"/>
  <c r="BA33" i="15"/>
  <c r="BC33" i="15" s="1"/>
  <c r="AY32" i="15"/>
  <c r="AW31" i="15"/>
  <c r="BA29" i="15"/>
  <c r="BC29" i="15" s="1"/>
  <c r="AY28" i="15"/>
  <c r="BF15" i="16"/>
  <c r="AD38" i="16"/>
  <c r="AF38" i="16" s="1"/>
  <c r="AG38" i="16" s="1"/>
  <c r="AC21" i="16"/>
  <c r="AE21" i="16" s="1"/>
  <c r="Y11" i="16"/>
  <c r="R28" i="16"/>
  <c r="R12" i="16"/>
  <c r="M14" i="16"/>
  <c r="O14" i="16" s="1"/>
  <c r="F32" i="16"/>
  <c r="K32" i="16" s="1"/>
  <c r="G19" i="16"/>
  <c r="L19" i="16" s="1"/>
  <c r="BV43" i="15"/>
  <c r="BV39" i="15"/>
  <c r="BV35" i="15"/>
  <c r="BV31" i="15"/>
  <c r="BV27" i="15"/>
  <c r="BV23" i="15"/>
  <c r="BV19" i="15"/>
  <c r="BV15" i="15"/>
  <c r="BV11" i="15"/>
  <c r="BS41" i="15"/>
  <c r="BQ39" i="15"/>
  <c r="BR36" i="15"/>
  <c r="BS33" i="15"/>
  <c r="BQ31" i="15"/>
  <c r="BR28" i="15"/>
  <c r="BT28" i="15" s="1"/>
  <c r="BX28" i="15" s="1"/>
  <c r="BS25" i="15"/>
  <c r="BQ23" i="15"/>
  <c r="BR20" i="15"/>
  <c r="BS17" i="15"/>
  <c r="BQ15" i="15"/>
  <c r="BR12" i="15"/>
  <c r="BT12" i="15" s="1"/>
  <c r="BX12" i="15" s="1"/>
  <c r="BG43" i="15"/>
  <c r="BE42" i="15"/>
  <c r="BI40" i="15"/>
  <c r="BK40" i="15" s="1"/>
  <c r="BG39" i="15"/>
  <c r="BE38" i="15"/>
  <c r="BI36" i="15"/>
  <c r="BK36" i="15" s="1"/>
  <c r="BG35" i="15"/>
  <c r="BE34" i="15"/>
  <c r="BI32" i="15"/>
  <c r="BK32" i="15" s="1"/>
  <c r="BG31" i="15"/>
  <c r="BE30" i="15"/>
  <c r="BI28" i="15"/>
  <c r="BG27" i="15"/>
  <c r="BE26" i="15"/>
  <c r="BI24" i="15"/>
  <c r="BK24" i="15" s="1"/>
  <c r="BG23" i="15"/>
  <c r="BE22" i="15"/>
  <c r="BI20" i="15"/>
  <c r="BK20" i="15" s="1"/>
  <c r="BG19" i="15"/>
  <c r="BE18" i="15"/>
  <c r="BI16" i="15"/>
  <c r="BK16" i="15" s="1"/>
  <c r="BG15" i="15"/>
  <c r="BE14" i="15"/>
  <c r="BI12" i="15"/>
  <c r="BK12" i="15" s="1"/>
  <c r="BG11" i="15"/>
  <c r="AV43" i="15"/>
  <c r="AZ41" i="15"/>
  <c r="BB41" i="15" s="1"/>
  <c r="AX40" i="15"/>
  <c r="AV39" i="15"/>
  <c r="AZ37" i="15"/>
  <c r="BB37" i="15" s="1"/>
  <c r="AX36" i="15"/>
  <c r="AV35" i="15"/>
  <c r="AZ33" i="15"/>
  <c r="BB33" i="15" s="1"/>
  <c r="AX32" i="15"/>
  <c r="AV31" i="15"/>
  <c r="AZ29" i="15"/>
  <c r="AX28" i="15"/>
  <c r="AY36" i="16"/>
  <c r="Y31" i="16"/>
  <c r="AA20" i="16"/>
  <c r="R42" i="16"/>
  <c r="R26" i="16"/>
  <c r="M42" i="16"/>
  <c r="O42" i="16" s="1"/>
  <c r="G43" i="16"/>
  <c r="L43" i="16" s="1"/>
  <c r="H30" i="16"/>
  <c r="D18" i="16"/>
  <c r="I18" i="16" s="1"/>
  <c r="BU43" i="15"/>
  <c r="BU39" i="15"/>
  <c r="BU35" i="15"/>
  <c r="BU31" i="15"/>
  <c r="BW31" i="15" s="1"/>
  <c r="BY31" i="15" s="1"/>
  <c r="BU27" i="15"/>
  <c r="BU23" i="15"/>
  <c r="BU19" i="15"/>
  <c r="BU15" i="15"/>
  <c r="BU11" i="15"/>
  <c r="BR41" i="15"/>
  <c r="BS38" i="15"/>
  <c r="BQ36" i="15"/>
  <c r="BR33" i="15"/>
  <c r="BS30" i="15"/>
  <c r="BA25" i="16"/>
  <c r="BC25" i="16" s="1"/>
  <c r="BD25" i="16" s="1"/>
  <c r="AC29" i="16"/>
  <c r="AE29" i="16" s="1"/>
  <c r="Y19" i="16"/>
  <c r="R40" i="16"/>
  <c r="R24" i="16"/>
  <c r="M38" i="16"/>
  <c r="O38" i="16" s="1"/>
  <c r="D42" i="16"/>
  <c r="I42" i="16" s="1"/>
  <c r="E29" i="16"/>
  <c r="J29" i="16" s="1"/>
  <c r="F16" i="16"/>
  <c r="K16" i="16" s="1"/>
  <c r="BV42" i="15"/>
  <c r="BV38" i="15"/>
  <c r="BV34" i="15"/>
  <c r="BV30" i="15"/>
  <c r="BV26" i="15"/>
  <c r="BV22" i="15"/>
  <c r="BV18" i="15"/>
  <c r="BV14" i="15"/>
  <c r="BS43" i="15"/>
  <c r="BQ41" i="15"/>
  <c r="BR38" i="15"/>
  <c r="BS35" i="15"/>
  <c r="BQ33" i="15"/>
  <c r="BR30" i="15"/>
  <c r="AW15" i="16"/>
  <c r="AA28" i="16"/>
  <c r="AC17" i="16"/>
  <c r="R38" i="16"/>
  <c r="R22" i="16"/>
  <c r="M34" i="16"/>
  <c r="O34" i="16" s="1"/>
  <c r="F40" i="16"/>
  <c r="K40" i="16" s="1"/>
  <c r="G27" i="16"/>
  <c r="L27" i="16" s="1"/>
  <c r="H14" i="16"/>
  <c r="BU42" i="15"/>
  <c r="BU38" i="15"/>
  <c r="BW38" i="15" s="1"/>
  <c r="BY38" i="15" s="1"/>
  <c r="BU34" i="15"/>
  <c r="BU30" i="15"/>
  <c r="BU26" i="15"/>
  <c r="BU22" i="15"/>
  <c r="BU18" i="15"/>
  <c r="BU14" i="15"/>
  <c r="BW14" i="15" s="1"/>
  <c r="BY14" i="15" s="1"/>
  <c r="BR43" i="15"/>
  <c r="BS40" i="15"/>
  <c r="BQ38" i="15"/>
  <c r="BR35" i="15"/>
  <c r="BS32" i="15"/>
  <c r="BQ30" i="15"/>
  <c r="BR27" i="15"/>
  <c r="BS24" i="15"/>
  <c r="BQ22" i="15"/>
  <c r="BR19" i="15"/>
  <c r="BS16" i="15"/>
  <c r="BQ14" i="15"/>
  <c r="BR11" i="15"/>
  <c r="BJ42" i="15"/>
  <c r="BL42" i="15" s="1"/>
  <c r="BM42" i="15" s="1"/>
  <c r="BH41" i="15"/>
  <c r="BF40" i="15"/>
  <c r="BJ38" i="15"/>
  <c r="BL38" i="15" s="1"/>
  <c r="BH37" i="15"/>
  <c r="BF36" i="15"/>
  <c r="BJ34" i="15"/>
  <c r="BL34" i="15" s="1"/>
  <c r="BH33" i="15"/>
  <c r="BF32" i="15"/>
  <c r="BJ30" i="15"/>
  <c r="BL30" i="15" s="1"/>
  <c r="BH29" i="15"/>
  <c r="BF28" i="15"/>
  <c r="BJ26" i="15"/>
  <c r="BL26" i="15" s="1"/>
  <c r="BH25" i="15"/>
  <c r="BF24" i="15"/>
  <c r="BJ22" i="15"/>
  <c r="BL22" i="15" s="1"/>
  <c r="BH21" i="15"/>
  <c r="BF20" i="15"/>
  <c r="BJ18" i="15"/>
  <c r="BL18" i="15" s="1"/>
  <c r="BH17" i="15"/>
  <c r="BF16" i="15"/>
  <c r="BJ14" i="15"/>
  <c r="BL14" i="15" s="1"/>
  <c r="BH13" i="15"/>
  <c r="BF12" i="15"/>
  <c r="BA43" i="15"/>
  <c r="BC43" i="15" s="1"/>
  <c r="AY42" i="15"/>
  <c r="AW41" i="15"/>
  <c r="BA39" i="15"/>
  <c r="BC39" i="15" s="1"/>
  <c r="AY38" i="15"/>
  <c r="AW37" i="15"/>
  <c r="BA35" i="15"/>
  <c r="BC35" i="15" s="1"/>
  <c r="AY34" i="15"/>
  <c r="AW33" i="15"/>
  <c r="BA31" i="15"/>
  <c r="BC31" i="15" s="1"/>
  <c r="AY30" i="15"/>
  <c r="AW29" i="15"/>
  <c r="BA27" i="15"/>
  <c r="BC27" i="15" s="1"/>
  <c r="AR24" i="16"/>
  <c r="Y27" i="16"/>
  <c r="AA16" i="16"/>
  <c r="R36" i="16"/>
  <c r="R20" i="16"/>
  <c r="M30" i="16"/>
  <c r="O30" i="16" s="1"/>
  <c r="H38" i="16"/>
  <c r="D26" i="16"/>
  <c r="I26" i="16" s="1"/>
  <c r="E13" i="16"/>
  <c r="J13" i="16" s="1"/>
  <c r="BV41" i="15"/>
  <c r="BV37" i="15"/>
  <c r="BV33" i="15"/>
  <c r="BV29" i="15"/>
  <c r="BV25" i="15"/>
  <c r="BV21" i="15"/>
  <c r="BV17" i="15"/>
  <c r="BV13" i="15"/>
  <c r="BQ43" i="15"/>
  <c r="BR40" i="15"/>
  <c r="BS37" i="15"/>
  <c r="BQ35" i="15"/>
  <c r="BR32" i="15"/>
  <c r="BS29" i="15"/>
  <c r="BQ27" i="15"/>
  <c r="BR24" i="15"/>
  <c r="BS21" i="15"/>
  <c r="BQ19" i="15"/>
  <c r="BR16" i="15"/>
  <c r="BS13" i="15"/>
  <c r="BQ11" i="15"/>
  <c r="BI42" i="15"/>
  <c r="BK42" i="15" s="1"/>
  <c r="BG41" i="15"/>
  <c r="BE40" i="15"/>
  <c r="BI38" i="15"/>
  <c r="BK38" i="15" s="1"/>
  <c r="BG37" i="15"/>
  <c r="BE36" i="15"/>
  <c r="BI34" i="15"/>
  <c r="BK34" i="15" s="1"/>
  <c r="BG33" i="15"/>
  <c r="BE32" i="15"/>
  <c r="BI30" i="15"/>
  <c r="BK30" i="15" s="1"/>
  <c r="BG29" i="15"/>
  <c r="BE28" i="15"/>
  <c r="BI26" i="15"/>
  <c r="BK26" i="15" s="1"/>
  <c r="BG25" i="15"/>
  <c r="BE24" i="15"/>
  <c r="BI22" i="15"/>
  <c r="BG21" i="15"/>
  <c r="BE20" i="15"/>
  <c r="BI18" i="15"/>
  <c r="BK18" i="15" s="1"/>
  <c r="BG17" i="15"/>
  <c r="BE16" i="15"/>
  <c r="BI14" i="15"/>
  <c r="BK14" i="15" s="1"/>
  <c r="BG13" i="15"/>
  <c r="BE12" i="15"/>
  <c r="AZ43" i="15"/>
  <c r="BB43" i="15" s="1"/>
  <c r="AX42" i="15"/>
  <c r="AV41" i="15"/>
  <c r="AZ39" i="15"/>
  <c r="BB39" i="15" s="1"/>
  <c r="AX38" i="15"/>
  <c r="AV37" i="15"/>
  <c r="AZ35" i="15"/>
  <c r="BB35" i="15" s="1"/>
  <c r="AX34" i="15"/>
  <c r="AV33" i="15"/>
  <c r="AZ31" i="15"/>
  <c r="BB31" i="15" s="1"/>
  <c r="AX30" i="15"/>
  <c r="AV29" i="15"/>
  <c r="AZ27" i="15"/>
  <c r="BB27" i="15" s="1"/>
  <c r="AM37" i="16"/>
  <c r="AO37" i="16" s="1"/>
  <c r="AP37" i="16" s="1"/>
  <c r="AC25" i="16"/>
  <c r="AE25" i="16" s="1"/>
  <c r="Y15" i="16"/>
  <c r="R34" i="16"/>
  <c r="R18" i="16"/>
  <c r="M26" i="16"/>
  <c r="O26" i="16" s="1"/>
  <c r="E37" i="16"/>
  <c r="J37" i="16" s="1"/>
  <c r="F24" i="16"/>
  <c r="K24" i="16" s="1"/>
  <c r="G11" i="16"/>
  <c r="L11" i="16" s="1"/>
  <c r="BU41" i="15"/>
  <c r="BU37" i="15"/>
  <c r="BU33" i="15"/>
  <c r="BU29" i="15"/>
  <c r="BU25" i="15"/>
  <c r="BU21" i="15"/>
  <c r="BU17" i="15"/>
  <c r="BU13" i="15"/>
  <c r="BS42" i="15"/>
  <c r="BQ40" i="15"/>
  <c r="BR37" i="15"/>
  <c r="BS34" i="15"/>
  <c r="BQ32" i="15"/>
  <c r="BR29" i="15"/>
  <c r="BS26" i="15"/>
  <c r="BQ24" i="15"/>
  <c r="BR21" i="15"/>
  <c r="BS18" i="15"/>
  <c r="BQ16" i="15"/>
  <c r="BR13" i="15"/>
  <c r="BJ43" i="15"/>
  <c r="BL43" i="15" s="1"/>
  <c r="BH42" i="15"/>
  <c r="BF41" i="15"/>
  <c r="BJ39" i="15"/>
  <c r="BL39" i="15" s="1"/>
  <c r="BH38" i="15"/>
  <c r="BF37" i="15"/>
  <c r="BJ35" i="15"/>
  <c r="BL35" i="15" s="1"/>
  <c r="BH34" i="15"/>
  <c r="BF33" i="15"/>
  <c r="BJ31" i="15"/>
  <c r="BL31" i="15" s="1"/>
  <c r="BH30" i="15"/>
  <c r="BF29" i="15"/>
  <c r="BJ27" i="15"/>
  <c r="BL27" i="15" s="1"/>
  <c r="BH26" i="15"/>
  <c r="BF25" i="15"/>
  <c r="BJ23" i="15"/>
  <c r="BL23" i="15" s="1"/>
  <c r="BH22" i="15"/>
  <c r="BF21" i="15"/>
  <c r="BJ19" i="15"/>
  <c r="BL19" i="15" s="1"/>
  <c r="BH18" i="15"/>
  <c r="BF17" i="15"/>
  <c r="BJ15" i="15"/>
  <c r="BL15" i="15" s="1"/>
  <c r="BH14" i="15"/>
  <c r="BF13" i="15"/>
  <c r="BJ11" i="15"/>
  <c r="AY43" i="15"/>
  <c r="AW42" i="15"/>
  <c r="BA40" i="15"/>
  <c r="BC40" i="15" s="1"/>
  <c r="AY39" i="15"/>
  <c r="AW38" i="15"/>
  <c r="BA36" i="15"/>
  <c r="BC36" i="15" s="1"/>
  <c r="AY35" i="15"/>
  <c r="AW34" i="15"/>
  <c r="BA32" i="15"/>
  <c r="BC32" i="15" s="1"/>
  <c r="AY31" i="15"/>
  <c r="AW30" i="15"/>
  <c r="BA28" i="15"/>
  <c r="BC28" i="15" s="1"/>
  <c r="AI27" i="16"/>
  <c r="AA24" i="16"/>
  <c r="AC13" i="16"/>
  <c r="AE13" i="16" s="1"/>
  <c r="R32" i="16"/>
  <c r="R16" i="16"/>
  <c r="M22" i="16"/>
  <c r="O22" i="16" s="1"/>
  <c r="G35" i="16"/>
  <c r="L35" i="16" s="1"/>
  <c r="H22" i="16"/>
  <c r="BV40" i="15"/>
  <c r="BV36" i="15"/>
  <c r="BV32" i="15"/>
  <c r="BV28" i="15"/>
  <c r="BV24" i="15"/>
  <c r="BV20" i="15"/>
  <c r="BV16" i="15"/>
  <c r="BV12" i="15"/>
  <c r="BR42" i="15"/>
  <c r="BT42" i="15" s="1"/>
  <c r="BX42" i="15" s="1"/>
  <c r="BS39" i="15"/>
  <c r="BQ37" i="15"/>
  <c r="BR34" i="15"/>
  <c r="BS31" i="15"/>
  <c r="BQ29" i="15"/>
  <c r="BR26" i="15"/>
  <c r="BS23" i="15"/>
  <c r="BQ21" i="15"/>
  <c r="BR18" i="15"/>
  <c r="BS15" i="15"/>
  <c r="BQ13" i="15"/>
  <c r="BI43" i="15"/>
  <c r="BK43" i="15" s="1"/>
  <c r="BG42" i="15"/>
  <c r="BE41" i="15"/>
  <c r="BI39" i="15"/>
  <c r="BK39" i="15" s="1"/>
  <c r="BG38" i="15"/>
  <c r="BE37" i="15"/>
  <c r="BI35" i="15"/>
  <c r="BK35" i="15" s="1"/>
  <c r="BG34" i="15"/>
  <c r="BE33" i="15"/>
  <c r="BI31" i="15"/>
  <c r="BK31" i="15" s="1"/>
  <c r="BG30" i="15"/>
  <c r="BE29" i="15"/>
  <c r="BI27" i="15"/>
  <c r="BG26" i="15"/>
  <c r="BE25" i="15"/>
  <c r="BI23" i="15"/>
  <c r="BK23" i="15" s="1"/>
  <c r="BG22" i="15"/>
  <c r="BE21" i="15"/>
  <c r="BI19" i="15"/>
  <c r="BG18" i="15"/>
  <c r="BE17" i="15"/>
  <c r="BI15" i="15"/>
  <c r="BK15" i="15" s="1"/>
  <c r="BG14" i="15"/>
  <c r="BE13" i="15"/>
  <c r="BI11" i="15"/>
  <c r="AX43" i="15"/>
  <c r="AV42" i="15"/>
  <c r="AZ40" i="15"/>
  <c r="BB40" i="15" s="1"/>
  <c r="AX39" i="15"/>
  <c r="AV38" i="15"/>
  <c r="AZ36" i="15"/>
  <c r="BB36" i="15" s="1"/>
  <c r="AX35" i="15"/>
  <c r="AV34" i="15"/>
  <c r="AZ32" i="15"/>
  <c r="BB32" i="15" s="1"/>
  <c r="AX31" i="15"/>
  <c r="AV30" i="15"/>
  <c r="AZ28" i="15"/>
  <c r="BQ28" i="15"/>
  <c r="BR17" i="15"/>
  <c r="BT17" i="15" s="1"/>
  <c r="BX17" i="15" s="1"/>
  <c r="BJ41" i="15"/>
  <c r="BL41" i="15" s="1"/>
  <c r="BH36" i="15"/>
  <c r="BF31" i="15"/>
  <c r="BJ25" i="15"/>
  <c r="BL25" i="15" s="1"/>
  <c r="BH20" i="15"/>
  <c r="BF15" i="15"/>
  <c r="BA42" i="15"/>
  <c r="BC42" i="15" s="1"/>
  <c r="AY37" i="15"/>
  <c r="AW32" i="15"/>
  <c r="AY27" i="15"/>
  <c r="AW26" i="15"/>
  <c r="BA24" i="15"/>
  <c r="BC24" i="15" s="1"/>
  <c r="AY23" i="15"/>
  <c r="AW22" i="15"/>
  <c r="BA20" i="15"/>
  <c r="BC20" i="15" s="1"/>
  <c r="AY19" i="15"/>
  <c r="AW18" i="15"/>
  <c r="BA16" i="15"/>
  <c r="BC16" i="15" s="1"/>
  <c r="AY15" i="15"/>
  <c r="AW14" i="15"/>
  <c r="BA12" i="15"/>
  <c r="BC12" i="15" s="1"/>
  <c r="AY11" i="15"/>
  <c r="AR41" i="15"/>
  <c r="AR37" i="15"/>
  <c r="AR33" i="15"/>
  <c r="AR29" i="15"/>
  <c r="AR25" i="15"/>
  <c r="AR21" i="15"/>
  <c r="AR17" i="15"/>
  <c r="AR13" i="15"/>
  <c r="AK43" i="15"/>
  <c r="AI42" i="15"/>
  <c r="AM40" i="15"/>
  <c r="AO40" i="15" s="1"/>
  <c r="AK39" i="15"/>
  <c r="AI38" i="15"/>
  <c r="AM36" i="15"/>
  <c r="AO36" i="15" s="1"/>
  <c r="AK35" i="15"/>
  <c r="AI34" i="15"/>
  <c r="AM32" i="15"/>
  <c r="AO32" i="15" s="1"/>
  <c r="AK31" i="15"/>
  <c r="AI30" i="15"/>
  <c r="AM28" i="15"/>
  <c r="AO28" i="15" s="1"/>
  <c r="AK27" i="15"/>
  <c r="AI26" i="15"/>
  <c r="AM24" i="15"/>
  <c r="AO24" i="15" s="1"/>
  <c r="AK23" i="15"/>
  <c r="AI22" i="15"/>
  <c r="AM20" i="15"/>
  <c r="AO20" i="15" s="1"/>
  <c r="AK19" i="15"/>
  <c r="AI18" i="15"/>
  <c r="AM16" i="15"/>
  <c r="AO16" i="15" s="1"/>
  <c r="AK15" i="15"/>
  <c r="AI14" i="15"/>
  <c r="AM12" i="15"/>
  <c r="AO12" i="15" s="1"/>
  <c r="AK11" i="15"/>
  <c r="Z43" i="15"/>
  <c r="AD41" i="15"/>
  <c r="AF41" i="15" s="1"/>
  <c r="AB40" i="15"/>
  <c r="Z39" i="15"/>
  <c r="AD37" i="15"/>
  <c r="AF37" i="15" s="1"/>
  <c r="AB36" i="15"/>
  <c r="Z35" i="15"/>
  <c r="AD33" i="15"/>
  <c r="AF33" i="15" s="1"/>
  <c r="AB32" i="15"/>
  <c r="Z31" i="15"/>
  <c r="AD29" i="15"/>
  <c r="AF29" i="15" s="1"/>
  <c r="AB28" i="15"/>
  <c r="Z27" i="15"/>
  <c r="AD25" i="15"/>
  <c r="AF25" i="15" s="1"/>
  <c r="AB24" i="15"/>
  <c r="Z23" i="15"/>
  <c r="AD21" i="15"/>
  <c r="AF21" i="15" s="1"/>
  <c r="AB20" i="15"/>
  <c r="Z19" i="15"/>
  <c r="AD17" i="15"/>
  <c r="AF17" i="15" s="1"/>
  <c r="AB16" i="15"/>
  <c r="Z15" i="15"/>
  <c r="AD13" i="15"/>
  <c r="AF13" i="15" s="1"/>
  <c r="AB12" i="15"/>
  <c r="Z11" i="15"/>
  <c r="S42" i="15"/>
  <c r="S40" i="15"/>
  <c r="S38" i="15"/>
  <c r="S36" i="15"/>
  <c r="S34" i="15"/>
  <c r="S32" i="15"/>
  <c r="S30" i="15"/>
  <c r="S28" i="15"/>
  <c r="S26" i="15"/>
  <c r="S24" i="15"/>
  <c r="S22" i="15"/>
  <c r="S20" i="15"/>
  <c r="S18" i="15"/>
  <c r="S16" i="15"/>
  <c r="S14" i="15"/>
  <c r="S12" i="15"/>
  <c r="N42" i="15"/>
  <c r="P42" i="15" s="1"/>
  <c r="N38" i="15"/>
  <c r="P38" i="15" s="1"/>
  <c r="N34" i="15"/>
  <c r="P34" i="15" s="1"/>
  <c r="N30" i="15"/>
  <c r="P30" i="15" s="1"/>
  <c r="N26" i="15"/>
  <c r="P26" i="15" s="1"/>
  <c r="N22" i="15"/>
  <c r="P22" i="15" s="1"/>
  <c r="N18" i="15"/>
  <c r="P18" i="15" s="1"/>
  <c r="N14" i="15"/>
  <c r="P14" i="15" s="1"/>
  <c r="H43" i="15"/>
  <c r="E42" i="15"/>
  <c r="G40" i="15"/>
  <c r="D39" i="15"/>
  <c r="F37" i="15"/>
  <c r="H35" i="15"/>
  <c r="E34" i="15"/>
  <c r="G32" i="15"/>
  <c r="D31" i="15"/>
  <c r="I31" i="15" s="1"/>
  <c r="F29" i="15"/>
  <c r="H27" i="15"/>
  <c r="E26" i="15"/>
  <c r="G24" i="15"/>
  <c r="D23" i="15"/>
  <c r="F21" i="15"/>
  <c r="H19" i="15"/>
  <c r="E18" i="15"/>
  <c r="G16" i="15"/>
  <c r="D15" i="15"/>
  <c r="F13" i="15"/>
  <c r="H11" i="15"/>
  <c r="BS27" i="15"/>
  <c r="BQ17" i="15"/>
  <c r="BI41" i="15"/>
  <c r="BK41" i="15" s="1"/>
  <c r="BG36" i="15"/>
  <c r="BE31" i="15"/>
  <c r="BI25" i="15"/>
  <c r="BK25" i="15" s="1"/>
  <c r="BG20" i="15"/>
  <c r="BE15" i="15"/>
  <c r="AZ42" i="15"/>
  <c r="BB42" i="15" s="1"/>
  <c r="AX37" i="15"/>
  <c r="AV32" i="15"/>
  <c r="AX27" i="15"/>
  <c r="AV26" i="15"/>
  <c r="AZ24" i="15"/>
  <c r="BB24" i="15" s="1"/>
  <c r="AX23" i="15"/>
  <c r="AV22" i="15"/>
  <c r="AZ20" i="15"/>
  <c r="BB20" i="15" s="1"/>
  <c r="AX19" i="15"/>
  <c r="AV18" i="15"/>
  <c r="AZ16" i="15"/>
  <c r="BB16" i="15" s="1"/>
  <c r="AX15" i="15"/>
  <c r="AV14" i="15"/>
  <c r="AZ12" i="15"/>
  <c r="BB12" i="15" s="1"/>
  <c r="AX11" i="15"/>
  <c r="AQ41" i="15"/>
  <c r="AQ37" i="15"/>
  <c r="AQ33" i="15"/>
  <c r="AQ29" i="15"/>
  <c r="AQ25" i="15"/>
  <c r="AQ21" i="15"/>
  <c r="AQ17" i="15"/>
  <c r="AQ13" i="15"/>
  <c r="AJ43" i="15"/>
  <c r="AH42" i="15"/>
  <c r="AL40" i="15"/>
  <c r="AN40" i="15" s="1"/>
  <c r="AJ39" i="15"/>
  <c r="AH38" i="15"/>
  <c r="AL36" i="15"/>
  <c r="AN36" i="15" s="1"/>
  <c r="AJ35" i="15"/>
  <c r="AH34" i="15"/>
  <c r="AL32" i="15"/>
  <c r="AN32" i="15" s="1"/>
  <c r="AJ31" i="15"/>
  <c r="AH30" i="15"/>
  <c r="AL28" i="15"/>
  <c r="AN28" i="15" s="1"/>
  <c r="AJ27" i="15"/>
  <c r="AH26" i="15"/>
  <c r="AL24" i="15"/>
  <c r="AN24" i="15" s="1"/>
  <c r="AJ23" i="15"/>
  <c r="AH22" i="15"/>
  <c r="AL20" i="15"/>
  <c r="AN20" i="15" s="1"/>
  <c r="AJ19" i="15"/>
  <c r="AH18" i="15"/>
  <c r="AL16" i="15"/>
  <c r="AJ15" i="15"/>
  <c r="AH14" i="15"/>
  <c r="AL12" i="15"/>
  <c r="AN12" i="15" s="1"/>
  <c r="AJ11" i="15"/>
  <c r="Y43" i="15"/>
  <c r="AC41" i="15"/>
  <c r="AE41" i="15" s="1"/>
  <c r="AA40" i="15"/>
  <c r="Y39" i="15"/>
  <c r="AC37" i="15"/>
  <c r="AE37" i="15" s="1"/>
  <c r="AA36" i="15"/>
  <c r="Y35" i="15"/>
  <c r="AC33" i="15"/>
  <c r="AE33" i="15" s="1"/>
  <c r="AA32" i="15"/>
  <c r="Y31" i="15"/>
  <c r="AC29" i="15"/>
  <c r="AE29" i="15" s="1"/>
  <c r="AA28" i="15"/>
  <c r="Y27" i="15"/>
  <c r="AC25" i="15"/>
  <c r="AE25" i="15" s="1"/>
  <c r="AA24" i="15"/>
  <c r="Y23" i="15"/>
  <c r="AC21" i="15"/>
  <c r="AE21" i="15" s="1"/>
  <c r="AA20" i="15"/>
  <c r="Y19" i="15"/>
  <c r="AC17" i="15"/>
  <c r="AE17" i="15" s="1"/>
  <c r="AA16" i="15"/>
  <c r="Y15" i="15"/>
  <c r="AC13" i="15"/>
  <c r="AE13" i="15" s="1"/>
  <c r="AA12" i="15"/>
  <c r="Y11" i="15"/>
  <c r="R42" i="15"/>
  <c r="R40" i="15"/>
  <c r="R38" i="15"/>
  <c r="R36" i="15"/>
  <c r="R34" i="15"/>
  <c r="R32" i="15"/>
  <c r="R30" i="15"/>
  <c r="R28" i="15"/>
  <c r="R26" i="15"/>
  <c r="R24" i="15"/>
  <c r="R22" i="15"/>
  <c r="R20" i="15"/>
  <c r="R18" i="15"/>
  <c r="R16" i="15"/>
  <c r="R14" i="15"/>
  <c r="R12" i="15"/>
  <c r="M42" i="15"/>
  <c r="O42" i="15" s="1"/>
  <c r="M38" i="15"/>
  <c r="O38" i="15" s="1"/>
  <c r="M34" i="15"/>
  <c r="O34" i="15" s="1"/>
  <c r="M30" i="15"/>
  <c r="O30" i="15" s="1"/>
  <c r="M26" i="15"/>
  <c r="O26" i="15" s="1"/>
  <c r="M22" i="15"/>
  <c r="O22" i="15" s="1"/>
  <c r="M18" i="15"/>
  <c r="O18" i="15" s="1"/>
  <c r="M14" i="15"/>
  <c r="O14" i="15" s="1"/>
  <c r="G43" i="15"/>
  <c r="D42" i="15"/>
  <c r="I42" i="15" s="1"/>
  <c r="F40" i="15"/>
  <c r="H38" i="15"/>
  <c r="E37" i="15"/>
  <c r="G35" i="15"/>
  <c r="L35" i="15" s="1"/>
  <c r="D34" i="15"/>
  <c r="F32" i="15"/>
  <c r="H30" i="15"/>
  <c r="E29" i="15"/>
  <c r="G27" i="15"/>
  <c r="L27" i="15" s="1"/>
  <c r="D26" i="15"/>
  <c r="F24" i="15"/>
  <c r="H22" i="15"/>
  <c r="E21" i="15"/>
  <c r="G19" i="15"/>
  <c r="L19" i="15" s="1"/>
  <c r="D18" i="15"/>
  <c r="F16" i="15"/>
  <c r="H14" i="15"/>
  <c r="E13" i="15"/>
  <c r="G11" i="15"/>
  <c r="BR25" i="15"/>
  <c r="BS14" i="15"/>
  <c r="BH40" i="15"/>
  <c r="BF35" i="15"/>
  <c r="BJ29" i="15"/>
  <c r="BL29" i="15" s="1"/>
  <c r="BH24" i="15"/>
  <c r="BF19" i="15"/>
  <c r="BJ13" i="15"/>
  <c r="BL13" i="15" s="1"/>
  <c r="AY41" i="15"/>
  <c r="AW36" i="15"/>
  <c r="BA30" i="15"/>
  <c r="BC30" i="15" s="1"/>
  <c r="AW27" i="15"/>
  <c r="BA25" i="15"/>
  <c r="BC25" i="15" s="1"/>
  <c r="AY24" i="15"/>
  <c r="AW23" i="15"/>
  <c r="BA21" i="15"/>
  <c r="BC21" i="15" s="1"/>
  <c r="AY20" i="15"/>
  <c r="AW19" i="15"/>
  <c r="BA17" i="15"/>
  <c r="BC17" i="15" s="1"/>
  <c r="AY16" i="15"/>
  <c r="AW15" i="15"/>
  <c r="BA13" i="15"/>
  <c r="BC13" i="15" s="1"/>
  <c r="AY12" i="15"/>
  <c r="AW11" i="15"/>
  <c r="AR40" i="15"/>
  <c r="AR36" i="15"/>
  <c r="AR32" i="15"/>
  <c r="AR28" i="15"/>
  <c r="AR24" i="15"/>
  <c r="AR20" i="15"/>
  <c r="AR16" i="15"/>
  <c r="AR12" i="15"/>
  <c r="AI43" i="15"/>
  <c r="AM41" i="15"/>
  <c r="AO41" i="15" s="1"/>
  <c r="AK40" i="15"/>
  <c r="AI39" i="15"/>
  <c r="AM37" i="15"/>
  <c r="AO37" i="15" s="1"/>
  <c r="AK36" i="15"/>
  <c r="AI35" i="15"/>
  <c r="AM33" i="15"/>
  <c r="AO33" i="15" s="1"/>
  <c r="AK32" i="15"/>
  <c r="AI31" i="15"/>
  <c r="AM29" i="15"/>
  <c r="AO29" i="15" s="1"/>
  <c r="AK28" i="15"/>
  <c r="AI27" i="15"/>
  <c r="AM25" i="15"/>
  <c r="AO25" i="15" s="1"/>
  <c r="AK24" i="15"/>
  <c r="AI23" i="15"/>
  <c r="AM21" i="15"/>
  <c r="AO21" i="15" s="1"/>
  <c r="AK20" i="15"/>
  <c r="AI19" i="15"/>
  <c r="AM17" i="15"/>
  <c r="AO17" i="15" s="1"/>
  <c r="AK16" i="15"/>
  <c r="AI15" i="15"/>
  <c r="AM13" i="15"/>
  <c r="AO13" i="15" s="1"/>
  <c r="AK12" i="15"/>
  <c r="AI11" i="15"/>
  <c r="AD42" i="15"/>
  <c r="AF42" i="15" s="1"/>
  <c r="AB41" i="15"/>
  <c r="Z40" i="15"/>
  <c r="AD38" i="15"/>
  <c r="AF38" i="15" s="1"/>
  <c r="AB37" i="15"/>
  <c r="Z36" i="15"/>
  <c r="AD34" i="15"/>
  <c r="AF34" i="15" s="1"/>
  <c r="AB33" i="15"/>
  <c r="Z32" i="15"/>
  <c r="AD30" i="15"/>
  <c r="AF30" i="15" s="1"/>
  <c r="AB29" i="15"/>
  <c r="Z28" i="15"/>
  <c r="AD26" i="15"/>
  <c r="AF26" i="15" s="1"/>
  <c r="AB25" i="15"/>
  <c r="Z24" i="15"/>
  <c r="AD22" i="15"/>
  <c r="AF22" i="15" s="1"/>
  <c r="AB21" i="15"/>
  <c r="Z20" i="15"/>
  <c r="AD18" i="15"/>
  <c r="AF18" i="15" s="1"/>
  <c r="AB17" i="15"/>
  <c r="Z16" i="15"/>
  <c r="AD14" i="15"/>
  <c r="AF14" i="15" s="1"/>
  <c r="AB13" i="15"/>
  <c r="Z12" i="15"/>
  <c r="U43" i="15"/>
  <c r="U41" i="15"/>
  <c r="U39" i="15"/>
  <c r="U37" i="15"/>
  <c r="U35" i="15"/>
  <c r="U33" i="15"/>
  <c r="U31" i="15"/>
  <c r="U29" i="15"/>
  <c r="U27" i="15"/>
  <c r="U25" i="15"/>
  <c r="U23" i="15"/>
  <c r="U21" i="15"/>
  <c r="U19" i="15"/>
  <c r="U17" i="15"/>
  <c r="U15" i="15"/>
  <c r="U13" i="15"/>
  <c r="U11" i="15"/>
  <c r="N41" i="15"/>
  <c r="P41" i="15" s="1"/>
  <c r="N37" i="15"/>
  <c r="P37" i="15" s="1"/>
  <c r="N33" i="15"/>
  <c r="P33" i="15" s="1"/>
  <c r="N29" i="15"/>
  <c r="P29" i="15" s="1"/>
  <c r="N25" i="15"/>
  <c r="P25" i="15" s="1"/>
  <c r="N21" i="15"/>
  <c r="P21" i="15" s="1"/>
  <c r="N17" i="15"/>
  <c r="P17" i="15" s="1"/>
  <c r="N13" i="15"/>
  <c r="P13" i="15" s="1"/>
  <c r="F43" i="15"/>
  <c r="H41" i="15"/>
  <c r="E40" i="15"/>
  <c r="G38" i="15"/>
  <c r="L38" i="15" s="1"/>
  <c r="D37" i="15"/>
  <c r="F35" i="15"/>
  <c r="K35" i="15" s="1"/>
  <c r="H33" i="15"/>
  <c r="E32" i="15"/>
  <c r="G30" i="15"/>
  <c r="L30" i="15" s="1"/>
  <c r="D29" i="15"/>
  <c r="F27" i="15"/>
  <c r="K27" i="15" s="1"/>
  <c r="H25" i="15"/>
  <c r="E24" i="15"/>
  <c r="G22" i="15"/>
  <c r="D21" i="15"/>
  <c r="I21" i="15" s="1"/>
  <c r="F19" i="15"/>
  <c r="K19" i="15" s="1"/>
  <c r="H17" i="15"/>
  <c r="E16" i="15"/>
  <c r="G14" i="15"/>
  <c r="L14" i="15" s="1"/>
  <c r="D13" i="15"/>
  <c r="F11" i="15"/>
  <c r="BQ25" i="15"/>
  <c r="BR14" i="15"/>
  <c r="BG40" i="15"/>
  <c r="BE35" i="15"/>
  <c r="BI29" i="15"/>
  <c r="BK29" i="15" s="1"/>
  <c r="BG24" i="15"/>
  <c r="BE19" i="15"/>
  <c r="BI13" i="15"/>
  <c r="BK13" i="15" s="1"/>
  <c r="AX41" i="15"/>
  <c r="AV36" i="15"/>
  <c r="AZ30" i="15"/>
  <c r="BB30" i="15" s="1"/>
  <c r="AV27" i="15"/>
  <c r="AZ25" i="15"/>
  <c r="BB25" i="15" s="1"/>
  <c r="AX24" i="15"/>
  <c r="AV23" i="15"/>
  <c r="AZ21" i="15"/>
  <c r="BB21" i="15" s="1"/>
  <c r="AX20" i="15"/>
  <c r="AV19" i="15"/>
  <c r="AZ17" i="15"/>
  <c r="BB17" i="15" s="1"/>
  <c r="AX16" i="15"/>
  <c r="AV15" i="15"/>
  <c r="AZ13" i="15"/>
  <c r="BB13" i="15" s="1"/>
  <c r="AX12" i="15"/>
  <c r="AV11" i="15"/>
  <c r="AQ40" i="15"/>
  <c r="AQ36" i="15"/>
  <c r="AQ32" i="15"/>
  <c r="AQ28" i="15"/>
  <c r="AQ24" i="15"/>
  <c r="AQ20" i="15"/>
  <c r="AQ16" i="15"/>
  <c r="AQ12" i="15"/>
  <c r="AH43" i="15"/>
  <c r="AL41" i="15"/>
  <c r="AN41" i="15" s="1"/>
  <c r="AJ40" i="15"/>
  <c r="AH39" i="15"/>
  <c r="AL37" i="15"/>
  <c r="AN37" i="15" s="1"/>
  <c r="AJ36" i="15"/>
  <c r="AH35" i="15"/>
  <c r="AL33" i="15"/>
  <c r="AN33" i="15" s="1"/>
  <c r="AJ32" i="15"/>
  <c r="AH31" i="15"/>
  <c r="AL29" i="15"/>
  <c r="AN29" i="15" s="1"/>
  <c r="AJ28" i="15"/>
  <c r="AH27" i="15"/>
  <c r="AL25" i="15"/>
  <c r="AN25" i="15" s="1"/>
  <c r="AJ24" i="15"/>
  <c r="AH23" i="15"/>
  <c r="AL21" i="15"/>
  <c r="AN21" i="15" s="1"/>
  <c r="AJ20" i="15"/>
  <c r="AH19" i="15"/>
  <c r="AL17" i="15"/>
  <c r="AJ16" i="15"/>
  <c r="AH15" i="15"/>
  <c r="AL13" i="15"/>
  <c r="AJ12" i="15"/>
  <c r="AH11" i="15"/>
  <c r="AC42" i="15"/>
  <c r="AE42" i="15" s="1"/>
  <c r="AA41" i="15"/>
  <c r="Y40" i="15"/>
  <c r="AC38" i="15"/>
  <c r="AE38" i="15" s="1"/>
  <c r="AA37" i="15"/>
  <c r="Y36" i="15"/>
  <c r="AC34" i="15"/>
  <c r="AE34" i="15" s="1"/>
  <c r="AA33" i="15"/>
  <c r="Y32" i="15"/>
  <c r="AC30" i="15"/>
  <c r="AE30" i="15" s="1"/>
  <c r="AA29" i="15"/>
  <c r="Y28" i="15"/>
  <c r="AC26" i="15"/>
  <c r="AE26" i="15" s="1"/>
  <c r="AA25" i="15"/>
  <c r="Y24" i="15"/>
  <c r="AC22" i="15"/>
  <c r="AE22" i="15" s="1"/>
  <c r="AA21" i="15"/>
  <c r="Y20" i="15"/>
  <c r="AC18" i="15"/>
  <c r="AA17" i="15"/>
  <c r="Y16" i="15"/>
  <c r="AC14" i="15"/>
  <c r="AA13" i="15"/>
  <c r="Y12" i="15"/>
  <c r="T43" i="15"/>
  <c r="T41" i="15"/>
  <c r="T39" i="15"/>
  <c r="T37" i="15"/>
  <c r="T35" i="15"/>
  <c r="T33" i="15"/>
  <c r="T31" i="15"/>
  <c r="T29" i="15"/>
  <c r="T27" i="15"/>
  <c r="T25" i="15"/>
  <c r="T23" i="15"/>
  <c r="T21" i="15"/>
  <c r="T19" i="15"/>
  <c r="T17" i="15"/>
  <c r="T15" i="15"/>
  <c r="T13" i="15"/>
  <c r="T11" i="15"/>
  <c r="M41" i="15"/>
  <c r="O41" i="15" s="1"/>
  <c r="M37" i="15"/>
  <c r="O37" i="15" s="1"/>
  <c r="M33" i="15"/>
  <c r="O33" i="15" s="1"/>
  <c r="M29" i="15"/>
  <c r="O29" i="15" s="1"/>
  <c r="M25" i="15"/>
  <c r="O25" i="15" s="1"/>
  <c r="M21" i="15"/>
  <c r="O21" i="15" s="1"/>
  <c r="M17" i="15"/>
  <c r="O17" i="15" s="1"/>
  <c r="M13" i="15"/>
  <c r="O13" i="15" s="1"/>
  <c r="E43" i="15"/>
  <c r="J43" i="15" s="1"/>
  <c r="G41" i="15"/>
  <c r="L41" i="15" s="1"/>
  <c r="D40" i="15"/>
  <c r="F38" i="15"/>
  <c r="K38" i="15" s="1"/>
  <c r="H36" i="15"/>
  <c r="E35" i="15"/>
  <c r="J35" i="15" s="1"/>
  <c r="G33" i="15"/>
  <c r="D32" i="15"/>
  <c r="F30" i="15"/>
  <c r="K30" i="15" s="1"/>
  <c r="H28" i="15"/>
  <c r="E27" i="15"/>
  <c r="J27" i="15" s="1"/>
  <c r="G25" i="15"/>
  <c r="L25" i="15" s="1"/>
  <c r="D24" i="15"/>
  <c r="F22" i="15"/>
  <c r="H20" i="15"/>
  <c r="E19" i="15"/>
  <c r="J19" i="15" s="1"/>
  <c r="G17" i="15"/>
  <c r="L17" i="15" s="1"/>
  <c r="D16" i="15"/>
  <c r="F14" i="15"/>
  <c r="K14" i="15" s="1"/>
  <c r="H12" i="15"/>
  <c r="E11" i="15"/>
  <c r="J11" i="15" s="1"/>
  <c r="BS22" i="15"/>
  <c r="BQ12" i="15"/>
  <c r="BF39" i="15"/>
  <c r="BJ33" i="15"/>
  <c r="BL33" i="15" s="1"/>
  <c r="BH28" i="15"/>
  <c r="BF23" i="15"/>
  <c r="BJ17" i="15"/>
  <c r="BL17" i="15" s="1"/>
  <c r="BH12" i="15"/>
  <c r="AW40" i="15"/>
  <c r="BA34" i="15"/>
  <c r="BC34" i="15" s="1"/>
  <c r="AY29" i="15"/>
  <c r="BA26" i="15"/>
  <c r="BC26" i="15" s="1"/>
  <c r="AY25" i="15"/>
  <c r="AW24" i="15"/>
  <c r="BA22" i="15"/>
  <c r="BC22" i="15" s="1"/>
  <c r="AY21" i="15"/>
  <c r="AW20" i="15"/>
  <c r="BA18" i="15"/>
  <c r="BC18" i="15" s="1"/>
  <c r="AY17" i="15"/>
  <c r="AW16" i="15"/>
  <c r="BA14" i="15"/>
  <c r="BC14" i="15" s="1"/>
  <c r="AY13" i="15"/>
  <c r="AW12" i="15"/>
  <c r="AR43" i="15"/>
  <c r="AR39" i="15"/>
  <c r="AR35" i="15"/>
  <c r="AR31" i="15"/>
  <c r="AR27" i="15"/>
  <c r="AR23" i="15"/>
  <c r="AR19" i="15"/>
  <c r="AR15" i="15"/>
  <c r="AR11" i="15"/>
  <c r="AM42" i="15"/>
  <c r="AO42" i="15" s="1"/>
  <c r="AK41" i="15"/>
  <c r="AI40" i="15"/>
  <c r="AM38" i="15"/>
  <c r="AO38" i="15" s="1"/>
  <c r="AK37" i="15"/>
  <c r="AI36" i="15"/>
  <c r="AM34" i="15"/>
  <c r="AO34" i="15" s="1"/>
  <c r="AK33" i="15"/>
  <c r="AI32" i="15"/>
  <c r="AM30" i="15"/>
  <c r="AO30" i="15" s="1"/>
  <c r="AK29" i="15"/>
  <c r="AI28" i="15"/>
  <c r="AM26" i="15"/>
  <c r="AO26" i="15" s="1"/>
  <c r="AK25" i="15"/>
  <c r="AI24" i="15"/>
  <c r="AM22" i="15"/>
  <c r="AO22" i="15" s="1"/>
  <c r="AK21" i="15"/>
  <c r="AI20" i="15"/>
  <c r="AM18" i="15"/>
  <c r="AO18" i="15" s="1"/>
  <c r="AK17" i="15"/>
  <c r="AI16" i="15"/>
  <c r="AM14" i="15"/>
  <c r="AO14" i="15" s="1"/>
  <c r="AK13" i="15"/>
  <c r="AI12" i="15"/>
  <c r="AD43" i="15"/>
  <c r="AF43" i="15" s="1"/>
  <c r="AB42" i="15"/>
  <c r="Z41" i="15"/>
  <c r="AD39" i="15"/>
  <c r="AF39" i="15" s="1"/>
  <c r="AB38" i="15"/>
  <c r="Z37" i="15"/>
  <c r="AD35" i="15"/>
  <c r="AF35" i="15" s="1"/>
  <c r="AB34" i="15"/>
  <c r="Z33" i="15"/>
  <c r="AD31" i="15"/>
  <c r="AF31" i="15" s="1"/>
  <c r="AB30" i="15"/>
  <c r="Z29" i="15"/>
  <c r="AD27" i="15"/>
  <c r="AF27" i="15" s="1"/>
  <c r="AB26" i="15"/>
  <c r="Z25" i="15"/>
  <c r="AD23" i="15"/>
  <c r="AF23" i="15" s="1"/>
  <c r="AB22" i="15"/>
  <c r="Z21" i="15"/>
  <c r="AD19" i="15"/>
  <c r="AF19" i="15" s="1"/>
  <c r="AB18" i="15"/>
  <c r="Z17" i="15"/>
  <c r="AD15" i="15"/>
  <c r="AF15" i="15" s="1"/>
  <c r="AB14" i="15"/>
  <c r="Z13" i="15"/>
  <c r="AD11" i="15"/>
  <c r="S43" i="15"/>
  <c r="S41" i="15"/>
  <c r="S39" i="15"/>
  <c r="S37" i="15"/>
  <c r="S35" i="15"/>
  <c r="S33" i="15"/>
  <c r="S31" i="15"/>
  <c r="S29" i="15"/>
  <c r="S27" i="15"/>
  <c r="S25" i="15"/>
  <c r="S23" i="15"/>
  <c r="S21" i="15"/>
  <c r="S19" i="15"/>
  <c r="S17" i="15"/>
  <c r="S15" i="15"/>
  <c r="S13" i="15"/>
  <c r="S11" i="15"/>
  <c r="N40" i="15"/>
  <c r="P40" i="15" s="1"/>
  <c r="N36" i="15"/>
  <c r="P36" i="15" s="1"/>
  <c r="N32" i="15"/>
  <c r="P32" i="15" s="1"/>
  <c r="N28" i="15"/>
  <c r="P28" i="15" s="1"/>
  <c r="N24" i="15"/>
  <c r="P24" i="15" s="1"/>
  <c r="N20" i="15"/>
  <c r="P20" i="15" s="1"/>
  <c r="N16" i="15"/>
  <c r="P16" i="15" s="1"/>
  <c r="N12" i="15"/>
  <c r="P12" i="15" s="1"/>
  <c r="D43" i="15"/>
  <c r="I43" i="15" s="1"/>
  <c r="F41" i="15"/>
  <c r="K41" i="15" s="1"/>
  <c r="H39" i="15"/>
  <c r="E38" i="15"/>
  <c r="J38" i="15" s="1"/>
  <c r="G36" i="15"/>
  <c r="L36" i="15" s="1"/>
  <c r="D35" i="15"/>
  <c r="I35" i="15" s="1"/>
  <c r="F33" i="15"/>
  <c r="H31" i="15"/>
  <c r="E30" i="15"/>
  <c r="J30" i="15" s="1"/>
  <c r="G28" i="15"/>
  <c r="L28" i="15" s="1"/>
  <c r="D27" i="15"/>
  <c r="I27" i="15" s="1"/>
  <c r="F25" i="15"/>
  <c r="K25" i="15" s="1"/>
  <c r="H23" i="15"/>
  <c r="E22" i="15"/>
  <c r="J22" i="15" s="1"/>
  <c r="G20" i="15"/>
  <c r="L20" i="15" s="1"/>
  <c r="D19" i="15"/>
  <c r="I19" i="15" s="1"/>
  <c r="F17" i="15"/>
  <c r="K17" i="15" s="1"/>
  <c r="H15" i="15"/>
  <c r="E14" i="15"/>
  <c r="J14" i="15" s="1"/>
  <c r="G12" i="15"/>
  <c r="D11" i="15"/>
  <c r="I11" i="15" s="1"/>
  <c r="BR22" i="15"/>
  <c r="BS11" i="15"/>
  <c r="BE39" i="15"/>
  <c r="BI33" i="15"/>
  <c r="BK33" i="15" s="1"/>
  <c r="BG28" i="15"/>
  <c r="BE23" i="15"/>
  <c r="BI17" i="15"/>
  <c r="BK17" i="15" s="1"/>
  <c r="BG12" i="15"/>
  <c r="AV40" i="15"/>
  <c r="AZ34" i="15"/>
  <c r="BB34" i="15" s="1"/>
  <c r="AX29" i="15"/>
  <c r="AZ26" i="15"/>
  <c r="BB26" i="15" s="1"/>
  <c r="AX25" i="15"/>
  <c r="AV24" i="15"/>
  <c r="AZ22" i="15"/>
  <c r="BB22" i="15" s="1"/>
  <c r="AX21" i="15"/>
  <c r="AV20" i="15"/>
  <c r="AZ18" i="15"/>
  <c r="BB18" i="15" s="1"/>
  <c r="AX17" i="15"/>
  <c r="AV16" i="15"/>
  <c r="AZ14" i="15"/>
  <c r="BB14" i="15" s="1"/>
  <c r="AX13" i="15"/>
  <c r="AV12" i="15"/>
  <c r="AQ43" i="15"/>
  <c r="AQ39" i="15"/>
  <c r="AQ35" i="15"/>
  <c r="AQ31" i="15"/>
  <c r="AQ27" i="15"/>
  <c r="AQ23" i="15"/>
  <c r="AQ19" i="15"/>
  <c r="AQ15" i="15"/>
  <c r="AQ11" i="15"/>
  <c r="AL42" i="15"/>
  <c r="AN42" i="15" s="1"/>
  <c r="AJ41" i="15"/>
  <c r="AH40" i="15"/>
  <c r="AL38" i="15"/>
  <c r="AN38" i="15" s="1"/>
  <c r="AJ37" i="15"/>
  <c r="AH36" i="15"/>
  <c r="AL34" i="15"/>
  <c r="AN34" i="15" s="1"/>
  <c r="AJ33" i="15"/>
  <c r="AH32" i="15"/>
  <c r="AL30" i="15"/>
  <c r="AN30" i="15" s="1"/>
  <c r="AJ29" i="15"/>
  <c r="AH28" i="15"/>
  <c r="AL26" i="15"/>
  <c r="AN26" i="15" s="1"/>
  <c r="AJ25" i="15"/>
  <c r="AH24" i="15"/>
  <c r="AL22" i="15"/>
  <c r="AN22" i="15" s="1"/>
  <c r="AJ21" i="15"/>
  <c r="AH20" i="15"/>
  <c r="AL18" i="15"/>
  <c r="AN18" i="15" s="1"/>
  <c r="AJ17" i="15"/>
  <c r="AH16" i="15"/>
  <c r="AL14" i="15"/>
  <c r="AN14" i="15" s="1"/>
  <c r="AJ13" i="15"/>
  <c r="AH12" i="15"/>
  <c r="AC43" i="15"/>
  <c r="AE43" i="15" s="1"/>
  <c r="AA42" i="15"/>
  <c r="Y41" i="15"/>
  <c r="AC39" i="15"/>
  <c r="AE39" i="15" s="1"/>
  <c r="AA38" i="15"/>
  <c r="Y37" i="15"/>
  <c r="AC35" i="15"/>
  <c r="AE35" i="15" s="1"/>
  <c r="AA34" i="15"/>
  <c r="Y33" i="15"/>
  <c r="AC31" i="15"/>
  <c r="AE31" i="15" s="1"/>
  <c r="AA30" i="15"/>
  <c r="Y29" i="15"/>
  <c r="AC27" i="15"/>
  <c r="AE27" i="15" s="1"/>
  <c r="AA26" i="15"/>
  <c r="Y25" i="15"/>
  <c r="AC23" i="15"/>
  <c r="AE23" i="15" s="1"/>
  <c r="AA22" i="15"/>
  <c r="Y21" i="15"/>
  <c r="AC19" i="15"/>
  <c r="AE19" i="15" s="1"/>
  <c r="AA18" i="15"/>
  <c r="Y17" i="15"/>
  <c r="AC15" i="15"/>
  <c r="AE15" i="15" s="1"/>
  <c r="AA14" i="15"/>
  <c r="Y13" i="15"/>
  <c r="AC11" i="15"/>
  <c r="R43" i="15"/>
  <c r="R41" i="15"/>
  <c r="R39" i="15"/>
  <c r="R37" i="15"/>
  <c r="R35" i="15"/>
  <c r="R33" i="15"/>
  <c r="R31" i="15"/>
  <c r="R29" i="15"/>
  <c r="R27" i="15"/>
  <c r="R25" i="15"/>
  <c r="R23" i="15"/>
  <c r="R21" i="15"/>
  <c r="R19" i="15"/>
  <c r="R17" i="15"/>
  <c r="R15" i="15"/>
  <c r="R13" i="15"/>
  <c r="R11" i="15"/>
  <c r="M40" i="15"/>
  <c r="O40" i="15" s="1"/>
  <c r="M36" i="15"/>
  <c r="O36" i="15" s="1"/>
  <c r="M32" i="15"/>
  <c r="O32" i="15" s="1"/>
  <c r="M28" i="15"/>
  <c r="O28" i="15" s="1"/>
  <c r="M24" i="15"/>
  <c r="O24" i="15" s="1"/>
  <c r="M20" i="15"/>
  <c r="O20" i="15" s="1"/>
  <c r="M16" i="15"/>
  <c r="O16" i="15" s="1"/>
  <c r="M12" i="15"/>
  <c r="O12" i="15" s="1"/>
  <c r="H42" i="15"/>
  <c r="E41" i="15"/>
  <c r="J41" i="15" s="1"/>
  <c r="G39" i="15"/>
  <c r="L39" i="15" s="1"/>
  <c r="D38" i="15"/>
  <c r="I38" i="15" s="1"/>
  <c r="F36" i="15"/>
  <c r="H34" i="15"/>
  <c r="E33" i="15"/>
  <c r="J33" i="15" s="1"/>
  <c r="G31" i="15"/>
  <c r="L31" i="15" s="1"/>
  <c r="D30" i="15"/>
  <c r="I30" i="15" s="1"/>
  <c r="F28" i="15"/>
  <c r="K28" i="15" s="1"/>
  <c r="H26" i="15"/>
  <c r="E25" i="15"/>
  <c r="J25" i="15" s="1"/>
  <c r="G23" i="15"/>
  <c r="D22" i="15"/>
  <c r="I22" i="15" s="1"/>
  <c r="F20" i="15"/>
  <c r="K20" i="15" s="1"/>
  <c r="H18" i="15"/>
  <c r="E17" i="15"/>
  <c r="J17" i="15" s="1"/>
  <c r="G15" i="15"/>
  <c r="L15" i="15" s="1"/>
  <c r="D14" i="15"/>
  <c r="I14" i="15" s="1"/>
  <c r="F12" i="15"/>
  <c r="BQ20" i="15"/>
  <c r="BF43" i="15"/>
  <c r="BJ37" i="15"/>
  <c r="BL37" i="15" s="1"/>
  <c r="BH32" i="15"/>
  <c r="BF27" i="15"/>
  <c r="BJ21" i="15"/>
  <c r="BL21" i="15" s="1"/>
  <c r="BH16" i="15"/>
  <c r="BF11" i="15"/>
  <c r="BA38" i="15"/>
  <c r="BC38" i="15" s="1"/>
  <c r="AY33" i="15"/>
  <c r="AW28" i="15"/>
  <c r="AY26" i="15"/>
  <c r="AW25" i="15"/>
  <c r="BA23" i="15"/>
  <c r="BC23" i="15" s="1"/>
  <c r="AY22" i="15"/>
  <c r="AW21" i="15"/>
  <c r="BA19" i="15"/>
  <c r="BC19" i="15" s="1"/>
  <c r="AY18" i="15"/>
  <c r="AW17" i="15"/>
  <c r="BA15" i="15"/>
  <c r="BC15" i="15" s="1"/>
  <c r="AY14" i="15"/>
  <c r="AW13" i="15"/>
  <c r="BA11" i="15"/>
  <c r="AR42" i="15"/>
  <c r="AR38" i="15"/>
  <c r="AR34" i="15"/>
  <c r="AR30" i="15"/>
  <c r="AR26" i="15"/>
  <c r="AR22" i="15"/>
  <c r="AR18" i="15"/>
  <c r="AR14" i="15"/>
  <c r="AM43" i="15"/>
  <c r="AO43" i="15" s="1"/>
  <c r="AK42" i="15"/>
  <c r="AI41" i="15"/>
  <c r="AM39" i="15"/>
  <c r="AO39" i="15" s="1"/>
  <c r="AK38" i="15"/>
  <c r="AI37" i="15"/>
  <c r="AM35" i="15"/>
  <c r="AO35" i="15" s="1"/>
  <c r="AK34" i="15"/>
  <c r="AI33" i="15"/>
  <c r="AM31" i="15"/>
  <c r="AO31" i="15" s="1"/>
  <c r="AK30" i="15"/>
  <c r="AI29" i="15"/>
  <c r="AM27" i="15"/>
  <c r="AO27" i="15" s="1"/>
  <c r="AK26" i="15"/>
  <c r="AI25" i="15"/>
  <c r="AM23" i="15"/>
  <c r="AO23" i="15" s="1"/>
  <c r="AK22" i="15"/>
  <c r="AI21" i="15"/>
  <c r="AM19" i="15"/>
  <c r="AO19" i="15" s="1"/>
  <c r="AK18" i="15"/>
  <c r="AI17" i="15"/>
  <c r="AM15" i="15"/>
  <c r="AO15" i="15" s="1"/>
  <c r="AK14" i="15"/>
  <c r="AI13" i="15"/>
  <c r="AM11" i="15"/>
  <c r="AB43" i="15"/>
  <c r="Z42" i="15"/>
  <c r="AD40" i="15"/>
  <c r="AF40" i="15" s="1"/>
  <c r="AB39" i="15"/>
  <c r="Z38" i="15"/>
  <c r="AD36" i="15"/>
  <c r="AF36" i="15" s="1"/>
  <c r="AB35" i="15"/>
  <c r="Z34" i="15"/>
  <c r="AD32" i="15"/>
  <c r="AF32" i="15" s="1"/>
  <c r="AB31" i="15"/>
  <c r="Z30" i="15"/>
  <c r="AD28" i="15"/>
  <c r="AF28" i="15" s="1"/>
  <c r="AB27" i="15"/>
  <c r="Z26" i="15"/>
  <c r="AD24" i="15"/>
  <c r="AF24" i="15" s="1"/>
  <c r="AB23" i="15"/>
  <c r="Z22" i="15"/>
  <c r="AD20" i="15"/>
  <c r="AF20" i="15" s="1"/>
  <c r="AB19" i="15"/>
  <c r="Z18" i="15"/>
  <c r="AD16" i="15"/>
  <c r="AF16" i="15" s="1"/>
  <c r="AB15" i="15"/>
  <c r="Z14" i="15"/>
  <c r="AD12" i="15"/>
  <c r="AF12" i="15" s="1"/>
  <c r="AB11" i="15"/>
  <c r="U42" i="15"/>
  <c r="U40" i="15"/>
  <c r="U38" i="15"/>
  <c r="U36" i="15"/>
  <c r="U34" i="15"/>
  <c r="U32" i="15"/>
  <c r="U30" i="15"/>
  <c r="U28" i="15"/>
  <c r="U26" i="15"/>
  <c r="U24" i="15"/>
  <c r="U22" i="15"/>
  <c r="U20" i="15"/>
  <c r="U18" i="15"/>
  <c r="U16" i="15"/>
  <c r="U14" i="15"/>
  <c r="U12" i="15"/>
  <c r="N43" i="15"/>
  <c r="P43" i="15" s="1"/>
  <c r="N39" i="15"/>
  <c r="P39" i="15" s="1"/>
  <c r="N35" i="15"/>
  <c r="P35" i="15" s="1"/>
  <c r="N31" i="15"/>
  <c r="P31" i="15" s="1"/>
  <c r="N27" i="15"/>
  <c r="P27" i="15" s="1"/>
  <c r="N23" i="15"/>
  <c r="P23" i="15" s="1"/>
  <c r="N19" i="15"/>
  <c r="P19" i="15" s="1"/>
  <c r="N15" i="15"/>
  <c r="P15" i="15" s="1"/>
  <c r="N11" i="15"/>
  <c r="G42" i="15"/>
  <c r="L42" i="15" s="1"/>
  <c r="D41" i="15"/>
  <c r="I41" i="15" s="1"/>
  <c r="F39" i="15"/>
  <c r="K39" i="15" s="1"/>
  <c r="H37" i="15"/>
  <c r="E36" i="15"/>
  <c r="J36" i="15" s="1"/>
  <c r="G34" i="15"/>
  <c r="D33" i="15"/>
  <c r="F31" i="15"/>
  <c r="K31" i="15" s="1"/>
  <c r="H29" i="15"/>
  <c r="E28" i="15"/>
  <c r="J28" i="15" s="1"/>
  <c r="G26" i="15"/>
  <c r="D25" i="15"/>
  <c r="I25" i="15" s="1"/>
  <c r="F23" i="15"/>
  <c r="H21" i="15"/>
  <c r="E20" i="15"/>
  <c r="J20" i="15" s="1"/>
  <c r="G18" i="15"/>
  <c r="L18" i="15" s="1"/>
  <c r="D17" i="15"/>
  <c r="I17" i="15" s="1"/>
  <c r="F15" i="15"/>
  <c r="K15" i="15" s="1"/>
  <c r="H13" i="15"/>
  <c r="E12" i="15"/>
  <c r="J12" i="15" s="1"/>
  <c r="BS19" i="15"/>
  <c r="BE43" i="15"/>
  <c r="BI37" i="15"/>
  <c r="BK37" i="15" s="1"/>
  <c r="BG32" i="15"/>
  <c r="BE27" i="15"/>
  <c r="BI21" i="15"/>
  <c r="BK21" i="15" s="1"/>
  <c r="BG16" i="15"/>
  <c r="BE11" i="15"/>
  <c r="AZ38" i="15"/>
  <c r="BB38" i="15" s="1"/>
  <c r="AX33" i="15"/>
  <c r="AV28" i="15"/>
  <c r="AX26" i="15"/>
  <c r="AV25" i="15"/>
  <c r="AZ23" i="15"/>
  <c r="BB23" i="15" s="1"/>
  <c r="AX22" i="15"/>
  <c r="AV21" i="15"/>
  <c r="AZ19" i="15"/>
  <c r="BB19" i="15" s="1"/>
  <c r="AX18" i="15"/>
  <c r="AV17" i="15"/>
  <c r="AZ15" i="15"/>
  <c r="BB15" i="15" s="1"/>
  <c r="AX14" i="15"/>
  <c r="AV13" i="15"/>
  <c r="AZ11" i="15"/>
  <c r="AQ42" i="15"/>
  <c r="AQ38" i="15"/>
  <c r="AQ34" i="15"/>
  <c r="AQ30" i="15"/>
  <c r="AQ26" i="15"/>
  <c r="AQ22" i="15"/>
  <c r="AQ18" i="15"/>
  <c r="AQ14" i="15"/>
  <c r="AL43" i="15"/>
  <c r="AN43" i="15" s="1"/>
  <c r="AJ42" i="15"/>
  <c r="AH41" i="15"/>
  <c r="AL39" i="15"/>
  <c r="AN39" i="15" s="1"/>
  <c r="AJ38" i="15"/>
  <c r="AH37" i="15"/>
  <c r="AL35" i="15"/>
  <c r="AN35" i="15" s="1"/>
  <c r="AJ34" i="15"/>
  <c r="AH33" i="15"/>
  <c r="AL31" i="15"/>
  <c r="AN31" i="15" s="1"/>
  <c r="AJ30" i="15"/>
  <c r="AH29" i="15"/>
  <c r="AL27" i="15"/>
  <c r="AN27" i="15" s="1"/>
  <c r="AJ26" i="15"/>
  <c r="AH25" i="15"/>
  <c r="AL23" i="15"/>
  <c r="AN23" i="15" s="1"/>
  <c r="AJ22" i="15"/>
  <c r="AH21" i="15"/>
  <c r="AL19" i="15"/>
  <c r="AJ18" i="15"/>
  <c r="AH17" i="15"/>
  <c r="AL15" i="15"/>
  <c r="AN15" i="15" s="1"/>
  <c r="AJ14" i="15"/>
  <c r="AH13" i="15"/>
  <c r="AL11" i="15"/>
  <c r="AA43" i="15"/>
  <c r="Y42" i="15"/>
  <c r="AC40" i="15"/>
  <c r="AE40" i="15" s="1"/>
  <c r="AA39" i="15"/>
  <c r="Y38" i="15"/>
  <c r="AC36" i="15"/>
  <c r="AE36" i="15" s="1"/>
  <c r="AA35" i="15"/>
  <c r="Y34" i="15"/>
  <c r="AC32" i="15"/>
  <c r="AE32" i="15" s="1"/>
  <c r="AA31" i="15"/>
  <c r="Y30" i="15"/>
  <c r="AC28" i="15"/>
  <c r="AE28" i="15" s="1"/>
  <c r="AA27" i="15"/>
  <c r="Y26" i="15"/>
  <c r="AC24" i="15"/>
  <c r="AE24" i="15" s="1"/>
  <c r="AA23" i="15"/>
  <c r="Y22" i="15"/>
  <c r="AC20" i="15"/>
  <c r="AE20" i="15" s="1"/>
  <c r="AA19" i="15"/>
  <c r="Y18" i="15"/>
  <c r="AC16" i="15"/>
  <c r="AE16" i="15" s="1"/>
  <c r="AA15" i="15"/>
  <c r="Y14" i="15"/>
  <c r="AC12" i="15"/>
  <c r="AE12" i="15" s="1"/>
  <c r="AA11" i="15"/>
  <c r="T42" i="15"/>
  <c r="T40" i="15"/>
  <c r="T38" i="15"/>
  <c r="T36" i="15"/>
  <c r="T34" i="15"/>
  <c r="T32" i="15"/>
  <c r="T30" i="15"/>
  <c r="T28" i="15"/>
  <c r="T26" i="15"/>
  <c r="T24" i="15"/>
  <c r="T22" i="15"/>
  <c r="T20" i="15"/>
  <c r="T18" i="15"/>
  <c r="T16" i="15"/>
  <c r="T14" i="15"/>
  <c r="T12" i="15"/>
  <c r="M43" i="15"/>
  <c r="O43" i="15" s="1"/>
  <c r="M39" i="15"/>
  <c r="O39" i="15" s="1"/>
  <c r="M35" i="15"/>
  <c r="O35" i="15" s="1"/>
  <c r="M31" i="15"/>
  <c r="O31" i="15" s="1"/>
  <c r="M27" i="15"/>
  <c r="O27" i="15" s="1"/>
  <c r="M23" i="15"/>
  <c r="O23" i="15" s="1"/>
  <c r="M19" i="15"/>
  <c r="O19" i="15" s="1"/>
  <c r="M15" i="15"/>
  <c r="O15" i="15" s="1"/>
  <c r="M11" i="15"/>
  <c r="F42" i="15"/>
  <c r="K42" i="15" s="1"/>
  <c r="H40" i="15"/>
  <c r="E39" i="15"/>
  <c r="J39" i="15" s="1"/>
  <c r="G37" i="15"/>
  <c r="D36" i="15"/>
  <c r="I36" i="15" s="1"/>
  <c r="F34" i="15"/>
  <c r="K34" i="15" s="1"/>
  <c r="H32" i="15"/>
  <c r="E31" i="15"/>
  <c r="J31" i="15" s="1"/>
  <c r="G29" i="15"/>
  <c r="D28" i="15"/>
  <c r="I28" i="15" s="1"/>
  <c r="F26" i="15"/>
  <c r="K26" i="15" s="1"/>
  <c r="H24" i="15"/>
  <c r="E23" i="15"/>
  <c r="G21" i="15"/>
  <c r="L21" i="15" s="1"/>
  <c r="D20" i="15"/>
  <c r="I20" i="15" s="1"/>
  <c r="F18" i="15"/>
  <c r="K18" i="15" s="1"/>
  <c r="H16" i="15"/>
  <c r="E15" i="15"/>
  <c r="J15" i="15" s="1"/>
  <c r="G13" i="15"/>
  <c r="L13" i="15" s="1"/>
  <c r="D12" i="15"/>
  <c r="BW12" i="17"/>
  <c r="BY12" i="17" s="1"/>
  <c r="BC13" i="17"/>
  <c r="BD13" i="17" s="1"/>
  <c r="P11" i="17"/>
  <c r="AO11" i="17"/>
  <c r="AG30" i="17"/>
  <c r="BT20" i="17"/>
  <c r="BX20" i="17" s="1"/>
  <c r="BT12" i="16"/>
  <c r="BX12" i="16" s="1"/>
  <c r="BL11" i="16"/>
  <c r="AO11" i="16"/>
  <c r="BC11" i="16"/>
  <c r="BT11" i="16"/>
  <c r="BT42" i="16"/>
  <c r="BX42" i="16" s="1"/>
  <c r="BM40" i="16"/>
  <c r="BD30" i="13"/>
  <c r="AG21" i="13"/>
  <c r="BM30" i="13"/>
  <c r="BD29" i="13"/>
  <c r="BD18" i="13"/>
  <c r="AG36" i="13"/>
  <c r="AG43" i="13"/>
  <c r="AG33" i="13"/>
  <c r="BM37" i="13"/>
  <c r="BD38" i="13"/>
  <c r="BD20" i="13"/>
  <c r="AG18" i="13"/>
  <c r="BD21" i="13"/>
  <c r="BM38" i="13"/>
  <c r="AP12" i="13"/>
  <c r="AG19" i="13"/>
  <c r="AG26" i="13"/>
  <c r="BM28" i="13"/>
  <c r="AP30" i="13"/>
  <c r="BM43" i="15"/>
  <c r="AG26" i="17"/>
  <c r="BM32" i="12"/>
  <c r="BM24" i="12"/>
  <c r="AP29" i="12"/>
  <c r="AG21" i="12"/>
  <c r="BM13" i="12"/>
  <c r="BD14" i="12"/>
  <c r="BM16" i="12"/>
  <c r="BM17" i="12"/>
  <c r="AP20" i="12"/>
  <c r="BM28" i="12"/>
  <c r="AP43" i="12"/>
  <c r="AP22" i="12"/>
  <c r="BM23" i="12"/>
  <c r="AG36" i="12"/>
  <c r="AP13" i="12"/>
  <c r="AP14" i="12"/>
  <c r="BD31" i="12"/>
  <c r="AG20" i="12"/>
  <c r="BM39" i="12"/>
  <c r="AG17" i="12"/>
  <c r="BM29" i="12"/>
  <c r="BM36" i="12"/>
  <c r="AP39" i="12"/>
  <c r="AG41" i="12"/>
  <c r="BD43" i="12"/>
  <c r="AP17" i="11"/>
  <c r="AP13" i="11"/>
  <c r="BM15" i="11"/>
  <c r="BM19" i="11"/>
  <c r="BM22" i="11"/>
  <c r="BD25" i="11"/>
  <c r="BM39" i="11"/>
  <c r="BD17" i="11"/>
  <c r="AP18" i="11"/>
  <c r="AG24" i="11"/>
  <c r="BM25" i="11"/>
  <c r="BM26" i="11"/>
  <c r="BD28" i="11"/>
  <c r="AG30" i="11"/>
  <c r="BM41" i="11"/>
  <c r="AP19" i="11"/>
  <c r="AP22" i="11"/>
  <c r="AP23" i="11"/>
  <c r="AG26" i="11"/>
  <c r="AG27" i="11"/>
  <c r="AP34" i="11"/>
  <c r="BM14" i="11"/>
  <c r="BD14" i="11"/>
  <c r="BD15" i="11"/>
  <c r="AG21" i="11"/>
  <c r="AP25" i="11"/>
  <c r="AP26" i="11"/>
  <c r="AP27" i="11"/>
  <c r="BD30" i="11"/>
  <c r="AP31" i="11"/>
  <c r="BM32" i="11"/>
  <c r="BM42" i="6"/>
  <c r="AP16" i="6"/>
  <c r="BM14" i="6"/>
  <c r="BM15" i="6"/>
  <c r="AG31" i="6"/>
  <c r="BD41" i="6"/>
  <c r="BM26" i="6"/>
  <c r="BD33" i="6"/>
  <c r="AG43" i="6"/>
  <c r="AG14" i="6"/>
  <c r="BM16" i="6"/>
  <c r="AP26" i="6"/>
  <c r="AG27" i="6"/>
  <c r="BM28" i="6"/>
  <c r="AP30" i="6"/>
  <c r="AP31" i="6"/>
  <c r="AG33" i="6"/>
  <c r="AG40" i="6"/>
  <c r="BM41" i="6"/>
  <c r="BM30" i="6"/>
  <c r="AG16" i="6"/>
  <c r="AP22" i="6"/>
  <c r="AG24" i="6"/>
  <c r="BM24" i="6"/>
  <c r="AG37" i="6"/>
  <c r="BD38" i="6"/>
  <c r="BD43" i="6"/>
  <c r="AP29" i="5"/>
  <c r="BD16" i="5"/>
  <c r="BD25" i="5"/>
  <c r="BD29" i="5"/>
  <c r="AP30" i="5"/>
  <c r="AP33" i="5"/>
  <c r="BD35" i="5"/>
  <c r="BD40" i="5"/>
  <c r="BD41" i="5"/>
  <c r="AP14" i="5"/>
  <c r="BD19" i="5"/>
  <c r="AP23" i="5"/>
  <c r="AG24" i="5"/>
  <c r="AP27" i="5"/>
  <c r="BM28" i="5"/>
  <c r="BM29" i="5"/>
  <c r="BD32" i="5"/>
  <c r="BM39" i="5"/>
  <c r="AP43" i="5"/>
  <c r="BD14" i="5"/>
  <c r="BM17" i="5"/>
  <c r="AG36" i="5"/>
  <c r="AG40" i="5"/>
  <c r="AG12" i="5"/>
  <c r="AG13" i="5"/>
  <c r="BM13" i="5"/>
  <c r="BM14" i="5"/>
  <c r="BD27" i="5"/>
  <c r="AP28" i="5"/>
  <c r="AG33" i="5"/>
  <c r="AP35" i="5"/>
  <c r="BD38" i="5"/>
  <c r="AG42" i="5"/>
  <c r="BD39" i="4"/>
  <c r="BM20" i="4"/>
  <c r="AG28" i="4"/>
  <c r="AG29" i="4"/>
  <c r="BD36" i="4"/>
  <c r="BM12" i="4"/>
  <c r="AP15" i="4"/>
  <c r="AP19" i="4"/>
  <c r="BM25" i="4"/>
  <c r="BD26" i="4"/>
  <c r="AG30" i="4"/>
  <c r="AG31" i="4"/>
  <c r="BM31" i="4"/>
  <c r="AP33" i="4"/>
  <c r="BM34" i="4"/>
  <c r="BD37" i="4"/>
  <c r="AG42" i="4"/>
  <c r="AP18" i="4"/>
  <c r="AG25" i="4"/>
  <c r="AP16" i="4"/>
  <c r="AG17" i="4"/>
  <c r="BM26" i="4"/>
  <c r="AG36" i="4"/>
  <c r="AP42" i="4"/>
  <c r="AG12" i="4"/>
  <c r="BD19" i="4"/>
  <c r="AP30" i="4"/>
  <c r="AG18" i="4"/>
  <c r="BD24" i="4"/>
  <c r="AG27" i="4"/>
  <c r="AP39" i="4"/>
  <c r="AP16" i="10"/>
  <c r="BM31" i="10"/>
  <c r="BM16" i="10"/>
  <c r="BD17" i="10"/>
  <c r="AP19" i="10"/>
  <c r="BM21" i="10"/>
  <c r="AP24" i="10"/>
  <c r="AG30" i="10"/>
  <c r="AG32" i="10"/>
  <c r="BD34" i="10"/>
  <c r="AP36" i="10"/>
  <c r="BD38" i="10"/>
  <c r="BD39" i="10"/>
  <c r="AG41" i="10"/>
  <c r="AP26" i="10"/>
  <c r="BD41" i="10"/>
  <c r="AG23" i="10"/>
  <c r="AP14" i="10"/>
  <c r="BD33" i="10"/>
  <c r="AP39" i="10"/>
  <c r="BD15" i="10"/>
  <c r="BD19" i="10"/>
  <c r="AG27" i="10"/>
  <c r="AP30" i="10"/>
  <c r="AP31" i="10"/>
  <c r="AG32" i="9"/>
  <c r="AP42" i="9"/>
  <c r="BM20" i="9"/>
  <c r="AG24" i="9"/>
  <c r="AP28" i="9"/>
  <c r="BD32" i="9"/>
  <c r="BM19" i="9"/>
  <c r="AG25" i="9"/>
  <c r="BD39" i="9"/>
  <c r="AP26" i="9"/>
  <c r="BM28" i="9"/>
  <c r="BD15" i="9"/>
  <c r="AG33" i="9"/>
  <c r="BD26" i="9"/>
  <c r="AP38" i="9"/>
  <c r="AP14" i="9"/>
  <c r="AP17" i="9"/>
  <c r="BM31" i="9"/>
  <c r="AG36" i="9"/>
  <c r="BM24" i="8"/>
  <c r="AG13" i="8"/>
  <c r="AG33" i="8"/>
  <c r="BD35" i="8"/>
  <c r="BD43" i="8"/>
  <c r="AG29" i="8"/>
  <c r="AP18" i="8"/>
  <c r="AP19" i="8"/>
  <c r="BD31" i="8"/>
  <c r="BM16" i="8"/>
  <c r="BD19" i="8"/>
  <c r="AP20" i="8"/>
  <c r="AG35" i="8"/>
  <c r="AP37" i="8"/>
  <c r="BD40" i="8"/>
  <c r="AG43" i="8"/>
  <c r="BD15" i="8"/>
  <c r="AP22" i="8"/>
  <c r="BD14" i="8"/>
  <c r="AG17" i="8"/>
  <c r="AG23" i="8"/>
  <c r="AP26" i="8"/>
  <c r="BD28" i="8"/>
  <c r="BM32" i="8"/>
  <c r="AP35" i="8"/>
  <c r="BD37" i="8"/>
  <c r="AP38" i="8"/>
  <c r="AP42" i="8"/>
  <c r="AG26" i="7"/>
  <c r="Q41" i="7"/>
  <c r="Q37" i="7"/>
  <c r="BM41" i="7"/>
  <c r="AG20" i="7"/>
  <c r="Q22" i="7"/>
  <c r="Q23" i="7"/>
  <c r="AP30" i="7"/>
  <c r="AG32" i="7"/>
  <c r="BD34" i="7"/>
  <c r="AP35" i="7"/>
  <c r="BM42" i="7"/>
  <c r="Q43" i="7"/>
  <c r="AP15" i="7"/>
  <c r="BD18" i="7"/>
  <c r="AP21" i="7"/>
  <c r="AG22" i="7"/>
  <c r="Q25" i="7"/>
  <c r="Q26" i="7"/>
  <c r="AG38" i="7"/>
  <c r="BD40" i="7"/>
  <c r="AG43" i="7"/>
  <c r="Q17" i="7"/>
  <c r="AP19" i="7"/>
  <c r="AP31" i="7"/>
  <c r="Q34" i="7"/>
  <c r="AG42" i="7"/>
  <c r="AP22" i="7"/>
  <c r="AG24" i="7"/>
  <c r="Q27" i="7"/>
  <c r="AP33" i="7"/>
  <c r="BD36" i="7"/>
  <c r="AP38" i="7"/>
  <c r="AT2" i="6"/>
  <c r="W2" i="6"/>
  <c r="BO2" i="6"/>
  <c r="AP13" i="6"/>
  <c r="AP11" i="4"/>
  <c r="BD12" i="4"/>
  <c r="BM13" i="4"/>
  <c r="AG11" i="5"/>
  <c r="AP22" i="5"/>
  <c r="Q21" i="7"/>
  <c r="AP28" i="4"/>
  <c r="BM38" i="4"/>
  <c r="AP16" i="5"/>
  <c r="BM21" i="5"/>
  <c r="AG37" i="5"/>
  <c r="BM40" i="5"/>
  <c r="BM13" i="7"/>
  <c r="AP20" i="7"/>
  <c r="BD37" i="7"/>
  <c r="AG38" i="9"/>
  <c r="Q20" i="12"/>
  <c r="AP17" i="13"/>
  <c r="AG24" i="13"/>
  <c r="Q12" i="11"/>
  <c r="AP11" i="5"/>
  <c r="AG12" i="6"/>
  <c r="AP36" i="4"/>
  <c r="AG39" i="4"/>
  <c r="W2" i="5"/>
  <c r="BD11" i="5"/>
  <c r="BM22" i="5"/>
  <c r="Q25" i="5"/>
  <c r="AP31" i="5"/>
  <c r="Q39" i="5"/>
  <c r="AV50" i="5"/>
  <c r="BQ50" i="5"/>
  <c r="BD12" i="8"/>
  <c r="BM11" i="7"/>
  <c r="AG11" i="4"/>
  <c r="AG35" i="4"/>
  <c r="Q42" i="4"/>
  <c r="AT2" i="5"/>
  <c r="AG14" i="5"/>
  <c r="Q17" i="5"/>
  <c r="AP41" i="5"/>
  <c r="BD14" i="6"/>
  <c r="AP17" i="7"/>
  <c r="BM26" i="7"/>
  <c r="AG11" i="8"/>
  <c r="BD12" i="9"/>
  <c r="AP13" i="9"/>
  <c r="AP13" i="10"/>
  <c r="BM11" i="11"/>
  <c r="AG11" i="7"/>
  <c r="BD12" i="7"/>
  <c r="BD11" i="4"/>
  <c r="Q34" i="4"/>
  <c r="Q38" i="4"/>
  <c r="BM11" i="5"/>
  <c r="BD18" i="5"/>
  <c r="Q21" i="5"/>
  <c r="BD31" i="5"/>
  <c r="BM36" i="5"/>
  <c r="Q14" i="6"/>
  <c r="AP33" i="6"/>
  <c r="AP15" i="8"/>
  <c r="BM18" i="8"/>
  <c r="AG42" i="8"/>
  <c r="BD12" i="5"/>
  <c r="AG26" i="5"/>
  <c r="BM32" i="5"/>
  <c r="AP38" i="5"/>
  <c r="AP18" i="6"/>
  <c r="Q40" i="6"/>
  <c r="BD17" i="7"/>
  <c r="Q39" i="7"/>
  <c r="BM34" i="8"/>
  <c r="Q12" i="9"/>
  <c r="BM21" i="9"/>
  <c r="BM25" i="9"/>
  <c r="Q14" i="12"/>
  <c r="AP19" i="5"/>
  <c r="AG29" i="5"/>
  <c r="Q36" i="5"/>
  <c r="BM11" i="6"/>
  <c r="AG18" i="5"/>
  <c r="BD19" i="6"/>
  <c r="BM18" i="7"/>
  <c r="AG23" i="7"/>
  <c r="BM34" i="7"/>
  <c r="AP36" i="7"/>
  <c r="BD11" i="8"/>
  <c r="Q21" i="8"/>
  <c r="Q37" i="8"/>
  <c r="BD11" i="6"/>
  <c r="Q16" i="6"/>
  <c r="AP25" i="6"/>
  <c r="BM36" i="6"/>
  <c r="Q39" i="6"/>
  <c r="AG41" i="6"/>
  <c r="BD42" i="6"/>
  <c r="Q11" i="7"/>
  <c r="AG15" i="7"/>
  <c r="BD26" i="7"/>
  <c r="Q31" i="7"/>
  <c r="AP40" i="7"/>
  <c r="AV55" i="7"/>
  <c r="Q13" i="8"/>
  <c r="AG15" i="8"/>
  <c r="BD16" i="8"/>
  <c r="AP32" i="8"/>
  <c r="BM33" i="8"/>
  <c r="AG38" i="8"/>
  <c r="AG13" i="9"/>
  <c r="AP19" i="9"/>
  <c r="AG23" i="9"/>
  <c r="Q41" i="9"/>
  <c r="AP43" i="9"/>
  <c r="AG11" i="10"/>
  <c r="BM11" i="10"/>
  <c r="AG25" i="10"/>
  <c r="BD32" i="10"/>
  <c r="AP18" i="12"/>
  <c r="BM26" i="8"/>
  <c r="Q29" i="8"/>
  <c r="AG31" i="8"/>
  <c r="BD32" i="8"/>
  <c r="AV50" i="8"/>
  <c r="Q31" i="9"/>
  <c r="BM34" i="9"/>
  <c r="AG12" i="13"/>
  <c r="BQ57" i="7"/>
  <c r="AV57" i="7"/>
  <c r="AP11" i="9"/>
  <c r="AP14" i="13"/>
  <c r="AG41" i="5"/>
  <c r="BM20" i="6"/>
  <c r="Q23" i="6"/>
  <c r="AG25" i="6"/>
  <c r="BD26" i="6"/>
  <c r="AP42" i="6"/>
  <c r="BM43" i="6"/>
  <c r="Q15" i="7"/>
  <c r="AP24" i="7"/>
  <c r="BM35" i="7"/>
  <c r="Q38" i="7"/>
  <c r="AG40" i="7"/>
  <c r="BD41" i="7"/>
  <c r="Y57" i="7"/>
  <c r="AP16" i="8"/>
  <c r="BM17" i="8"/>
  <c r="AG22" i="8"/>
  <c r="BD33" i="8"/>
  <c r="Q38" i="8"/>
  <c r="BO2" i="9"/>
  <c r="AT2" i="9"/>
  <c r="Q13" i="9"/>
  <c r="BD20" i="9"/>
  <c r="Q33" i="9"/>
  <c r="AG39" i="9"/>
  <c r="Y50" i="9"/>
  <c r="AV50" i="9"/>
  <c r="AG20" i="11"/>
  <c r="Q11" i="13"/>
  <c r="AP15" i="10"/>
  <c r="AP29" i="10"/>
  <c r="BM18" i="9"/>
  <c r="AP32" i="9"/>
  <c r="BD37" i="9"/>
  <c r="AP40" i="9"/>
  <c r="Q18" i="10"/>
  <c r="Q42" i="10"/>
  <c r="AP16" i="11"/>
  <c r="AP36" i="12"/>
  <c r="Q25" i="13"/>
  <c r="BD26" i="13"/>
  <c r="AG15" i="9"/>
  <c r="BM26" i="9"/>
  <c r="Q38" i="9"/>
  <c r="Q19" i="10"/>
  <c r="BM22" i="10"/>
  <c r="BD27" i="10"/>
  <c r="BD37" i="10"/>
  <c r="BD40" i="10"/>
  <c r="BM12" i="13"/>
  <c r="Q13" i="13"/>
  <c r="BD13" i="13"/>
  <c r="AP42" i="13"/>
  <c r="BD25" i="9"/>
  <c r="BM42" i="9"/>
  <c r="AG12" i="10"/>
  <c r="Q20" i="10"/>
  <c r="AG22" i="10"/>
  <c r="BM23" i="10"/>
  <c r="Q27" i="10"/>
  <c r="Q40" i="10"/>
  <c r="AG11" i="11"/>
  <c r="BD11" i="12"/>
  <c r="BM14" i="10"/>
  <c r="BD21" i="10"/>
  <c r="AG25" i="11"/>
  <c r="BM30" i="11"/>
  <c r="BM37" i="11"/>
  <c r="BM14" i="12"/>
  <c r="AP19" i="12"/>
  <c r="AG25" i="13"/>
  <c r="BM43" i="13"/>
  <c r="BD11" i="11"/>
  <c r="AP12" i="10"/>
  <c r="AG19" i="10"/>
  <c r="BD29" i="10"/>
  <c r="Q34" i="10"/>
  <c r="BD19" i="11"/>
  <c r="AP26" i="12"/>
  <c r="Q15" i="13"/>
  <c r="AP27" i="13"/>
  <c r="BM36" i="13"/>
  <c r="Q40" i="13"/>
  <c r="AG17" i="11"/>
  <c r="Q34" i="11"/>
  <c r="BM12" i="12"/>
  <c r="AG34" i="12"/>
  <c r="BD36" i="12"/>
  <c r="Q17" i="13"/>
  <c r="BM20" i="13"/>
  <c r="Q31" i="13"/>
  <c r="AG40" i="13"/>
  <c r="AP11" i="12"/>
  <c r="BD11" i="13"/>
  <c r="Y50" i="10"/>
  <c r="AP11" i="11"/>
  <c r="BM12" i="11"/>
  <c r="AG34" i="11"/>
  <c r="Q35" i="11"/>
  <c r="Y50" i="11"/>
  <c r="BD20" i="12"/>
  <c r="AP34" i="12"/>
  <c r="AG35" i="12"/>
  <c r="AG42" i="12"/>
  <c r="BO2" i="13"/>
  <c r="W2" i="13"/>
  <c r="AG17" i="13"/>
  <c r="AP26" i="13"/>
  <c r="BM35" i="13"/>
  <c r="BD36" i="13"/>
  <c r="AG35" i="11"/>
  <c r="AP37" i="11"/>
  <c r="Q41" i="11"/>
  <c r="AP12" i="12"/>
  <c r="Q16" i="12"/>
  <c r="BD19" i="12"/>
  <c r="BM21" i="12"/>
  <c r="AG33" i="12"/>
  <c r="AP35" i="12"/>
  <c r="BD37" i="12"/>
  <c r="BM11" i="13"/>
  <c r="Q16" i="13"/>
  <c r="BM21" i="13"/>
  <c r="AP25" i="13"/>
  <c r="BD27" i="13"/>
  <c r="AG41" i="13"/>
  <c r="AP43" i="13"/>
  <c r="AG28" i="11"/>
  <c r="BM31" i="11"/>
  <c r="AP35" i="11"/>
  <c r="BD37" i="11"/>
  <c r="Q11" i="12"/>
  <c r="BD12" i="12"/>
  <c r="AG26" i="12"/>
  <c r="AP28" i="12"/>
  <c r="Q32" i="12"/>
  <c r="BD35" i="12"/>
  <c r="BM37" i="12"/>
  <c r="Q42" i="12"/>
  <c r="AG16" i="13"/>
  <c r="AP18" i="13"/>
  <c r="BM27" i="13"/>
  <c r="Q32" i="13"/>
  <c r="AG34" i="13"/>
  <c r="AP41" i="13"/>
  <c r="BD43" i="13"/>
  <c r="AP11" i="13"/>
  <c r="BD11" i="2"/>
  <c r="BM13" i="2"/>
  <c r="Q17" i="2"/>
  <c r="AP16" i="2"/>
  <c r="BD28" i="2"/>
  <c r="BQ50" i="2"/>
  <c r="AV50" i="2"/>
  <c r="AP24" i="2"/>
  <c r="BM29" i="2"/>
  <c r="AP17" i="17" l="1"/>
  <c r="AP27" i="15"/>
  <c r="J23" i="15"/>
  <c r="L29" i="15"/>
  <c r="L26" i="15"/>
  <c r="I33" i="15"/>
  <c r="Q31" i="15"/>
  <c r="L23" i="15"/>
  <c r="K36" i="15"/>
  <c r="L12" i="15"/>
  <c r="L33" i="15"/>
  <c r="I40" i="15"/>
  <c r="J16" i="15"/>
  <c r="L22" i="15"/>
  <c r="I29" i="15"/>
  <c r="L11" i="15"/>
  <c r="I18" i="15"/>
  <c r="K24" i="15"/>
  <c r="J37" i="15"/>
  <c r="L43" i="15"/>
  <c r="K13" i="15"/>
  <c r="J26" i="15"/>
  <c r="L32" i="15"/>
  <c r="I39" i="15"/>
  <c r="Q18" i="16"/>
  <c r="I14" i="16"/>
  <c r="J14" i="16"/>
  <c r="I27" i="16"/>
  <c r="K14" i="16"/>
  <c r="J27" i="16"/>
  <c r="I40" i="16"/>
  <c r="L14" i="16"/>
  <c r="I21" i="16"/>
  <c r="K27" i="16"/>
  <c r="J40" i="16"/>
  <c r="BD40" i="16"/>
  <c r="AP27" i="16"/>
  <c r="Q35" i="17"/>
  <c r="I28" i="17"/>
  <c r="J12" i="17"/>
  <c r="I25" i="17"/>
  <c r="I22" i="17"/>
  <c r="K28" i="17"/>
  <c r="J41" i="17"/>
  <c r="L12" i="17"/>
  <c r="I19" i="17"/>
  <c r="K25" i="17"/>
  <c r="J38" i="17"/>
  <c r="I12" i="15"/>
  <c r="L37" i="15"/>
  <c r="Q43" i="15"/>
  <c r="L34" i="15"/>
  <c r="K12" i="15"/>
  <c r="K33" i="15"/>
  <c r="I16" i="15"/>
  <c r="K22" i="15"/>
  <c r="K11" i="15"/>
  <c r="J24" i="15"/>
  <c r="I37" i="15"/>
  <c r="K43" i="15"/>
  <c r="J13" i="15"/>
  <c r="I26" i="15"/>
  <c r="K32" i="15"/>
  <c r="I15" i="15"/>
  <c r="K21" i="15"/>
  <c r="J34" i="15"/>
  <c r="L40" i="15"/>
  <c r="BT11" i="15"/>
  <c r="I22" i="16"/>
  <c r="J22" i="16"/>
  <c r="I35" i="16"/>
  <c r="I16" i="16"/>
  <c r="K22" i="16"/>
  <c r="J35" i="16"/>
  <c r="J16" i="16"/>
  <c r="L22" i="16"/>
  <c r="I29" i="16"/>
  <c r="K35" i="16"/>
  <c r="AG40" i="16"/>
  <c r="BD27" i="16"/>
  <c r="AG35" i="16"/>
  <c r="AP34" i="16"/>
  <c r="BD22" i="16"/>
  <c r="BM22" i="16"/>
  <c r="I36" i="17"/>
  <c r="J20" i="17"/>
  <c r="I33" i="17"/>
  <c r="Q15" i="17"/>
  <c r="AP15" i="17"/>
  <c r="J17" i="17"/>
  <c r="I30" i="17"/>
  <c r="K36" i="17"/>
  <c r="BT28" i="16"/>
  <c r="BX28" i="16" s="1"/>
  <c r="J14" i="17"/>
  <c r="L20" i="17"/>
  <c r="I27" i="17"/>
  <c r="K33" i="17"/>
  <c r="Q24" i="17"/>
  <c r="AG42" i="17"/>
  <c r="BT16" i="17"/>
  <c r="BX16" i="17" s="1"/>
  <c r="K23" i="15"/>
  <c r="I24" i="15"/>
  <c r="I13" i="15"/>
  <c r="J32" i="15"/>
  <c r="J21" i="15"/>
  <c r="I34" i="15"/>
  <c r="K40" i="15"/>
  <c r="L16" i="15"/>
  <c r="I23" i="15"/>
  <c r="K29" i="15"/>
  <c r="J42" i="15"/>
  <c r="I30" i="16"/>
  <c r="I11" i="16"/>
  <c r="J30" i="16"/>
  <c r="I43" i="16"/>
  <c r="J11" i="16"/>
  <c r="I24" i="16"/>
  <c r="K30" i="16"/>
  <c r="J43" i="16"/>
  <c r="K11" i="16"/>
  <c r="J24" i="16"/>
  <c r="L30" i="16"/>
  <c r="I37" i="16"/>
  <c r="K43" i="16"/>
  <c r="I12" i="17"/>
  <c r="J28" i="17"/>
  <c r="I41" i="17"/>
  <c r="K12" i="17"/>
  <c r="K46" i="17" s="1"/>
  <c r="J25" i="17"/>
  <c r="I38" i="17"/>
  <c r="J22" i="17"/>
  <c r="L28" i="17"/>
  <c r="I35" i="17"/>
  <c r="K41" i="17"/>
  <c r="I32" i="15"/>
  <c r="J40" i="15"/>
  <c r="K16" i="15"/>
  <c r="J29" i="15"/>
  <c r="J18" i="15"/>
  <c r="L24" i="15"/>
  <c r="K37" i="15"/>
  <c r="I38" i="16"/>
  <c r="I19" i="16"/>
  <c r="J38" i="16"/>
  <c r="J19" i="16"/>
  <c r="I32" i="16"/>
  <c r="K38" i="16"/>
  <c r="I13" i="16"/>
  <c r="K19" i="16"/>
  <c r="J32" i="16"/>
  <c r="L38" i="16"/>
  <c r="I20" i="17"/>
  <c r="I17" i="17"/>
  <c r="J36" i="17"/>
  <c r="I14" i="17"/>
  <c r="K20" i="17"/>
  <c r="J33" i="17"/>
  <c r="I11" i="17"/>
  <c r="K17" i="17"/>
  <c r="J30" i="17"/>
  <c r="L36" i="17"/>
  <c r="I43" i="17"/>
  <c r="AP30" i="15"/>
  <c r="BD33" i="15"/>
  <c r="BD33" i="17"/>
  <c r="BX11" i="15"/>
  <c r="BB11" i="15"/>
  <c r="AZ48" i="15"/>
  <c r="AZ46" i="15"/>
  <c r="AZ47" i="15"/>
  <c r="S46" i="15"/>
  <c r="S48" i="15"/>
  <c r="S47" i="15"/>
  <c r="AH46" i="15"/>
  <c r="AH47" i="15"/>
  <c r="AH48" i="15"/>
  <c r="Q21" i="15"/>
  <c r="AW47" i="15"/>
  <c r="AW48" i="15"/>
  <c r="AW46" i="15"/>
  <c r="G48" i="15"/>
  <c r="G47" i="15"/>
  <c r="G46" i="15"/>
  <c r="BK19" i="15"/>
  <c r="BM19" i="15" s="1"/>
  <c r="G48" i="16"/>
  <c r="G46" i="16"/>
  <c r="G47" i="16"/>
  <c r="Q27" i="16"/>
  <c r="AE27" i="16"/>
  <c r="AG27" i="16" s="1"/>
  <c r="AW48" i="16"/>
  <c r="AW46" i="16"/>
  <c r="AW47" i="16"/>
  <c r="AV48" i="16"/>
  <c r="AV46" i="16"/>
  <c r="AV47" i="16"/>
  <c r="AR48" i="16"/>
  <c r="AR46" i="16"/>
  <c r="AR47" i="16"/>
  <c r="F48" i="17"/>
  <c r="F46" i="17"/>
  <c r="F47" i="17"/>
  <c r="BQ47" i="16"/>
  <c r="BQ48" i="16"/>
  <c r="BQ46" i="16"/>
  <c r="H48" i="17"/>
  <c r="H46" i="17"/>
  <c r="H47" i="17"/>
  <c r="N46" i="17"/>
  <c r="N47" i="17"/>
  <c r="N48" i="17"/>
  <c r="BF47" i="17"/>
  <c r="BF48" i="17"/>
  <c r="BF46" i="17"/>
  <c r="BH48" i="17"/>
  <c r="BH46" i="17"/>
  <c r="BH47" i="17"/>
  <c r="AV48" i="17"/>
  <c r="AV46" i="17"/>
  <c r="AV47" i="17"/>
  <c r="AV47" i="15"/>
  <c r="AV46" i="15"/>
  <c r="AV48" i="15"/>
  <c r="BR46" i="15"/>
  <c r="BR47" i="15"/>
  <c r="BR48" i="15"/>
  <c r="BG47" i="15"/>
  <c r="BG48" i="15"/>
  <c r="BG46" i="15"/>
  <c r="U48" i="17"/>
  <c r="U46" i="17"/>
  <c r="U47" i="17"/>
  <c r="BK27" i="17"/>
  <c r="BM27" i="17" s="1"/>
  <c r="AE11" i="15"/>
  <c r="AC48" i="15"/>
  <c r="AC46" i="15"/>
  <c r="AC47" i="15"/>
  <c r="AR46" i="15"/>
  <c r="AR47" i="15"/>
  <c r="AR48" i="15"/>
  <c r="E46" i="15"/>
  <c r="E48" i="15"/>
  <c r="E47" i="15"/>
  <c r="Q25" i="15"/>
  <c r="AG14" i="15"/>
  <c r="AE14" i="15"/>
  <c r="AN13" i="15"/>
  <c r="AP13" i="15" s="1"/>
  <c r="Q29" i="15"/>
  <c r="AN16" i="15"/>
  <c r="AP16" i="15" s="1"/>
  <c r="BK11" i="15"/>
  <c r="BI47" i="15"/>
  <c r="BI48" i="15"/>
  <c r="BI46" i="15"/>
  <c r="H46" i="16"/>
  <c r="H47" i="16"/>
  <c r="H48" i="16"/>
  <c r="Q26" i="16"/>
  <c r="AE16" i="16"/>
  <c r="AG16" i="16" s="1"/>
  <c r="Q35" i="16"/>
  <c r="AE19" i="16"/>
  <c r="AG19" i="16" s="1"/>
  <c r="AE30" i="16"/>
  <c r="AG30" i="16" s="1"/>
  <c r="BD33" i="16"/>
  <c r="AY46" i="16"/>
  <c r="AY47" i="16"/>
  <c r="AY48" i="16"/>
  <c r="AQ47" i="16"/>
  <c r="AQ48" i="16"/>
  <c r="AQ46" i="16"/>
  <c r="BM32" i="16"/>
  <c r="O11" i="17"/>
  <c r="M46" i="17"/>
  <c r="M47" i="17"/>
  <c r="M48" i="17"/>
  <c r="BK41" i="16"/>
  <c r="BM41" i="16" s="1"/>
  <c r="Q39" i="17"/>
  <c r="BH48" i="16"/>
  <c r="BH46" i="16"/>
  <c r="BH47" i="16"/>
  <c r="BD40" i="17"/>
  <c r="BB40" i="17"/>
  <c r="Q28" i="17"/>
  <c r="Q17" i="17"/>
  <c r="AI48" i="17"/>
  <c r="AI46" i="17"/>
  <c r="AI47" i="17"/>
  <c r="BQ46" i="17"/>
  <c r="BQ47" i="17"/>
  <c r="BQ48" i="17"/>
  <c r="AQ47" i="17"/>
  <c r="AQ48" i="17"/>
  <c r="AQ46" i="17"/>
  <c r="BT12" i="17"/>
  <c r="BX12" i="17" s="1"/>
  <c r="R46" i="15"/>
  <c r="R48" i="15"/>
  <c r="R47" i="15"/>
  <c r="AF11" i="15"/>
  <c r="AF46" i="15" s="1"/>
  <c r="AD46" i="15"/>
  <c r="AD47" i="15"/>
  <c r="AD48" i="15"/>
  <c r="AK46" i="16"/>
  <c r="AK47" i="16"/>
  <c r="AK48" i="16"/>
  <c r="BU48" i="17"/>
  <c r="BU46" i="17"/>
  <c r="BU47" i="17"/>
  <c r="N47" i="15"/>
  <c r="N46" i="15"/>
  <c r="N48" i="15"/>
  <c r="AG20" i="15"/>
  <c r="AQ48" i="15"/>
  <c r="AQ46" i="15"/>
  <c r="AQ47" i="15"/>
  <c r="D48" i="15"/>
  <c r="D47" i="15"/>
  <c r="D46" i="15"/>
  <c r="Q33" i="15"/>
  <c r="BL11" i="15"/>
  <c r="BL48" i="15" s="1"/>
  <c r="BJ48" i="15"/>
  <c r="BJ46" i="15"/>
  <c r="BJ47" i="15"/>
  <c r="BU48" i="15"/>
  <c r="BU47" i="15"/>
  <c r="BU46" i="15"/>
  <c r="R47" i="16"/>
  <c r="R48" i="16"/>
  <c r="R46" i="16"/>
  <c r="S48" i="16"/>
  <c r="S46" i="16"/>
  <c r="S47" i="16"/>
  <c r="T48" i="16"/>
  <c r="T46" i="16"/>
  <c r="T47" i="16"/>
  <c r="U48" i="16"/>
  <c r="U46" i="16"/>
  <c r="U47" i="16"/>
  <c r="BS47" i="16"/>
  <c r="BS48" i="16"/>
  <c r="BS46" i="16"/>
  <c r="BM19" i="16"/>
  <c r="E47" i="17"/>
  <c r="E48" i="17"/>
  <c r="E46" i="17"/>
  <c r="BJ46" i="16"/>
  <c r="BJ47" i="16"/>
  <c r="BJ48" i="16"/>
  <c r="BR47" i="16"/>
  <c r="BR48" i="16"/>
  <c r="BR46" i="16"/>
  <c r="BU48" i="16"/>
  <c r="BU46" i="16"/>
  <c r="BU47" i="16"/>
  <c r="AA46" i="17"/>
  <c r="AA47" i="17"/>
  <c r="AA48" i="17"/>
  <c r="T48" i="17"/>
  <c r="T46" i="17"/>
  <c r="T47" i="17"/>
  <c r="BE47" i="17"/>
  <c r="BE48" i="17"/>
  <c r="BE46" i="17"/>
  <c r="Q47" i="10"/>
  <c r="Q46" i="9"/>
  <c r="AB48" i="15"/>
  <c r="AB46" i="15"/>
  <c r="AB47" i="15"/>
  <c r="Q37" i="15"/>
  <c r="Q14" i="15"/>
  <c r="Z47" i="15"/>
  <c r="Z48" i="15"/>
  <c r="Z46" i="15"/>
  <c r="AE17" i="16"/>
  <c r="AG17" i="16" s="1"/>
  <c r="Y46" i="16"/>
  <c r="Y47" i="16"/>
  <c r="Y48" i="16"/>
  <c r="BH47" i="15"/>
  <c r="BH48" i="15"/>
  <c r="BH46" i="15"/>
  <c r="BM32" i="15"/>
  <c r="P11" i="16"/>
  <c r="N47" i="16"/>
  <c r="N48" i="16"/>
  <c r="N46" i="16"/>
  <c r="Q43" i="16"/>
  <c r="AG20" i="16"/>
  <c r="AE11" i="16"/>
  <c r="AC47" i="16"/>
  <c r="AC48" i="16"/>
  <c r="AC46" i="16"/>
  <c r="AI48" i="16"/>
  <c r="AI46" i="16"/>
  <c r="AI47" i="16"/>
  <c r="Q16" i="16"/>
  <c r="AF11" i="16"/>
  <c r="AD48" i="16"/>
  <c r="AD46" i="16"/>
  <c r="AD47" i="16"/>
  <c r="AG22" i="16"/>
  <c r="AE22" i="16"/>
  <c r="AP13" i="16"/>
  <c r="Q17" i="16"/>
  <c r="AE33" i="16"/>
  <c r="AG33" i="16" s="1"/>
  <c r="AJ46" i="16"/>
  <c r="AJ47" i="16"/>
  <c r="AJ48" i="16"/>
  <c r="AN32" i="16"/>
  <c r="AP32" i="16" s="1"/>
  <c r="BK20" i="16"/>
  <c r="BM20" i="16" s="1"/>
  <c r="BD24" i="16"/>
  <c r="AM47" i="16"/>
  <c r="AM48" i="16"/>
  <c r="AM46" i="16"/>
  <c r="BG48" i="16"/>
  <c r="BG46" i="16"/>
  <c r="BG47" i="16"/>
  <c r="AM47" i="17"/>
  <c r="AM48" i="17"/>
  <c r="AM46" i="17"/>
  <c r="AP28" i="17"/>
  <c r="AE35" i="17"/>
  <c r="AG35" i="17" s="1"/>
  <c r="AN34" i="17"/>
  <c r="AP34" i="17" s="1"/>
  <c r="Q36" i="17"/>
  <c r="AH48" i="17"/>
  <c r="AH46" i="17"/>
  <c r="AH47" i="17"/>
  <c r="AY46" i="17"/>
  <c r="AY47" i="17"/>
  <c r="AY48" i="17"/>
  <c r="BB15" i="17"/>
  <c r="BD15" i="17" s="1"/>
  <c r="BS47" i="17"/>
  <c r="BS48" i="17"/>
  <c r="BS46" i="17"/>
  <c r="O11" i="15"/>
  <c r="M47" i="15"/>
  <c r="M46" i="15"/>
  <c r="M48" i="15"/>
  <c r="AN19" i="15"/>
  <c r="AP19" i="15" s="1"/>
  <c r="AO11" i="15"/>
  <c r="AM48" i="15"/>
  <c r="AM46" i="15"/>
  <c r="AM47" i="15"/>
  <c r="BF47" i="15"/>
  <c r="BF48" i="15"/>
  <c r="BF46" i="15"/>
  <c r="AG18" i="15"/>
  <c r="AE18" i="15"/>
  <c r="AN17" i="15"/>
  <c r="AP17" i="15" s="1"/>
  <c r="Y46" i="15"/>
  <c r="Y47" i="15"/>
  <c r="Y48" i="15"/>
  <c r="AK47" i="15"/>
  <c r="AK48" i="15"/>
  <c r="AK46" i="15"/>
  <c r="BD39" i="15"/>
  <c r="BM12" i="15"/>
  <c r="O11" i="16"/>
  <c r="M46" i="16"/>
  <c r="M47" i="16"/>
  <c r="M48" i="16"/>
  <c r="AB47" i="16"/>
  <c r="AB48" i="16"/>
  <c r="AB46" i="16"/>
  <c r="AE23" i="16"/>
  <c r="AG23" i="16" s="1"/>
  <c r="Q21" i="16"/>
  <c r="AX46" i="16"/>
  <c r="AX47" i="16"/>
  <c r="AX48" i="16"/>
  <c r="AN31" i="16"/>
  <c r="AP31" i="16" s="1"/>
  <c r="BB19" i="16"/>
  <c r="BD19" i="16" s="1"/>
  <c r="BA47" i="16"/>
  <c r="BA48" i="16"/>
  <c r="BA46" i="16"/>
  <c r="AN26" i="16"/>
  <c r="AP26" i="16" s="1"/>
  <c r="BB14" i="16"/>
  <c r="BD14" i="16" s="1"/>
  <c r="BK14" i="16"/>
  <c r="BM14" i="16" s="1"/>
  <c r="AE11" i="17"/>
  <c r="AC47" i="17"/>
  <c r="AC48" i="17"/>
  <c r="AC46" i="17"/>
  <c r="G48" i="17"/>
  <c r="G46" i="17"/>
  <c r="G47" i="17"/>
  <c r="Z46" i="17"/>
  <c r="Z47" i="17"/>
  <c r="Z48" i="17"/>
  <c r="AG16" i="17"/>
  <c r="AE16" i="17"/>
  <c r="Y48" i="17"/>
  <c r="Y46" i="17"/>
  <c r="Y47" i="17"/>
  <c r="Q40" i="17"/>
  <c r="AX48" i="17"/>
  <c r="AX46" i="17"/>
  <c r="AX47" i="17"/>
  <c r="AN33" i="17"/>
  <c r="AP33" i="17" s="1"/>
  <c r="BD12" i="17"/>
  <c r="BL11" i="17"/>
  <c r="BJ46" i="17"/>
  <c r="BJ47" i="17"/>
  <c r="BJ48" i="17"/>
  <c r="AP43" i="17"/>
  <c r="BB17" i="17"/>
  <c r="BD17" i="17" s="1"/>
  <c r="BK16" i="17"/>
  <c r="BM16" i="17" s="1"/>
  <c r="BV48" i="16"/>
  <c r="BV46" i="16"/>
  <c r="BV47" i="16"/>
  <c r="BG48" i="17"/>
  <c r="BG46" i="17"/>
  <c r="BG47" i="17"/>
  <c r="AA47" i="15"/>
  <c r="AA48" i="15"/>
  <c r="AA46" i="15"/>
  <c r="Q23" i="15"/>
  <c r="BC11" i="15"/>
  <c r="BA48" i="15"/>
  <c r="BA46" i="15"/>
  <c r="BA47" i="15"/>
  <c r="BD26" i="15"/>
  <c r="U48" i="15"/>
  <c r="U47" i="15"/>
  <c r="U46" i="15"/>
  <c r="AG42" i="15"/>
  <c r="AP41" i="15"/>
  <c r="AJ46" i="15"/>
  <c r="AJ47" i="15"/>
  <c r="AJ48" i="15"/>
  <c r="Q22" i="15"/>
  <c r="AP12" i="15"/>
  <c r="AY48" i="15"/>
  <c r="AY46" i="15"/>
  <c r="AY47" i="15"/>
  <c r="BB28" i="15"/>
  <c r="BK27" i="15"/>
  <c r="BM27" i="15" s="1"/>
  <c r="BW37" i="15"/>
  <c r="BY37" i="15" s="1"/>
  <c r="BK22" i="15"/>
  <c r="BM22" i="15" s="1"/>
  <c r="BQ46" i="15"/>
  <c r="BQ47" i="15"/>
  <c r="BQ48" i="15"/>
  <c r="BT32" i="15"/>
  <c r="BX32" i="15" s="1"/>
  <c r="BM18" i="15"/>
  <c r="BW23" i="15"/>
  <c r="BY23" i="15" s="1"/>
  <c r="BB29" i="15"/>
  <c r="BD29" i="15" s="1"/>
  <c r="BK28" i="15"/>
  <c r="BM28" i="15" s="1"/>
  <c r="BW11" i="15"/>
  <c r="BV46" i="15"/>
  <c r="BV48" i="15"/>
  <c r="BV47" i="15"/>
  <c r="BM24" i="15"/>
  <c r="Q42" i="16"/>
  <c r="AA47" i="16"/>
  <c r="AA48" i="16"/>
  <c r="AA46" i="16"/>
  <c r="D47" i="16"/>
  <c r="D48" i="16"/>
  <c r="D46" i="16"/>
  <c r="AP33" i="16"/>
  <c r="E48" i="16"/>
  <c r="E46" i="16"/>
  <c r="E47" i="16"/>
  <c r="AE14" i="16"/>
  <c r="AG14" i="16" s="1"/>
  <c r="F48" i="16"/>
  <c r="F46" i="16"/>
  <c r="F47" i="16"/>
  <c r="BE47" i="16"/>
  <c r="BE48" i="16"/>
  <c r="BE46" i="16"/>
  <c r="BD16" i="16"/>
  <c r="AN11" i="16"/>
  <c r="AL47" i="16"/>
  <c r="AL48" i="16"/>
  <c r="AL46" i="16"/>
  <c r="BK34" i="16"/>
  <c r="BM34" i="16" s="1"/>
  <c r="AG31" i="16"/>
  <c r="BK11" i="16"/>
  <c r="BI46" i="16"/>
  <c r="BI47" i="16"/>
  <c r="BI48" i="16"/>
  <c r="BT18" i="16"/>
  <c r="BX18" i="16" s="1"/>
  <c r="BK31" i="16"/>
  <c r="BM31" i="16" s="1"/>
  <c r="BT40" i="16"/>
  <c r="BX40" i="16" s="1"/>
  <c r="Q19" i="17"/>
  <c r="AP19" i="17"/>
  <c r="BF48" i="16"/>
  <c r="BF46" i="16"/>
  <c r="BF47" i="16"/>
  <c r="AN11" i="17"/>
  <c r="AL46" i="17"/>
  <c r="AL47" i="17"/>
  <c r="AL48" i="17"/>
  <c r="BT20" i="16"/>
  <c r="BX20" i="16" s="1"/>
  <c r="AG24" i="17"/>
  <c r="AJ48" i="17"/>
  <c r="AJ46" i="17"/>
  <c r="AJ47" i="17"/>
  <c r="AP32" i="17"/>
  <c r="AN32" i="17"/>
  <c r="AR47" i="17"/>
  <c r="AR48" i="17"/>
  <c r="AR46" i="17"/>
  <c r="S47" i="17"/>
  <c r="S48" i="17"/>
  <c r="S46" i="17"/>
  <c r="Q33" i="17"/>
  <c r="BK11" i="17"/>
  <c r="BI48" i="17"/>
  <c r="BI46" i="17"/>
  <c r="BI47" i="17"/>
  <c r="BA47" i="17"/>
  <c r="BA48" i="17"/>
  <c r="BA46" i="17"/>
  <c r="BM42" i="17"/>
  <c r="BV48" i="17"/>
  <c r="BV46" i="17"/>
  <c r="BV47" i="17"/>
  <c r="BS46" i="15"/>
  <c r="BS47" i="15"/>
  <c r="BS48" i="15"/>
  <c r="F46" i="15"/>
  <c r="F48" i="15"/>
  <c r="F47" i="15"/>
  <c r="AB47" i="17"/>
  <c r="AB48" i="17"/>
  <c r="AB46" i="17"/>
  <c r="BB11" i="17"/>
  <c r="AZ46" i="17"/>
  <c r="AZ47" i="17"/>
  <c r="AZ48" i="17"/>
  <c r="BX11" i="16"/>
  <c r="AN11" i="15"/>
  <c r="AL47" i="15"/>
  <c r="AL48" i="15"/>
  <c r="AL46" i="15"/>
  <c r="BE48" i="15"/>
  <c r="BE46" i="15"/>
  <c r="BE47" i="15"/>
  <c r="BD23" i="15"/>
  <c r="T46" i="15"/>
  <c r="T48" i="15"/>
  <c r="T47" i="15"/>
  <c r="AI46" i="15"/>
  <c r="AI47" i="15"/>
  <c r="AI48" i="15"/>
  <c r="AX47" i="15"/>
  <c r="AX48" i="15"/>
  <c r="AX46" i="15"/>
  <c r="H48" i="15"/>
  <c r="H47" i="15"/>
  <c r="H46" i="15"/>
  <c r="Z46" i="16"/>
  <c r="Z47" i="16"/>
  <c r="Z48" i="16"/>
  <c r="AE46" i="16"/>
  <c r="AG15" i="16"/>
  <c r="AE15" i="16"/>
  <c r="Q28" i="16"/>
  <c r="AH48" i="16"/>
  <c r="AH46" i="16"/>
  <c r="AH47" i="16"/>
  <c r="AP40" i="16"/>
  <c r="BB11" i="16"/>
  <c r="AZ47" i="16"/>
  <c r="AZ48" i="16"/>
  <c r="AZ46" i="16"/>
  <c r="AP15" i="16"/>
  <c r="BD35" i="16"/>
  <c r="BT38" i="16"/>
  <c r="BX38" i="16" s="1"/>
  <c r="AP42" i="16"/>
  <c r="BD30" i="16"/>
  <c r="AP23" i="17"/>
  <c r="Q27" i="17"/>
  <c r="R47" i="17"/>
  <c r="R48" i="17"/>
  <c r="R46" i="17"/>
  <c r="D47" i="17"/>
  <c r="D48" i="17"/>
  <c r="D46" i="17"/>
  <c r="AP27" i="17"/>
  <c r="AK46" i="17"/>
  <c r="AK47" i="17"/>
  <c r="AK48" i="17"/>
  <c r="AF11" i="17"/>
  <c r="AD47" i="17"/>
  <c r="AD48" i="17"/>
  <c r="AD46" i="17"/>
  <c r="Q37" i="17"/>
  <c r="AG18" i="17"/>
  <c r="BT42" i="17"/>
  <c r="BX42" i="17" s="1"/>
  <c r="AW48" i="17"/>
  <c r="AW46" i="17"/>
  <c r="AW47" i="17"/>
  <c r="BT37" i="17"/>
  <c r="BX37" i="17" s="1"/>
  <c r="BW33" i="17"/>
  <c r="BY33" i="17" s="1"/>
  <c r="BK18" i="17"/>
  <c r="BM18" i="17" s="1"/>
  <c r="AP35" i="17"/>
  <c r="BR47" i="17"/>
  <c r="BR48" i="17"/>
  <c r="BR46" i="17"/>
  <c r="BW26" i="17"/>
  <c r="BY26" i="17" s="1"/>
  <c r="BW35" i="17"/>
  <c r="BY35" i="17" s="1"/>
  <c r="AG40" i="15"/>
  <c r="BM37" i="15"/>
  <c r="AG35" i="15"/>
  <c r="AP34" i="15"/>
  <c r="BD22" i="15"/>
  <c r="BM17" i="15"/>
  <c r="AG38" i="15"/>
  <c r="AP37" i="15"/>
  <c r="BD25" i="15"/>
  <c r="Q42" i="15"/>
  <c r="AG41" i="15"/>
  <c r="AP40" i="15"/>
  <c r="BM41" i="15"/>
  <c r="BD36" i="15"/>
  <c r="BM35" i="15"/>
  <c r="AG29" i="16"/>
  <c r="BM19" i="17"/>
  <c r="BM33" i="16"/>
  <c r="AG41" i="17"/>
  <c r="BM43" i="17"/>
  <c r="BD37" i="17"/>
  <c r="BM36" i="17"/>
  <c r="Q48" i="2"/>
  <c r="Q46" i="10"/>
  <c r="AG25" i="16"/>
  <c r="BD35" i="15"/>
  <c r="BM34" i="15"/>
  <c r="BD41" i="16"/>
  <c r="AP23" i="16"/>
  <c r="BD20" i="17"/>
  <c r="BM38" i="17"/>
  <c r="Q48" i="9"/>
  <c r="BM14" i="15"/>
  <c r="BM20" i="15"/>
  <c r="BM39" i="17"/>
  <c r="Q30" i="16"/>
  <c r="BD29" i="16"/>
  <c r="BM12" i="16"/>
  <c r="AP26" i="17"/>
  <c r="BD39" i="17"/>
  <c r="Q47" i="9"/>
  <c r="BM47" i="2"/>
  <c r="AG46" i="2"/>
  <c r="AG47" i="5"/>
  <c r="AG48" i="5"/>
  <c r="AG46" i="5"/>
  <c r="AG47" i="6"/>
  <c r="AG46" i="6"/>
  <c r="AG48" i="6"/>
  <c r="AP47" i="9"/>
  <c r="AP48" i="9"/>
  <c r="AP46" i="9"/>
  <c r="BL48" i="17"/>
  <c r="BL46" i="17"/>
  <c r="BL47" i="17"/>
  <c r="Q47" i="4"/>
  <c r="Q48" i="4"/>
  <c r="Q46" i="4"/>
  <c r="Q15" i="15"/>
  <c r="Q32" i="15"/>
  <c r="AP26" i="15"/>
  <c r="AP29" i="15"/>
  <c r="BD30" i="15"/>
  <c r="AG33" i="15"/>
  <c r="BD37" i="16"/>
  <c r="BD31" i="16"/>
  <c r="AG39" i="16"/>
  <c r="AP31" i="17"/>
  <c r="AP11" i="17"/>
  <c r="AP38" i="17"/>
  <c r="AP47" i="10"/>
  <c r="AP48" i="10"/>
  <c r="AP46" i="10"/>
  <c r="AP48" i="6"/>
  <c r="AP47" i="6"/>
  <c r="AP46" i="6"/>
  <c r="AG46" i="13"/>
  <c r="AG47" i="13"/>
  <c r="AG48" i="13"/>
  <c r="AG21" i="16"/>
  <c r="AG37" i="16"/>
  <c r="Q16" i="17"/>
  <c r="BM31" i="17"/>
  <c r="BD19" i="17"/>
  <c r="BM46" i="4"/>
  <c r="BM48" i="4"/>
  <c r="BM47" i="4"/>
  <c r="BM48" i="8"/>
  <c r="BM47" i="8"/>
  <c r="BM46" i="8"/>
  <c r="BD46" i="11"/>
  <c r="BD47" i="11"/>
  <c r="BD48" i="11"/>
  <c r="AG46" i="10"/>
  <c r="AG48" i="10"/>
  <c r="AG47" i="10"/>
  <c r="BM48" i="5"/>
  <c r="BM46" i="5"/>
  <c r="BM47" i="5"/>
  <c r="AG46" i="4"/>
  <c r="AG48" i="4"/>
  <c r="AG47" i="4"/>
  <c r="Q40" i="15"/>
  <c r="AG19" i="15"/>
  <c r="BD34" i="15"/>
  <c r="AG22" i="15"/>
  <c r="AG34" i="15"/>
  <c r="AP33" i="15"/>
  <c r="BD21" i="15"/>
  <c r="AP24" i="15"/>
  <c r="BD43" i="15"/>
  <c r="Q38" i="16"/>
  <c r="BM16" i="15"/>
  <c r="AP17" i="16"/>
  <c r="AP29" i="16"/>
  <c r="BD21" i="16"/>
  <c r="AP16" i="16"/>
  <c r="BD36" i="16"/>
  <c r="AP20" i="16"/>
  <c r="BM36" i="16"/>
  <c r="Q13" i="17"/>
  <c r="AG19" i="17"/>
  <c r="BD34" i="17"/>
  <c r="AP18" i="17"/>
  <c r="BD35" i="17"/>
  <c r="BM34" i="17"/>
  <c r="BM17" i="17"/>
  <c r="AG48" i="2"/>
  <c r="AP47" i="2"/>
  <c r="AP48" i="2"/>
  <c r="AP46" i="2"/>
  <c r="Q48" i="11"/>
  <c r="Q47" i="11"/>
  <c r="Q46" i="11"/>
  <c r="Q46" i="2"/>
  <c r="BD46" i="13"/>
  <c r="BD48" i="13"/>
  <c r="BD47" i="13"/>
  <c r="BD48" i="4"/>
  <c r="BD46" i="4"/>
  <c r="BD47" i="4"/>
  <c r="AO46" i="17"/>
  <c r="AO48" i="17"/>
  <c r="AO47" i="17"/>
  <c r="BM46" i="13"/>
  <c r="BM47" i="13"/>
  <c r="BM48" i="13"/>
  <c r="BD38" i="15"/>
  <c r="AG30" i="15"/>
  <c r="BD17" i="15"/>
  <c r="BD20" i="15"/>
  <c r="BM33" i="17"/>
  <c r="AG14" i="17"/>
  <c r="BM24" i="16"/>
  <c r="BD43" i="16"/>
  <c r="AP18" i="16"/>
  <c r="AG39" i="17"/>
  <c r="BM37" i="17"/>
  <c r="BD47" i="7"/>
  <c r="BD46" i="7"/>
  <c r="BD48" i="7"/>
  <c r="BD46" i="2"/>
  <c r="BD47" i="2"/>
  <c r="BD48" i="2"/>
  <c r="AP46" i="11"/>
  <c r="AP47" i="11"/>
  <c r="AP48" i="11"/>
  <c r="BD46" i="6"/>
  <c r="BD47" i="6"/>
  <c r="BD48" i="6"/>
  <c r="BM47" i="6"/>
  <c r="BM48" i="6"/>
  <c r="BM46" i="6"/>
  <c r="BM46" i="7"/>
  <c r="BM48" i="7"/>
  <c r="BM47" i="7"/>
  <c r="BD48" i="5"/>
  <c r="BD47" i="5"/>
  <c r="BD46" i="5"/>
  <c r="AG28" i="15"/>
  <c r="BM42" i="16"/>
  <c r="BM27" i="16"/>
  <c r="BM30" i="16"/>
  <c r="BD32" i="17"/>
  <c r="BM14" i="17"/>
  <c r="AG47" i="2"/>
  <c r="AG46" i="9"/>
  <c r="AG47" i="9"/>
  <c r="AG48" i="9"/>
  <c r="Q46" i="6"/>
  <c r="Q48" i="6"/>
  <c r="Q47" i="6"/>
  <c r="AP47" i="8"/>
  <c r="AP48" i="8"/>
  <c r="AP46" i="8"/>
  <c r="BM48" i="2"/>
  <c r="AO46" i="15"/>
  <c r="AO47" i="15"/>
  <c r="AO48" i="15"/>
  <c r="AG46" i="8"/>
  <c r="AG47" i="8"/>
  <c r="AG48" i="8"/>
  <c r="Q11" i="17"/>
  <c r="AP31" i="15"/>
  <c r="BC47" i="15"/>
  <c r="BC48" i="15"/>
  <c r="BC46" i="15"/>
  <c r="BD14" i="15"/>
  <c r="AP32" i="15"/>
  <c r="BD42" i="15"/>
  <c r="BM48" i="9"/>
  <c r="BM47" i="9"/>
  <c r="BM46" i="9"/>
  <c r="Q46" i="8"/>
  <c r="Q47" i="8"/>
  <c r="Q48" i="8"/>
  <c r="BM36" i="15"/>
  <c r="BD38" i="16"/>
  <c r="AG40" i="17"/>
  <c r="AP25" i="17"/>
  <c r="BD46" i="10"/>
  <c r="BD48" i="10"/>
  <c r="BD47" i="10"/>
  <c r="Q47" i="2"/>
  <c r="Q46" i="12"/>
  <c r="Q48" i="12"/>
  <c r="Q47" i="12"/>
  <c r="AP47" i="13"/>
  <c r="AP46" i="13"/>
  <c r="AP48" i="13"/>
  <c r="BD47" i="12"/>
  <c r="BD46" i="12"/>
  <c r="BD48" i="12"/>
  <c r="Q47" i="7"/>
  <c r="Q46" i="7"/>
  <c r="Q48" i="7"/>
  <c r="BM47" i="11"/>
  <c r="BM48" i="11"/>
  <c r="BM46" i="11"/>
  <c r="AP48" i="5"/>
  <c r="AP46" i="5"/>
  <c r="AP47" i="5"/>
  <c r="AP39" i="15"/>
  <c r="AP25" i="15"/>
  <c r="BD32" i="15"/>
  <c r="AG28" i="16"/>
  <c r="BD32" i="16"/>
  <c r="BM39" i="16"/>
  <c r="BD39" i="16"/>
  <c r="AG20" i="17"/>
  <c r="AF46" i="17"/>
  <c r="AF47" i="17"/>
  <c r="AF48" i="17"/>
  <c r="Q34" i="17"/>
  <c r="AG22" i="17"/>
  <c r="AP39" i="17"/>
  <c r="BD27" i="17"/>
  <c r="BM26" i="17"/>
  <c r="AG46" i="12"/>
  <c r="AG47" i="12"/>
  <c r="AG48" i="12"/>
  <c r="Q48" i="10"/>
  <c r="Q47" i="5"/>
  <c r="Q48" i="5"/>
  <c r="Q46" i="5"/>
  <c r="BM46" i="2"/>
  <c r="BD47" i="8"/>
  <c r="BD48" i="8"/>
  <c r="BD46" i="8"/>
  <c r="AP47" i="12"/>
  <c r="AP48" i="12"/>
  <c r="AP46" i="12"/>
  <c r="Q11" i="16"/>
  <c r="Q47" i="13"/>
  <c r="Q46" i="13"/>
  <c r="Q48" i="13"/>
  <c r="AG32" i="15"/>
  <c r="BD19" i="15"/>
  <c r="AG27" i="15"/>
  <c r="Q41" i="15"/>
  <c r="Q18" i="15"/>
  <c r="BM17" i="16"/>
  <c r="AP38" i="16"/>
  <c r="BM26" i="16"/>
  <c r="Q25" i="17"/>
  <c r="BM46" i="10"/>
  <c r="BM47" i="10"/>
  <c r="BM48" i="10"/>
  <c r="AP46" i="4"/>
  <c r="AP47" i="4"/>
  <c r="AP48" i="4"/>
  <c r="Q19" i="15"/>
  <c r="BD37" i="15"/>
  <c r="AG46" i="11"/>
  <c r="AG47" i="11"/>
  <c r="AG48" i="11"/>
  <c r="BD17" i="16"/>
  <c r="BM48" i="12"/>
  <c r="BM47" i="12"/>
  <c r="BM46" i="12"/>
  <c r="BD47" i="9"/>
  <c r="BD46" i="9"/>
  <c r="BD48" i="9"/>
  <c r="AP47" i="7"/>
  <c r="AP46" i="7"/>
  <c r="AP48" i="7"/>
  <c r="AG48" i="7"/>
  <c r="AG47" i="7"/>
  <c r="AG46" i="7"/>
  <c r="P18" i="17"/>
  <c r="P47" i="17" s="1"/>
  <c r="BC11" i="17"/>
  <c r="Q19" i="16"/>
  <c r="BD24" i="17"/>
  <c r="BM40" i="17"/>
  <c r="BD16" i="17"/>
  <c r="BW16" i="17"/>
  <c r="BY16" i="17" s="1"/>
  <c r="O15" i="16"/>
  <c r="P14" i="16"/>
  <c r="P47" i="16" s="1"/>
  <c r="BD11" i="16"/>
  <c r="BT11" i="17"/>
  <c r="Q17" i="15"/>
  <c r="AG25" i="15"/>
  <c r="BD12" i="15"/>
  <c r="BW22" i="15"/>
  <c r="BY22" i="15" s="1"/>
  <c r="BC13" i="16"/>
  <c r="BD13" i="16" s="1"/>
  <c r="BM23" i="16"/>
  <c r="AP30" i="16"/>
  <c r="BD18" i="16"/>
  <c r="BM21" i="15"/>
  <c r="AG16" i="15"/>
  <c r="AP15" i="15"/>
  <c r="AG41" i="16"/>
  <c r="BM28" i="16"/>
  <c r="BM22" i="17"/>
  <c r="BT30" i="16"/>
  <c r="BX30" i="16" s="1"/>
  <c r="BD41" i="17"/>
  <c r="AP18" i="15"/>
  <c r="AP41" i="16"/>
  <c r="AP11" i="15"/>
  <c r="AP38" i="15"/>
  <c r="AG31" i="17"/>
  <c r="BW12" i="16"/>
  <c r="BY12" i="16" s="1"/>
  <c r="AG13" i="17"/>
  <c r="Q26" i="15"/>
  <c r="BM18" i="16"/>
  <c r="AG38" i="17"/>
  <c r="AG36" i="16"/>
  <c r="AP35" i="16"/>
  <c r="BT14" i="16"/>
  <c r="BX14" i="16" s="1"/>
  <c r="BL15" i="16"/>
  <c r="BM15" i="16" s="1"/>
  <c r="BD13" i="15"/>
  <c r="Q27" i="15"/>
  <c r="Q12" i="15"/>
  <c r="AG31" i="15"/>
  <c r="BD18" i="15"/>
  <c r="BM13" i="15"/>
  <c r="Q30" i="15"/>
  <c r="AG37" i="15"/>
  <c r="AP36" i="15"/>
  <c r="BD24" i="15"/>
  <c r="BM25" i="15"/>
  <c r="BM31" i="15"/>
  <c r="BW26" i="15"/>
  <c r="BY26" i="15" s="1"/>
  <c r="BT33" i="15"/>
  <c r="BX33" i="15" s="1"/>
  <c r="BD41" i="15"/>
  <c r="BD15" i="16"/>
  <c r="AP29" i="17"/>
  <c r="Q39" i="15"/>
  <c r="BW27" i="15"/>
  <c r="BY27" i="15" s="1"/>
  <c r="AO12" i="16"/>
  <c r="AP12" i="16" s="1"/>
  <c r="AP22" i="16"/>
  <c r="BW22" i="16"/>
  <c r="BY22" i="16" s="1"/>
  <c r="BW13" i="17"/>
  <c r="BY13" i="17" s="1"/>
  <c r="BD23" i="17"/>
  <c r="BT19" i="17"/>
  <c r="BX19" i="17" s="1"/>
  <c r="BW38" i="17"/>
  <c r="BY38" i="17" s="1"/>
  <c r="AG43" i="16"/>
  <c r="BW17" i="16"/>
  <c r="BY17" i="16" s="1"/>
  <c r="BW18" i="16"/>
  <c r="BY18" i="16" s="1"/>
  <c r="AG15" i="17"/>
  <c r="BW35" i="16"/>
  <c r="BY35" i="16" s="1"/>
  <c r="AP36" i="17"/>
  <c r="AP30" i="17"/>
  <c r="BT21" i="17"/>
  <c r="BX21" i="17" s="1"/>
  <c r="BW41" i="17"/>
  <c r="BY41" i="17" s="1"/>
  <c r="BD43" i="17"/>
  <c r="BW34" i="17"/>
  <c r="BY34" i="17" s="1"/>
  <c r="BW11" i="17"/>
  <c r="Q20" i="15"/>
  <c r="AG23" i="15"/>
  <c r="AP22" i="15"/>
  <c r="AG26" i="15"/>
  <c r="Q38" i="15"/>
  <c r="AG29" i="15"/>
  <c r="AP28" i="15"/>
  <c r="BD16" i="15"/>
  <c r="BW34" i="15"/>
  <c r="BY34" i="15" s="1"/>
  <c r="BT36" i="15"/>
  <c r="BX36" i="15" s="1"/>
  <c r="BW25" i="16"/>
  <c r="BY25" i="16" s="1"/>
  <c r="BD36" i="17"/>
  <c r="BT25" i="17"/>
  <c r="BX25" i="17" s="1"/>
  <c r="BT34" i="17"/>
  <c r="BX34" i="17" s="1"/>
  <c r="BD28" i="17"/>
  <c r="BW17" i="17"/>
  <c r="BY17" i="17" s="1"/>
  <c r="BT43" i="17"/>
  <c r="BX43" i="17" s="1"/>
  <c r="BW42" i="17"/>
  <c r="BY42" i="17" s="1"/>
  <c r="BW19" i="17"/>
  <c r="BY19" i="17" s="1"/>
  <c r="AG13" i="16"/>
  <c r="BT13" i="15"/>
  <c r="BX13" i="15" s="1"/>
  <c r="BW29" i="15"/>
  <c r="BY29" i="15" s="1"/>
  <c r="BD31" i="15"/>
  <c r="BM30" i="15"/>
  <c r="BD27" i="15"/>
  <c r="BW35" i="15"/>
  <c r="BY35" i="15" s="1"/>
  <c r="AP36" i="16"/>
  <c r="AP43" i="16"/>
  <c r="BM35" i="16"/>
  <c r="AP14" i="16"/>
  <c r="BD26" i="16"/>
  <c r="BT13" i="16"/>
  <c r="BX13" i="16" s="1"/>
  <c r="BT34" i="16"/>
  <c r="BX34" i="16" s="1"/>
  <c r="BW29" i="16"/>
  <c r="BY29" i="16" s="1"/>
  <c r="BW30" i="16"/>
  <c r="BY30" i="16" s="1"/>
  <c r="Q20" i="17"/>
  <c r="AG23" i="17"/>
  <c r="BW15" i="16"/>
  <c r="BY15" i="16" s="1"/>
  <c r="BW23" i="16"/>
  <c r="BY23" i="16" s="1"/>
  <c r="BM35" i="17"/>
  <c r="BM15" i="17"/>
  <c r="AP13" i="17"/>
  <c r="BW23" i="17"/>
  <c r="BY23" i="17" s="1"/>
  <c r="Q28" i="15"/>
  <c r="AG15" i="15"/>
  <c r="AP14" i="15"/>
  <c r="AG21" i="15"/>
  <c r="AP20" i="15"/>
  <c r="BT37" i="15"/>
  <c r="BX37" i="15" s="1"/>
  <c r="BW33" i="15"/>
  <c r="BY33" i="15" s="1"/>
  <c r="BM38" i="15"/>
  <c r="BT43" i="15"/>
  <c r="BX43" i="15" s="1"/>
  <c r="BW42" i="15"/>
  <c r="BY42" i="15" s="1"/>
  <c r="BW19" i="15"/>
  <c r="BY19" i="15" s="1"/>
  <c r="BT20" i="15"/>
  <c r="BX20" i="15" s="1"/>
  <c r="BT41" i="15"/>
  <c r="BX41" i="15" s="1"/>
  <c r="BW39" i="15"/>
  <c r="BY39" i="15" s="1"/>
  <c r="AG42" i="16"/>
  <c r="BM43" i="16"/>
  <c r="AP25" i="16"/>
  <c r="BT37" i="16"/>
  <c r="BX37" i="16" s="1"/>
  <c r="BW33" i="16"/>
  <c r="BY33" i="16" s="1"/>
  <c r="AG28" i="17"/>
  <c r="BT16" i="16"/>
  <c r="BX16" i="16" s="1"/>
  <c r="AP20" i="17"/>
  <c r="BM23" i="17"/>
  <c r="AP14" i="17"/>
  <c r="AP40" i="17"/>
  <c r="AP41" i="17"/>
  <c r="BD29" i="17"/>
  <c r="BW25" i="17"/>
  <c r="BY25" i="17" s="1"/>
  <c r="BT27" i="17"/>
  <c r="BX27" i="17" s="1"/>
  <c r="BW18" i="17"/>
  <c r="BY18" i="17" s="1"/>
  <c r="BW27" i="17"/>
  <c r="BY27" i="17" s="1"/>
  <c r="Q35" i="15"/>
  <c r="BD15" i="15"/>
  <c r="P11" i="15"/>
  <c r="Q24" i="15"/>
  <c r="BM29" i="15"/>
  <c r="BM23" i="15"/>
  <c r="BT34" i="15"/>
  <c r="BX34" i="15" s="1"/>
  <c r="BW25" i="15"/>
  <c r="BY25" i="15" s="1"/>
  <c r="BT24" i="15"/>
  <c r="BX24" i="15" s="1"/>
  <c r="BW20" i="15"/>
  <c r="BY20" i="15" s="1"/>
  <c r="Q39" i="16"/>
  <c r="BM25" i="16"/>
  <c r="AP24" i="16"/>
  <c r="AP39" i="16"/>
  <c r="AG32" i="16"/>
  <c r="BT32" i="16"/>
  <c r="BX32" i="16" s="1"/>
  <c r="BW26" i="16"/>
  <c r="BY26" i="16" s="1"/>
  <c r="BW11" i="16"/>
  <c r="BW43" i="16"/>
  <c r="BY43" i="16" s="1"/>
  <c r="AG32" i="17"/>
  <c r="BW28" i="16"/>
  <c r="BY28" i="16" s="1"/>
  <c r="Q38" i="17"/>
  <c r="AG29" i="17"/>
  <c r="AG27" i="17"/>
  <c r="BT39" i="17"/>
  <c r="BX39" i="17" s="1"/>
  <c r="BD22" i="17"/>
  <c r="BT30" i="17"/>
  <c r="BX30" i="17" s="1"/>
  <c r="BW31" i="17"/>
  <c r="BY31" i="17" s="1"/>
  <c r="BT19" i="15"/>
  <c r="BX19" i="15" s="1"/>
  <c r="BT31" i="15"/>
  <c r="BX31" i="15" s="1"/>
  <c r="BW24" i="15"/>
  <c r="BY24" i="15" s="1"/>
  <c r="Q34" i="16"/>
  <c r="BT35" i="16"/>
  <c r="BX35" i="16" s="1"/>
  <c r="BT15" i="16"/>
  <c r="BX15" i="16" s="1"/>
  <c r="BW32" i="16"/>
  <c r="BY32" i="16" s="1"/>
  <c r="Q42" i="17"/>
  <c r="BT29" i="17"/>
  <c r="BX29" i="17" s="1"/>
  <c r="BW21" i="17"/>
  <c r="BY21" i="17" s="1"/>
  <c r="BT24" i="17"/>
  <c r="BX24" i="17" s="1"/>
  <c r="BW14" i="17"/>
  <c r="BY14" i="17" s="1"/>
  <c r="BM15" i="15"/>
  <c r="BT18" i="15"/>
  <c r="BX18" i="15" s="1"/>
  <c r="BW28" i="15"/>
  <c r="BY28" i="15" s="1"/>
  <c r="Q15" i="16"/>
  <c r="BM37" i="16"/>
  <c r="BT39" i="16"/>
  <c r="BX39" i="16" s="1"/>
  <c r="BW36" i="16"/>
  <c r="BY36" i="16" s="1"/>
  <c r="AG21" i="17"/>
  <c r="Q29" i="17"/>
  <c r="BT23" i="17"/>
  <c r="BX23" i="17" s="1"/>
  <c r="BD31" i="17"/>
  <c r="BM30" i="17"/>
  <c r="BD14" i="17"/>
  <c r="BM13" i="17"/>
  <c r="BT14" i="17"/>
  <c r="BX14" i="17" s="1"/>
  <c r="BT41" i="17"/>
  <c r="BX41" i="17" s="1"/>
  <c r="BW43" i="15"/>
  <c r="BY43" i="15" s="1"/>
  <c r="BT15" i="15"/>
  <c r="BX15" i="15" s="1"/>
  <c r="BW32" i="15"/>
  <c r="BY32" i="15" s="1"/>
  <c r="AF12" i="16"/>
  <c r="Q25" i="16"/>
  <c r="AP28" i="16"/>
  <c r="BM16" i="16"/>
  <c r="BD23" i="16"/>
  <c r="BT19" i="16"/>
  <c r="BX19" i="16" s="1"/>
  <c r="BW38" i="16"/>
  <c r="BY38" i="16" s="1"/>
  <c r="BW40" i="16"/>
  <c r="BY40" i="16" s="1"/>
  <c r="AG33" i="17"/>
  <c r="BD26" i="17"/>
  <c r="BM25" i="17"/>
  <c r="BT38" i="17"/>
  <c r="BX38" i="17" s="1"/>
  <c r="BW43" i="17"/>
  <c r="BY43" i="17" s="1"/>
  <c r="AG12" i="15"/>
  <c r="AP43" i="15"/>
  <c r="AG36" i="15"/>
  <c r="AP35" i="15"/>
  <c r="Q36" i="15"/>
  <c r="AG39" i="15"/>
  <c r="BM33" i="15"/>
  <c r="BT14" i="15"/>
  <c r="BX14" i="15" s="1"/>
  <c r="AP21" i="15"/>
  <c r="AG13" i="15"/>
  <c r="BD40" i="15"/>
  <c r="BM39" i="15"/>
  <c r="BT21" i="15"/>
  <c r="BX21" i="15" s="1"/>
  <c r="BW41" i="15"/>
  <c r="BY41" i="15" s="1"/>
  <c r="BT27" i="15"/>
  <c r="BX27" i="15" s="1"/>
  <c r="BW18" i="15"/>
  <c r="BY18" i="15" s="1"/>
  <c r="BT30" i="15"/>
  <c r="BX30" i="15" s="1"/>
  <c r="BM40" i="15"/>
  <c r="BT25" i="15"/>
  <c r="BX25" i="15" s="1"/>
  <c r="BW15" i="15"/>
  <c r="BY15" i="15" s="1"/>
  <c r="BT39" i="15"/>
  <c r="BX39" i="15" s="1"/>
  <c r="BW36" i="15"/>
  <c r="BY36" i="15" s="1"/>
  <c r="Q23" i="16"/>
  <c r="AG24" i="16"/>
  <c r="AG26" i="16"/>
  <c r="BD28" i="16"/>
  <c r="BT21" i="16"/>
  <c r="BX21" i="16" s="1"/>
  <c r="BW41" i="16"/>
  <c r="BY41" i="16" s="1"/>
  <c r="BT43" i="16"/>
  <c r="BX43" i="16" s="1"/>
  <c r="BT17" i="16"/>
  <c r="BX17" i="16" s="1"/>
  <c r="BT23" i="16"/>
  <c r="BX23" i="16" s="1"/>
  <c r="Q31" i="17"/>
  <c r="Q22" i="17"/>
  <c r="AG11" i="17"/>
  <c r="BT32" i="17"/>
  <c r="BX32" i="17" s="1"/>
  <c r="BD38" i="17"/>
  <c r="BW15" i="17"/>
  <c r="BY15" i="17" s="1"/>
  <c r="AG24" i="15"/>
  <c r="AP23" i="15"/>
  <c r="BT26" i="15"/>
  <c r="BX26" i="15" s="1"/>
  <c r="BW13" i="15"/>
  <c r="BY13" i="15" s="1"/>
  <c r="BT16" i="15"/>
  <c r="BX16" i="15" s="1"/>
  <c r="BW40" i="15"/>
  <c r="BY40" i="15" s="1"/>
  <c r="AG34" i="16"/>
  <c r="BM21" i="16"/>
  <c r="BW13" i="16"/>
  <c r="BY13" i="16" s="1"/>
  <c r="BT24" i="16"/>
  <c r="BX24" i="16" s="1"/>
  <c r="BW14" i="16"/>
  <c r="BY14" i="16" s="1"/>
  <c r="BW31" i="16"/>
  <c r="BY31" i="16" s="1"/>
  <c r="BT41" i="16"/>
  <c r="BX41" i="16" s="1"/>
  <c r="BW39" i="16"/>
  <c r="BY39" i="16" s="1"/>
  <c r="Q23" i="17"/>
  <c r="BW16" i="16"/>
  <c r="BY16" i="16" s="1"/>
  <c r="AP24" i="17"/>
  <c r="BT31" i="17"/>
  <c r="BX31" i="17" s="1"/>
  <c r="BD18" i="17"/>
  <c r="BT22" i="17"/>
  <c r="BX22" i="17" s="1"/>
  <c r="BM20" i="17"/>
  <c r="BW17" i="15"/>
  <c r="BY17" i="15" s="1"/>
  <c r="BM26" i="15"/>
  <c r="BT40" i="15"/>
  <c r="BX40" i="15" s="1"/>
  <c r="BT23" i="15"/>
  <c r="BX23" i="15" s="1"/>
  <c r="BW12" i="15"/>
  <c r="BY12" i="15" s="1"/>
  <c r="Q22" i="16"/>
  <c r="Q31" i="16"/>
  <c r="BD20" i="16"/>
  <c r="BT26" i="16"/>
  <c r="BX26" i="16" s="1"/>
  <c r="BT27" i="16"/>
  <c r="BX27" i="16" s="1"/>
  <c r="Q43" i="17"/>
  <c r="BW20" i="16"/>
  <c r="BY20" i="16" s="1"/>
  <c r="Q30" i="17"/>
  <c r="AG37" i="17"/>
  <c r="AP42" i="17"/>
  <c r="BD30" i="17"/>
  <c r="BM29" i="17"/>
  <c r="BM32" i="17"/>
  <c r="Q16" i="15"/>
  <c r="AG43" i="15"/>
  <c r="AP42" i="15"/>
  <c r="BT22" i="15"/>
  <c r="BX22" i="15" s="1"/>
  <c r="Q34" i="15"/>
  <c r="AG17" i="15"/>
  <c r="BT29" i="15"/>
  <c r="BX29" i="15" s="1"/>
  <c r="BW21" i="15"/>
  <c r="BY21" i="15" s="1"/>
  <c r="BT35" i="15"/>
  <c r="BX35" i="15" s="1"/>
  <c r="BW30" i="15"/>
  <c r="BY30" i="15" s="1"/>
  <c r="BT38" i="15"/>
  <c r="BX38" i="15" s="1"/>
  <c r="BW16" i="15"/>
  <c r="BY16" i="15" s="1"/>
  <c r="AP19" i="16"/>
  <c r="BD34" i="16"/>
  <c r="BT29" i="16"/>
  <c r="BX29" i="16" s="1"/>
  <c r="BW21" i="16"/>
  <c r="BY21" i="16" s="1"/>
  <c r="Q14" i="17"/>
  <c r="BM38" i="16"/>
  <c r="BT25" i="16"/>
  <c r="BX25" i="16" s="1"/>
  <c r="BT31" i="16"/>
  <c r="BX31" i="16" s="1"/>
  <c r="BW24" i="16"/>
  <c r="BY24" i="16" s="1"/>
  <c r="AG17" i="17"/>
  <c r="AP16" i="17"/>
  <c r="AG43" i="17"/>
  <c r="AP21" i="17"/>
  <c r="BT15" i="17"/>
  <c r="BX15" i="17" s="1"/>
  <c r="BT40" i="17"/>
  <c r="BX40" i="17" s="1"/>
  <c r="BM41" i="17"/>
  <c r="BT33" i="17"/>
  <c r="BX33" i="17" s="1"/>
  <c r="Q12" i="17"/>
  <c r="BM12" i="17"/>
  <c r="AP12" i="17"/>
  <c r="AP11" i="16"/>
  <c r="BM11" i="16"/>
  <c r="BD11" i="15"/>
  <c r="Q13" i="15"/>
  <c r="BL47" i="15" l="1"/>
  <c r="BL46" i="15"/>
  <c r="J46" i="15"/>
  <c r="BB48" i="15"/>
  <c r="BX47" i="15"/>
  <c r="BX48" i="16"/>
  <c r="AF48" i="15"/>
  <c r="BX48" i="15"/>
  <c r="AF47" i="15"/>
  <c r="BX46" i="15"/>
  <c r="BX46" i="16"/>
  <c r="BX47" i="16"/>
  <c r="AN46" i="15"/>
  <c r="AN48" i="15"/>
  <c r="AN47" i="15"/>
  <c r="BB47" i="17"/>
  <c r="BB46" i="17"/>
  <c r="BK48" i="16"/>
  <c r="BK47" i="16"/>
  <c r="BK46" i="16"/>
  <c r="BB46" i="15"/>
  <c r="BB47" i="15"/>
  <c r="BT47" i="16"/>
  <c r="BC46" i="16"/>
  <c r="BT46" i="16"/>
  <c r="BY11" i="15"/>
  <c r="BY47" i="15" s="1"/>
  <c r="BW46" i="15"/>
  <c r="BW47" i="15"/>
  <c r="BW48" i="15"/>
  <c r="BT48" i="16"/>
  <c r="AE48" i="17"/>
  <c r="AE46" i="17"/>
  <c r="AE47" i="17"/>
  <c r="BK48" i="15"/>
  <c r="BK47" i="15"/>
  <c r="BM11" i="15"/>
  <c r="BM46" i="15" s="1"/>
  <c r="BK46" i="15"/>
  <c r="BB48" i="17"/>
  <c r="BY11" i="16"/>
  <c r="BY46" i="16" s="1"/>
  <c r="BW46" i="16"/>
  <c r="BW47" i="16"/>
  <c r="BW48" i="16"/>
  <c r="BL48" i="16"/>
  <c r="BK48" i="17"/>
  <c r="BK47" i="17"/>
  <c r="BK46" i="17"/>
  <c r="BD28" i="15"/>
  <c r="BD48" i="15" s="1"/>
  <c r="AE48" i="16"/>
  <c r="AE47" i="16"/>
  <c r="BT46" i="15"/>
  <c r="BB48" i="16"/>
  <c r="BB47" i="16"/>
  <c r="BB46" i="16"/>
  <c r="O47" i="16"/>
  <c r="O48" i="16"/>
  <c r="O46" i="16"/>
  <c r="O47" i="17"/>
  <c r="O48" i="17"/>
  <c r="O46" i="17"/>
  <c r="BT48" i="15"/>
  <c r="AN48" i="17"/>
  <c r="AN47" i="17"/>
  <c r="AN46" i="17"/>
  <c r="O47" i="15"/>
  <c r="O46" i="15"/>
  <c r="O48" i="15"/>
  <c r="AE48" i="15"/>
  <c r="AE47" i="15"/>
  <c r="AE46" i="15"/>
  <c r="BT47" i="15"/>
  <c r="BY11" i="17"/>
  <c r="BY46" i="17" s="1"/>
  <c r="BW48" i="17"/>
  <c r="BW46" i="17"/>
  <c r="BW47" i="17"/>
  <c r="BX11" i="17"/>
  <c r="BX48" i="17" s="1"/>
  <c r="BT47" i="17"/>
  <c r="BT48" i="17"/>
  <c r="BT46" i="17"/>
  <c r="AN48" i="16"/>
  <c r="AN46" i="16"/>
  <c r="AN47" i="16"/>
  <c r="BC47" i="16"/>
  <c r="P46" i="17"/>
  <c r="J47" i="15"/>
  <c r="P48" i="17"/>
  <c r="BL46" i="16"/>
  <c r="K48" i="17"/>
  <c r="K46" i="15"/>
  <c r="K47" i="15"/>
  <c r="K48" i="15"/>
  <c r="AP48" i="15"/>
  <c r="AP47" i="15"/>
  <c r="AP46" i="15"/>
  <c r="J47" i="17"/>
  <c r="J46" i="17"/>
  <c r="J48" i="17"/>
  <c r="J48" i="16"/>
  <c r="J46" i="16"/>
  <c r="J47" i="16"/>
  <c r="P48" i="16"/>
  <c r="BD47" i="15"/>
  <c r="BD46" i="15"/>
  <c r="BL47" i="16"/>
  <c r="P46" i="16"/>
  <c r="BC48" i="16"/>
  <c r="K48" i="16"/>
  <c r="K46" i="16"/>
  <c r="K47" i="16"/>
  <c r="AP47" i="17"/>
  <c r="AP46" i="17"/>
  <c r="AP48" i="17"/>
  <c r="J48" i="15"/>
  <c r="I48" i="17"/>
  <c r="I47" i="17"/>
  <c r="I46" i="17"/>
  <c r="AG12" i="16"/>
  <c r="AF47" i="16"/>
  <c r="AF48" i="16"/>
  <c r="AF46" i="16"/>
  <c r="L47" i="16"/>
  <c r="L48" i="16"/>
  <c r="L46" i="16"/>
  <c r="AO48" i="16"/>
  <c r="P48" i="15"/>
  <c r="P46" i="15"/>
  <c r="P47" i="15"/>
  <c r="BM48" i="16"/>
  <c r="BM46" i="16"/>
  <c r="BM47" i="16"/>
  <c r="I47" i="15"/>
  <c r="I46" i="15"/>
  <c r="I48" i="15"/>
  <c r="BD11" i="17"/>
  <c r="BC48" i="17"/>
  <c r="BC46" i="17"/>
  <c r="BC47" i="17"/>
  <c r="K47" i="17"/>
  <c r="AO46" i="16"/>
  <c r="AP46" i="16"/>
  <c r="AP48" i="16"/>
  <c r="AP47" i="16"/>
  <c r="I47" i="16"/>
  <c r="I48" i="16"/>
  <c r="I46" i="16"/>
  <c r="L46" i="17"/>
  <c r="L48" i="17"/>
  <c r="L47" i="17"/>
  <c r="AO47" i="16"/>
  <c r="L48" i="15"/>
  <c r="L47" i="15"/>
  <c r="L46" i="15"/>
  <c r="AG12" i="17"/>
  <c r="AG46" i="17" s="1"/>
  <c r="BD12" i="16"/>
  <c r="BD47" i="16" s="1"/>
  <c r="Q18" i="17"/>
  <c r="Q48" i="17" s="1"/>
  <c r="Q14" i="16"/>
  <c r="Q47" i="16" s="1"/>
  <c r="BM11" i="17"/>
  <c r="AG11" i="16"/>
  <c r="Q11" i="15"/>
  <c r="AG11" i="15"/>
  <c r="BY48" i="16" l="1"/>
  <c r="BY47" i="16"/>
  <c r="BM47" i="15"/>
  <c r="BY48" i="15"/>
  <c r="BX46" i="17"/>
  <c r="BY46" i="15"/>
  <c r="BX47" i="17"/>
  <c r="BM48" i="15"/>
  <c r="BY48" i="17"/>
  <c r="BY47" i="17"/>
  <c r="BM47" i="17"/>
  <c r="BM46" i="17"/>
  <c r="BM48" i="17"/>
  <c r="BD48" i="17"/>
  <c r="BD46" i="17"/>
  <c r="BD47" i="17"/>
  <c r="BD46" i="16"/>
  <c r="Q46" i="16"/>
  <c r="BD48" i="16"/>
  <c r="Q48" i="16"/>
  <c r="Q47" i="17"/>
  <c r="Q47" i="15"/>
  <c r="Q48" i="15"/>
  <c r="Q46" i="15"/>
  <c r="AG47" i="17"/>
  <c r="Q46" i="17"/>
  <c r="AG48" i="17"/>
  <c r="AG48" i="15"/>
  <c r="AG46" i="15"/>
  <c r="AG47" i="15"/>
  <c r="AG47" i="16"/>
  <c r="AG48" i="16"/>
  <c r="AG46" i="16"/>
</calcChain>
</file>

<file path=xl/sharedStrings.xml><?xml version="1.0" encoding="utf-8"?>
<sst xmlns="http://schemas.openxmlformats.org/spreadsheetml/2006/main" count="10953" uniqueCount="151">
  <si>
    <t>WCMA</t>
  </si>
  <si>
    <t>Dollar type</t>
  </si>
  <si>
    <t>2018 $</t>
  </si>
  <si>
    <t>Values can be shown either as constant 2018 dollars, or as nominal dollars.</t>
  </si>
  <si>
    <t>Additional inputs</t>
  </si>
  <si>
    <t>Wholesale Risk Premium (WRP)</t>
  </si>
  <si>
    <t>Distribution Losses (DL)</t>
  </si>
  <si>
    <t>Electrical losses due to distribution system. 8 percent is ISO New England ISO default.</t>
  </si>
  <si>
    <t>Capacity Bid into FCM (% Bid)</t>
  </si>
  <si>
    <t>Percent of total quantity of savings entered in the FCM (i.e., one less the percentage that was withheld from the FCM). The default value is 50 percent.</t>
  </si>
  <si>
    <t>PTF losses</t>
  </si>
  <si>
    <t>PTF losses are the pooled transmission facilities losses (i.e., the transmission facilities controlled by the ISO). 1.6 percent is the default value in AESC 2018.</t>
  </si>
  <si>
    <t>Assumed VOLL ($/kWh)</t>
  </si>
  <si>
    <t>Value of lost load (VOLL) describes the cost to consumers of being unable to take power from the system. $25/kWh is sasumed as a default value.</t>
  </si>
  <si>
    <t>Nominal Discount Rate</t>
  </si>
  <si>
    <t>Inflation Rate</t>
  </si>
  <si>
    <t>Real Discount Rate</t>
  </si>
  <si>
    <t>Cleared</t>
  </si>
  <si>
    <t>Uncleared</t>
  </si>
  <si>
    <t>$/kWh</t>
  </si>
  <si>
    <t>$/kW-yr</t>
  </si>
  <si>
    <t>10 years (2018-2027)</t>
  </si>
  <si>
    <t>15 years (2018-2032)</t>
  </si>
  <si>
    <t>30 years (2018-2047)</t>
  </si>
  <si>
    <t>Page One of Four</t>
  </si>
  <si>
    <t>Page Two of Four</t>
  </si>
  <si>
    <t>Page Three of Four</t>
  </si>
  <si>
    <t>Page Four of Four</t>
  </si>
  <si>
    <t>Zone:</t>
  </si>
  <si>
    <t xml:space="preserve"> Wholesale Cost of Electric Energy</t>
  </si>
  <si>
    <t>Wholesale REC Costs</t>
  </si>
  <si>
    <r>
      <t xml:space="preserve"> Retail Cost of Electric Energy</t>
    </r>
    <r>
      <rPr>
        <b/>
        <vertAlign val="superscript"/>
        <sz val="10"/>
        <rFont val="Arial"/>
        <family val="2"/>
      </rPr>
      <t>1</t>
    </r>
  </si>
  <si>
    <t>Wholesale Capacity Values</t>
  </si>
  <si>
    <r>
      <t>Retail Cost of Electric Capacity</t>
    </r>
    <r>
      <rPr>
        <b/>
        <vertAlign val="superscript"/>
        <sz val="10"/>
        <rFont val="Arial"/>
        <family val="2"/>
      </rPr>
      <t>3</t>
    </r>
  </si>
  <si>
    <t>Wholesale Non-Embedded Costs</t>
  </si>
  <si>
    <t>Intrastate</t>
  </si>
  <si>
    <r>
      <t>Wholesale Cross-DRIPE</t>
    </r>
    <r>
      <rPr>
        <b/>
        <vertAlign val="superscript"/>
        <sz val="10"/>
        <rFont val="Arial"/>
        <family val="2"/>
      </rPr>
      <t>7</t>
    </r>
  </si>
  <si>
    <t>Rest-of-Pool</t>
  </si>
  <si>
    <r>
      <t>Wholesale Reliability Value</t>
    </r>
    <r>
      <rPr>
        <b/>
        <vertAlign val="superscript"/>
        <sz val="10"/>
        <rFont val="Arial"/>
        <family val="2"/>
      </rPr>
      <t>8</t>
    </r>
  </si>
  <si>
    <t>DRIPE: 2018 vintage measures</t>
  </si>
  <si>
    <t>DRIPE: 2019 vintage measures</t>
  </si>
  <si>
    <t>Reliability: 2018 vintage measures</t>
  </si>
  <si>
    <t>Reliability: 2019 vintage measures</t>
  </si>
  <si>
    <t>Wholesale Energy DRIPE</t>
  </si>
  <si>
    <t>Wholesale Capacity DRIPE</t>
  </si>
  <si>
    <r>
      <t>Retail Capacity DRIPE</t>
    </r>
    <r>
      <rPr>
        <b/>
        <vertAlign val="superscript"/>
        <sz val="10"/>
        <rFont val="Arial"/>
        <family val="2"/>
      </rPr>
      <t>3</t>
    </r>
  </si>
  <si>
    <r>
      <t>Wholesale Capacity DRIPE</t>
    </r>
    <r>
      <rPr>
        <b/>
        <vertAlign val="superscript"/>
        <sz val="10"/>
        <rFont val="Arial"/>
        <family val="2"/>
      </rPr>
      <t>2</t>
    </r>
  </si>
  <si>
    <t>Winter Peak</t>
  </si>
  <si>
    <t>Winter Off-Peak</t>
  </si>
  <si>
    <t xml:space="preserve">Summer Peak </t>
  </si>
  <si>
    <t>Summer Off-Peak</t>
  </si>
  <si>
    <t>Cleared (FCA Price)</t>
  </si>
  <si>
    <r>
      <t>Uncleared</t>
    </r>
    <r>
      <rPr>
        <b/>
        <vertAlign val="superscript"/>
        <sz val="10"/>
        <rFont val="Arial"/>
        <family val="2"/>
      </rPr>
      <t>2</t>
    </r>
  </si>
  <si>
    <r>
      <t>Cleared</t>
    </r>
    <r>
      <rPr>
        <b/>
        <vertAlign val="superscript"/>
        <sz val="10"/>
        <rFont val="Arial"/>
        <family val="2"/>
      </rPr>
      <t>4</t>
    </r>
  </si>
  <si>
    <r>
      <t>Uncleared</t>
    </r>
    <r>
      <rPr>
        <b/>
        <vertAlign val="superscript"/>
        <sz val="10"/>
        <rFont val="Arial"/>
        <family val="2"/>
      </rPr>
      <t>5</t>
    </r>
  </si>
  <si>
    <r>
      <t>Weighted Avg</t>
    </r>
    <r>
      <rPr>
        <b/>
        <vertAlign val="superscript"/>
        <sz val="10"/>
        <rFont val="Arial"/>
        <family val="2"/>
      </rPr>
      <t>6</t>
    </r>
  </si>
  <si>
    <t>2018 Installation Year</t>
  </si>
  <si>
    <t>2019 Installation Year</t>
  </si>
  <si>
    <r>
      <t>Weighted Avg</t>
    </r>
    <r>
      <rPr>
        <b/>
        <vertAlign val="superscript"/>
        <sz val="10"/>
        <rFont val="Arial"/>
        <family val="2"/>
      </rPr>
      <t>5</t>
    </r>
  </si>
  <si>
    <t>Units:</t>
  </si>
  <si>
    <t>Period:</t>
  </si>
  <si>
    <t>a</t>
  </si>
  <si>
    <t>b</t>
  </si>
  <si>
    <t>c</t>
  </si>
  <si>
    <t>d</t>
  </si>
  <si>
    <t>e</t>
  </si>
  <si>
    <t>j</t>
  </si>
  <si>
    <t>k</t>
  </si>
  <si>
    <t>m=k*(1+PTF Loss)*(1+WRP)*(1+DL)</t>
  </si>
  <si>
    <t>n = (l*%Bid)+m*(1-%Bid)</t>
  </si>
  <si>
    <t>o</t>
  </si>
  <si>
    <t>p</t>
  </si>
  <si>
    <t>q</t>
  </si>
  <si>
    <t>r</t>
  </si>
  <si>
    <t>s</t>
  </si>
  <si>
    <t>t</t>
  </si>
  <si>
    <t>u</t>
  </si>
  <si>
    <t>v</t>
  </si>
  <si>
    <t>w</t>
  </si>
  <si>
    <t>x</t>
  </si>
  <si>
    <t>z=x*(1+PTF Loss)*(1+WRP)*(1+DL)</t>
  </si>
  <si>
    <t>aa = (y*%Bid)+z*(1-%Bid)</t>
  </si>
  <si>
    <t>bb</t>
  </si>
  <si>
    <t>cc</t>
  </si>
  <si>
    <t>dd</t>
  </si>
  <si>
    <t>ee</t>
  </si>
  <si>
    <t>ff</t>
  </si>
  <si>
    <t>gg</t>
  </si>
  <si>
    <t>ii=gg*(1+PTF Loss)*(1+WRP)*(1+DL)</t>
  </si>
  <si>
    <t>jj = (hh*%Bid)+ii*(1-%Bid)</t>
  </si>
  <si>
    <t>kk</t>
  </si>
  <si>
    <t>ll</t>
  </si>
  <si>
    <t>mm</t>
  </si>
  <si>
    <t>nn</t>
  </si>
  <si>
    <t>oo</t>
  </si>
  <si>
    <t>pp</t>
  </si>
  <si>
    <t>qq</t>
  </si>
  <si>
    <t>rr</t>
  </si>
  <si>
    <t>tt=rr*(1+PTF Loss)*(1+WRP)*(1+DL)</t>
  </si>
  <si>
    <t>uu = (ss*%Bid)+tt*(1-%Bid)</t>
  </si>
  <si>
    <t>vv</t>
  </si>
  <si>
    <t>ww</t>
  </si>
  <si>
    <t>xx</t>
  </si>
  <si>
    <t>yy</t>
  </si>
  <si>
    <t>zz</t>
  </si>
  <si>
    <t>aaa</t>
  </si>
  <si>
    <t>ccc=aaa*(1+PTF Loss)*(1+WRP)*(1+DL)</t>
  </si>
  <si>
    <t>ddd = (bbb*%Bid)+ccc*(1-%Bid)</t>
  </si>
  <si>
    <t>eee</t>
  </si>
  <si>
    <t>fff</t>
  </si>
  <si>
    <t>ggg</t>
  </si>
  <si>
    <t>hhh = (fff*%Bid)+ggg*(1-%Bid)</t>
  </si>
  <si>
    <t>iii</t>
  </si>
  <si>
    <t>jjj</t>
  </si>
  <si>
    <t>kkk = (iii*%Bid)+jjj*(1-%Bid)</t>
  </si>
  <si>
    <t>Levelized Costs</t>
  </si>
  <si>
    <t xml:space="preserve">NOTES: </t>
  </si>
  <si>
    <t>ISO New England periods: Summer is June through September, Winter is all other months. Peak hours are: Monday through Friday  7 AM - 11 PM; Off-Peak Hours are all other hours</t>
  </si>
  <si>
    <t>Uncleared capacity value includes reserve margin and uncleared load forecast effect</t>
  </si>
  <si>
    <t>Value of avoided capacity costs and capacity DRIPE each year is function of quantity of kW reduction in year, PA bidding strategy that reduction into applicable FCAs, reserve margin, and the uncleared load forecast effect.</t>
  </si>
  <si>
    <t>Cross DRIPE = Electric-Gas cross DRIPE + Electric-Gas-Electric cross DRIPE</t>
  </si>
  <si>
    <t>-</t>
  </si>
  <si>
    <t>OTCT</t>
  </si>
  <si>
    <t>SWCT</t>
  </si>
  <si>
    <t>SEMA</t>
  </si>
  <si>
    <t>NEMA</t>
  </si>
  <si>
    <t>Maine</t>
  </si>
  <si>
    <t>New Hampshire</t>
  </si>
  <si>
    <t>Rhode Island</t>
  </si>
  <si>
    <t>Vermont</t>
  </si>
  <si>
    <t>Connecticut</t>
  </si>
  <si>
    <t>Massachusetts</t>
  </si>
  <si>
    <t>Avoided Costs are in Nominal Dollars</t>
  </si>
  <si>
    <t>f =(a+e)*(1+WRP)*(1+DL)</t>
  </si>
  <si>
    <t>g =(b+e)*(1+WRP)*(1+DL)</t>
  </si>
  <si>
    <t>h =(c+e)*(1+WRP)*(1+DL)</t>
  </si>
  <si>
    <t>i =(d+e)*(1+WRP)*(1+DL)</t>
  </si>
  <si>
    <t>l=j*(1+DL)</t>
  </si>
  <si>
    <t>y=w*(1+DL)</t>
  </si>
  <si>
    <t>hh=ff*(1+DL)</t>
  </si>
  <si>
    <t>ss=qq*(1+DL)</t>
  </si>
  <si>
    <t>bbb=zz*(1+DL)</t>
  </si>
  <si>
    <t>Retail Reliability Value</t>
  </si>
  <si>
    <t>2018 vintage</t>
  </si>
  <si>
    <t>2019 vintage</t>
  </si>
  <si>
    <t>lll = hhh*(1+WRP)*(1+DL)</t>
  </si>
  <si>
    <t>mmm = kkk*(1+WRP)*(1+DL)</t>
  </si>
  <si>
    <r>
      <t>Assumes $100/ton CO</t>
    </r>
    <r>
      <rPr>
        <vertAlign val="subscript"/>
        <sz val="10"/>
        <rFont val="Arial"/>
        <family val="2"/>
      </rPr>
      <t>2</t>
    </r>
    <r>
      <rPr>
        <sz val="10"/>
        <rFont val="Arial"/>
        <family val="2"/>
      </rPr>
      <t xml:space="preserve"> price; NO</t>
    </r>
    <r>
      <rPr>
        <vertAlign val="subscript"/>
        <sz val="10"/>
        <rFont val="Arial"/>
        <family val="2"/>
      </rPr>
      <t>X</t>
    </r>
    <r>
      <rPr>
        <sz val="10"/>
        <rFont val="Arial"/>
        <family val="2"/>
      </rPr>
      <t xml:space="preserve"> prices not included</t>
    </r>
  </si>
  <si>
    <t>Appendix B Dashboard</t>
  </si>
  <si>
    <t>Transmission &amp; Distribution (T&amp;D) Cost</t>
  </si>
  <si>
    <t>Wholesale risk premium represents the observed difference between wholesale costs and retail prices. 8 percent is the default value in AESC 2018, except for Vermont, which uses a value of 11.1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</si>
</sst>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0.0"/>
    <numFmt numFmtId="167" formatCode="0.000"/>
  </numFmts>
  <fonts count="18" x14ac:knownFonts="1">
    <font>
      <sz val="10"/>
      <name val="Arial"/>
    </font>
    <font>
      <sz val="11"/>
      <color theme="1"/>
      <name val="Calibri"/>
      <family val="2"/>
      <scheme val="minor"/>
    </font>
    <font>
      <b/>
      <sz val="10"/>
      <color indexed="10"/>
      <name val="Arial"/>
      <family val="2"/>
    </font>
    <font>
      <b/>
      <sz val="18"/>
      <name val="Arial"/>
      <family val="2"/>
    </font>
    <font>
      <i/>
      <sz val="10"/>
      <name val="Arial"/>
      <family val="2"/>
    </font>
    <font>
      <sz val="10"/>
      <name val="Arial"/>
      <family val="2"/>
    </font>
    <font>
      <b/>
      <sz val="10"/>
      <color theme="4"/>
      <name val="Arial"/>
      <family val="2"/>
    </font>
    <font>
      <i/>
      <sz val="10"/>
      <color theme="1"/>
      <name val="Arial"/>
      <family val="2"/>
    </font>
    <font>
      <b/>
      <sz val="10"/>
      <name val="Arial"/>
      <family val="2"/>
    </font>
    <font>
      <sz val="10"/>
      <color rgb="FFFF0000"/>
      <name val="Arial"/>
      <family val="2"/>
    </font>
    <font>
      <sz val="10"/>
      <color theme="1"/>
      <name val="Arial"/>
      <family val="2"/>
    </font>
    <font>
      <b/>
      <u/>
      <sz val="18"/>
      <name val="Arial"/>
      <family val="2"/>
    </font>
    <font>
      <b/>
      <u/>
      <sz val="16"/>
      <name val="Arial"/>
      <family val="2"/>
    </font>
    <font>
      <b/>
      <sz val="16"/>
      <name val="Arial"/>
      <family val="2"/>
    </font>
    <font>
      <b/>
      <vertAlign val="superscript"/>
      <sz val="10"/>
      <name val="Arial"/>
      <family val="2"/>
    </font>
    <font>
      <sz val="10"/>
      <color indexed="10"/>
      <name val="Arial"/>
      <family val="2"/>
    </font>
    <font>
      <b/>
      <sz val="10"/>
      <name val="Arial Black"/>
      <family val="2"/>
    </font>
    <font>
      <vertAlign val="subscript"/>
      <sz val="10"/>
      <name val="Arial"/>
      <family val="2"/>
    </font>
  </fonts>
  <fills count="3">
    <fill>
      <patternFill patternType="none"/>
    </fill>
    <fill>
      <patternFill patternType="gray125"/>
    </fill>
    <fill>
      <patternFill patternType="solid">
        <fgColor theme="4" tint="0.79998168889431442"/>
        <bgColor indexed="64"/>
      </patternFill>
    </fill>
  </fills>
  <borders count="48">
    <border>
      <left/>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5" fillId="0" borderId="0"/>
  </cellStyleXfs>
  <cellXfs count="175">
    <xf numFmtId="0" fontId="0" fillId="0" borderId="0" xfId="0"/>
    <xf numFmtId="0" fontId="3" fillId="0" borderId="0" xfId="0" applyFont="1"/>
    <xf numFmtId="0" fontId="4" fillId="0" borderId="0" xfId="0" applyFont="1"/>
    <xf numFmtId="0" fontId="5" fillId="0" borderId="0" xfId="0" applyFont="1"/>
    <xf numFmtId="0" fontId="7" fillId="0" borderId="0" xfId="0" applyFont="1"/>
    <xf numFmtId="0" fontId="8" fillId="0" borderId="0" xfId="0" applyFont="1" applyFill="1" applyBorder="1" applyProtection="1"/>
    <xf numFmtId="0" fontId="5" fillId="0" borderId="0" xfId="0" applyFont="1" applyFill="1" applyBorder="1" applyProtection="1"/>
    <xf numFmtId="0" fontId="5" fillId="0" borderId="0" xfId="0" applyFont="1" applyFill="1" applyBorder="1" applyAlignment="1" applyProtection="1">
      <alignment horizontal="left"/>
    </xf>
    <xf numFmtId="0" fontId="0" fillId="0" borderId="0" xfId="0" applyBorder="1"/>
    <xf numFmtId="0" fontId="2" fillId="0" borderId="0" xfId="0" applyFont="1" applyFill="1" applyBorder="1"/>
    <xf numFmtId="0" fontId="5" fillId="0" borderId="0" xfId="0" applyFont="1" applyFill="1" applyBorder="1"/>
    <xf numFmtId="0" fontId="11" fillId="0" borderId="0" xfId="0" applyFont="1" applyFill="1" applyBorder="1" applyAlignment="1" applyProtection="1">
      <alignment horizontal="left"/>
    </xf>
    <xf numFmtId="0" fontId="12" fillId="0" borderId="0" xfId="0" applyFont="1" applyFill="1" applyBorder="1" applyAlignment="1" applyProtection="1">
      <alignment horizontal="right"/>
    </xf>
    <xf numFmtId="0" fontId="13" fillId="0" borderId="0" xfId="0" applyFont="1" applyFill="1" applyBorder="1" applyAlignment="1" applyProtection="1">
      <alignment horizontal="left"/>
    </xf>
    <xf numFmtId="0" fontId="9"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vertical="center"/>
    </xf>
    <xf numFmtId="0" fontId="8" fillId="0" borderId="26"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42" xfId="0" applyFont="1" applyFill="1" applyBorder="1" applyAlignment="1" applyProtection="1">
      <alignment horizontal="center"/>
    </xf>
    <xf numFmtId="0" fontId="8" fillId="0" borderId="38" xfId="0" applyFont="1" applyFill="1" applyBorder="1" applyAlignment="1" applyProtection="1">
      <alignment horizontal="center"/>
    </xf>
    <xf numFmtId="0" fontId="8" fillId="0" borderId="39" xfId="0" applyFont="1" applyFill="1" applyBorder="1" applyAlignment="1" applyProtection="1">
      <alignment horizontal="center"/>
    </xf>
    <xf numFmtId="0" fontId="8" fillId="0" borderId="38" xfId="0" applyFont="1" applyFill="1" applyBorder="1" applyAlignment="1" applyProtection="1">
      <alignment horizontal="center" wrapText="1"/>
    </xf>
    <xf numFmtId="0" fontId="8" fillId="0" borderId="39" xfId="0" applyFont="1" applyFill="1" applyBorder="1" applyAlignment="1" applyProtection="1">
      <alignment horizontal="center" wrapText="1"/>
    </xf>
    <xf numFmtId="0" fontId="8" fillId="0" borderId="40" xfId="0" applyFont="1" applyFill="1" applyBorder="1" applyAlignment="1" applyProtection="1">
      <alignment horizontal="center" wrapText="1"/>
    </xf>
    <xf numFmtId="2" fontId="8" fillId="0" borderId="43" xfId="0" applyNumberFormat="1" applyFont="1" applyFill="1" applyBorder="1" applyAlignment="1" applyProtection="1">
      <alignment horizontal="center" wrapText="1"/>
    </xf>
    <xf numFmtId="2" fontId="8" fillId="0" borderId="40" xfId="0" applyNumberFormat="1" applyFont="1" applyFill="1" applyBorder="1" applyAlignment="1" applyProtection="1">
      <alignment horizontal="center" wrapText="1"/>
    </xf>
    <xf numFmtId="0" fontId="8" fillId="0" borderId="40" xfId="0" applyFont="1" applyFill="1" applyBorder="1" applyAlignment="1" applyProtection="1">
      <alignment horizontal="center"/>
    </xf>
    <xf numFmtId="0" fontId="8" fillId="0" borderId="43" xfId="0" applyFont="1" applyFill="1" applyBorder="1" applyAlignment="1" applyProtection="1">
      <alignment horizontal="center"/>
    </xf>
    <xf numFmtId="2" fontId="8" fillId="0" borderId="39" xfId="0" applyNumberFormat="1" applyFont="1" applyFill="1" applyBorder="1" applyAlignment="1" applyProtection="1">
      <alignment horizontal="center" wrapText="1"/>
    </xf>
    <xf numFmtId="0" fontId="8" fillId="0" borderId="0" xfId="0" applyFont="1" applyFill="1" applyBorder="1" applyAlignment="1" applyProtection="1">
      <alignment horizontal="center"/>
    </xf>
    <xf numFmtId="165" fontId="5" fillId="0" borderId="44" xfId="0" applyNumberFormat="1" applyFont="1" applyFill="1" applyBorder="1" applyAlignment="1" applyProtection="1">
      <alignment horizontal="center"/>
    </xf>
    <xf numFmtId="165" fontId="5" fillId="0" borderId="39" xfId="0" applyNumberFormat="1" applyFont="1" applyFill="1" applyBorder="1" applyAlignment="1" applyProtection="1">
      <alignment horizontal="center"/>
    </xf>
    <xf numFmtId="165" fontId="5" fillId="0" borderId="42" xfId="0" applyNumberFormat="1" applyFont="1" applyFill="1" applyBorder="1" applyAlignment="1" applyProtection="1">
      <alignment horizontal="center"/>
    </xf>
    <xf numFmtId="165" fontId="5" fillId="0" borderId="38" xfId="0" applyNumberFormat="1" applyFont="1" applyFill="1" applyBorder="1" applyAlignment="1" applyProtection="1">
      <alignment horizontal="center"/>
    </xf>
    <xf numFmtId="165" fontId="5" fillId="0" borderId="40" xfId="0" applyNumberFormat="1" applyFont="1" applyFill="1" applyBorder="1" applyAlignment="1" applyProtection="1">
      <alignment horizontal="center"/>
    </xf>
    <xf numFmtId="166" fontId="5" fillId="0" borderId="38" xfId="0" applyNumberFormat="1" applyFont="1" applyFill="1" applyBorder="1" applyAlignment="1" applyProtection="1">
      <alignment horizontal="center"/>
    </xf>
    <xf numFmtId="166" fontId="5" fillId="0" borderId="39" xfId="1" applyNumberFormat="1" applyFont="1" applyFill="1" applyBorder="1" applyAlignment="1" applyProtection="1">
      <alignment horizontal="center"/>
    </xf>
    <xf numFmtId="166" fontId="5" fillId="0" borderId="43" xfId="0" applyNumberFormat="1" applyFont="1" applyFill="1" applyBorder="1" applyAlignment="1" applyProtection="1">
      <alignment horizontal="center"/>
    </xf>
    <xf numFmtId="165" fontId="10" fillId="0" borderId="38" xfId="0" applyNumberFormat="1" applyFont="1" applyFill="1" applyBorder="1" applyAlignment="1" applyProtection="1">
      <alignment horizontal="center"/>
    </xf>
    <xf numFmtId="166" fontId="5" fillId="0" borderId="39" xfId="0" applyNumberFormat="1" applyFont="1" applyFill="1" applyBorder="1" applyAlignment="1" applyProtection="1">
      <alignment horizontal="center"/>
    </xf>
    <xf numFmtId="165" fontId="10" fillId="0" borderId="40" xfId="0" applyNumberFormat="1" applyFont="1" applyFill="1" applyBorder="1" applyAlignment="1" applyProtection="1">
      <alignment horizontal="center"/>
    </xf>
    <xf numFmtId="166" fontId="5" fillId="0" borderId="42" xfId="0" applyNumberFormat="1" applyFont="1" applyFill="1" applyBorder="1" applyAlignment="1" applyProtection="1">
      <alignment horizontal="center"/>
    </xf>
    <xf numFmtId="166" fontId="10" fillId="0" borderId="38" xfId="0" applyNumberFormat="1" applyFont="1" applyFill="1" applyBorder="1" applyAlignment="1" applyProtection="1">
      <alignment horizontal="center"/>
    </xf>
    <xf numFmtId="0" fontId="8" fillId="0" borderId="45" xfId="0" applyFont="1" applyFill="1" applyBorder="1" applyAlignment="1" applyProtection="1">
      <alignment horizontal="center"/>
    </xf>
    <xf numFmtId="165" fontId="5" fillId="0" borderId="46" xfId="0" applyNumberFormat="1" applyFont="1" applyFill="1" applyBorder="1" applyAlignment="1" applyProtection="1">
      <alignment horizontal="center"/>
    </xf>
    <xf numFmtId="165" fontId="5" fillId="0" borderId="30" xfId="0" applyNumberFormat="1" applyFont="1" applyFill="1" applyBorder="1" applyAlignment="1" applyProtection="1">
      <alignment horizontal="center"/>
    </xf>
    <xf numFmtId="165" fontId="5" fillId="0" borderId="45" xfId="0" applyNumberFormat="1" applyFont="1" applyFill="1" applyBorder="1" applyAlignment="1" applyProtection="1">
      <alignment horizontal="center"/>
    </xf>
    <xf numFmtId="165" fontId="5" fillId="0" borderId="29" xfId="0" applyNumberFormat="1" applyFont="1" applyFill="1" applyBorder="1" applyAlignment="1" applyProtection="1">
      <alignment horizontal="center"/>
    </xf>
    <xf numFmtId="165" fontId="5" fillId="0" borderId="31" xfId="0" applyNumberFormat="1" applyFont="1" applyFill="1" applyBorder="1" applyAlignment="1" applyProtection="1">
      <alignment horizontal="center"/>
    </xf>
    <xf numFmtId="166" fontId="5" fillId="0" borderId="29" xfId="0" applyNumberFormat="1" applyFont="1" applyFill="1" applyBorder="1" applyAlignment="1" applyProtection="1">
      <alignment horizontal="center"/>
    </xf>
    <xf numFmtId="166" fontId="5" fillId="0" borderId="30" xfId="1" applyNumberFormat="1" applyFont="1" applyFill="1" applyBorder="1" applyAlignment="1" applyProtection="1">
      <alignment horizontal="center"/>
    </xf>
    <xf numFmtId="166" fontId="5" fillId="0" borderId="47" xfId="0" applyNumberFormat="1" applyFont="1" applyFill="1" applyBorder="1" applyAlignment="1" applyProtection="1">
      <alignment horizontal="center"/>
    </xf>
    <xf numFmtId="166" fontId="5" fillId="0" borderId="30" xfId="0" applyNumberFormat="1" applyFont="1" applyFill="1" applyBorder="1" applyAlignment="1" applyProtection="1">
      <alignment horizontal="center"/>
    </xf>
    <xf numFmtId="165" fontId="10" fillId="0" borderId="29" xfId="0" applyNumberFormat="1" applyFont="1" applyFill="1" applyBorder="1" applyAlignment="1" applyProtection="1">
      <alignment horizontal="center"/>
    </xf>
    <xf numFmtId="165" fontId="10" fillId="0" borderId="31" xfId="0" applyNumberFormat="1" applyFont="1" applyFill="1" applyBorder="1" applyAlignment="1" applyProtection="1">
      <alignment horizontal="center"/>
    </xf>
    <xf numFmtId="166" fontId="5" fillId="0" borderId="45" xfId="0" applyNumberFormat="1" applyFont="1" applyFill="1" applyBorder="1" applyAlignment="1" applyProtection="1">
      <alignment horizontal="center"/>
    </xf>
    <xf numFmtId="165" fontId="5" fillId="0" borderId="0" xfId="0" applyNumberFormat="1" applyFont="1" applyFill="1" applyBorder="1" applyAlignment="1" applyProtection="1">
      <alignment horizontal="center"/>
    </xf>
    <xf numFmtId="166" fontId="5" fillId="0" borderId="0" xfId="0" applyNumberFormat="1" applyFont="1" applyFill="1" applyBorder="1" applyAlignment="1" applyProtection="1">
      <alignment horizontal="center"/>
    </xf>
    <xf numFmtId="165" fontId="15"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center"/>
    </xf>
    <xf numFmtId="167" fontId="8" fillId="0" borderId="5" xfId="0" applyNumberFormat="1" applyFont="1" applyFill="1" applyBorder="1" applyAlignment="1" applyProtection="1">
      <alignment horizontal="left"/>
    </xf>
    <xf numFmtId="0" fontId="5" fillId="0" borderId="14" xfId="0" applyFont="1" applyFill="1" applyBorder="1" applyProtection="1"/>
    <xf numFmtId="165" fontId="8" fillId="0" borderId="5" xfId="0" applyNumberFormat="1" applyFont="1" applyFill="1" applyBorder="1" applyAlignment="1" applyProtection="1">
      <alignment horizontal="left"/>
    </xf>
    <xf numFmtId="165" fontId="5" fillId="0" borderId="6" xfId="0" applyNumberFormat="1" applyFont="1" applyFill="1" applyBorder="1" applyAlignment="1" applyProtection="1">
      <alignment horizontal="center"/>
    </xf>
    <xf numFmtId="165" fontId="5" fillId="0" borderId="37" xfId="0" applyNumberFormat="1" applyFont="1" applyFill="1" applyBorder="1" applyProtection="1"/>
    <xf numFmtId="165" fontId="5" fillId="0" borderId="5" xfId="0" applyNumberFormat="1" applyFont="1" applyFill="1" applyBorder="1"/>
    <xf numFmtId="166" fontId="5" fillId="0" borderId="6" xfId="0" applyNumberFormat="1" applyFont="1" applyFill="1" applyBorder="1" applyAlignment="1" applyProtection="1">
      <alignment horizontal="center"/>
    </xf>
    <xf numFmtId="166" fontId="5" fillId="0" borderId="5" xfId="0" applyNumberFormat="1" applyFont="1" applyFill="1" applyBorder="1" applyAlignment="1" applyProtection="1">
      <alignment horizontal="center"/>
    </xf>
    <xf numFmtId="166" fontId="5" fillId="0" borderId="22" xfId="0" applyNumberFormat="1" applyFont="1" applyFill="1" applyBorder="1" applyAlignment="1" applyProtection="1">
      <alignment horizontal="center"/>
    </xf>
    <xf numFmtId="165" fontId="5" fillId="0" borderId="5" xfId="0" applyNumberFormat="1" applyFont="1" applyFill="1" applyBorder="1" applyAlignment="1" applyProtection="1">
      <alignment horizontal="center"/>
    </xf>
    <xf numFmtId="165" fontId="5" fillId="0" borderId="7" xfId="0" applyNumberFormat="1" applyFont="1" applyFill="1" applyBorder="1" applyAlignment="1" applyProtection="1">
      <alignment horizontal="center"/>
    </xf>
    <xf numFmtId="165" fontId="15" fillId="0" borderId="6" xfId="0" applyNumberFormat="1" applyFont="1" applyFill="1" applyBorder="1" applyAlignment="1" applyProtection="1">
      <alignment horizontal="center"/>
    </xf>
    <xf numFmtId="166" fontId="5" fillId="0" borderId="20" xfId="0" applyNumberFormat="1" applyFont="1" applyFill="1" applyBorder="1" applyAlignment="1" applyProtection="1">
      <alignment horizontal="center"/>
    </xf>
    <xf numFmtId="166" fontId="5" fillId="0" borderId="21" xfId="0" applyNumberFormat="1" applyFont="1" applyFill="1" applyBorder="1" applyAlignment="1" applyProtection="1">
      <alignment horizontal="center"/>
    </xf>
    <xf numFmtId="0" fontId="8" fillId="0" borderId="12" xfId="0" applyFont="1" applyFill="1" applyBorder="1" applyAlignment="1" applyProtection="1"/>
    <xf numFmtId="0" fontId="8" fillId="0" borderId="23" xfId="0" applyFont="1" applyFill="1" applyBorder="1" applyAlignment="1" applyProtection="1"/>
    <xf numFmtId="0" fontId="8" fillId="0" borderId="0" xfId="0" applyFont="1" applyFill="1" applyBorder="1" applyAlignment="1" applyProtection="1">
      <alignment wrapText="1"/>
    </xf>
    <xf numFmtId="167" fontId="5" fillId="0" borderId="0" xfId="0" applyNumberFormat="1" applyFont="1" applyFill="1" applyBorder="1" applyAlignment="1" applyProtection="1">
      <alignment horizontal="center"/>
    </xf>
    <xf numFmtId="0" fontId="16" fillId="0" borderId="0" xfId="0" applyFont="1" applyFill="1" applyBorder="1" applyAlignment="1" applyProtection="1">
      <alignment horizontal="center"/>
    </xf>
    <xf numFmtId="167" fontId="5" fillId="0" borderId="0" xfId="0" applyNumberFormat="1" applyFont="1" applyFill="1" applyBorder="1" applyAlignment="1" applyProtection="1">
      <alignment horizontal="left" vertical="center"/>
    </xf>
    <xf numFmtId="167" fontId="5" fillId="0" borderId="0" xfId="0" applyNumberFormat="1" applyFont="1" applyFill="1" applyBorder="1" applyAlignment="1" applyProtection="1">
      <alignment horizontal="left"/>
    </xf>
    <xf numFmtId="0" fontId="5" fillId="0" borderId="0" xfId="0" applyFont="1" applyFill="1" applyBorder="1" applyAlignment="1" applyProtection="1">
      <alignment horizontal="center"/>
    </xf>
    <xf numFmtId="0" fontId="5" fillId="0" borderId="0" xfId="0" applyFont="1" applyFill="1" applyBorder="1" applyAlignment="1" applyProtection="1"/>
    <xf numFmtId="165" fontId="5" fillId="2" borderId="38" xfId="0" applyNumberFormat="1" applyFont="1" applyFill="1" applyBorder="1" applyAlignment="1" applyProtection="1">
      <alignment horizontal="center"/>
    </xf>
    <xf numFmtId="165" fontId="5" fillId="2" borderId="39" xfId="0" applyNumberFormat="1" applyFont="1" applyFill="1" applyBorder="1" applyAlignment="1" applyProtection="1">
      <alignment horizontal="center"/>
    </xf>
    <xf numFmtId="165" fontId="5" fillId="2" borderId="40" xfId="0" applyNumberFormat="1" applyFont="1" applyFill="1" applyBorder="1" applyAlignment="1" applyProtection="1">
      <alignment horizontal="center"/>
    </xf>
    <xf numFmtId="165" fontId="5" fillId="2" borderId="29" xfId="0" applyNumberFormat="1" applyFont="1" applyFill="1" applyBorder="1" applyAlignment="1" applyProtection="1">
      <alignment horizontal="center"/>
    </xf>
    <xf numFmtId="165" fontId="5" fillId="2" borderId="30" xfId="0" applyNumberFormat="1" applyFont="1" applyFill="1" applyBorder="1" applyAlignment="1" applyProtection="1">
      <alignment horizontal="center"/>
    </xf>
    <xf numFmtId="165" fontId="5" fillId="2" borderId="31" xfId="0" applyNumberFormat="1" applyFont="1" applyFill="1" applyBorder="1" applyAlignment="1" applyProtection="1">
      <alignment horizontal="center"/>
    </xf>
    <xf numFmtId="165" fontId="5" fillId="2" borderId="42" xfId="0" applyNumberFormat="1" applyFont="1" applyFill="1" applyBorder="1" applyAlignment="1" applyProtection="1">
      <alignment horizontal="center"/>
    </xf>
    <xf numFmtId="165" fontId="5" fillId="2" borderId="43" xfId="0" applyNumberFormat="1" applyFont="1" applyFill="1" applyBorder="1" applyAlignment="1" applyProtection="1">
      <alignment horizontal="center"/>
    </xf>
    <xf numFmtId="166" fontId="5" fillId="2" borderId="38" xfId="0" applyNumberFormat="1" applyFont="1" applyFill="1" applyBorder="1" applyAlignment="1" applyProtection="1">
      <alignment horizontal="center"/>
    </xf>
    <xf numFmtId="166" fontId="5" fillId="2" borderId="39" xfId="1" applyNumberFormat="1" applyFont="1" applyFill="1" applyBorder="1" applyAlignment="1" applyProtection="1">
      <alignment horizontal="center"/>
    </xf>
    <xf numFmtId="166" fontId="5" fillId="2" borderId="43" xfId="0" applyNumberFormat="1" applyFont="1" applyFill="1" applyBorder="1" applyAlignment="1" applyProtection="1">
      <alignment horizontal="center"/>
    </xf>
    <xf numFmtId="166" fontId="5" fillId="2" borderId="40" xfId="0" applyNumberFormat="1" applyFont="1" applyFill="1" applyBorder="1" applyAlignment="1" applyProtection="1">
      <alignment horizontal="center"/>
    </xf>
    <xf numFmtId="165" fontId="5" fillId="2" borderId="45" xfId="0" applyNumberFormat="1" applyFont="1" applyFill="1" applyBorder="1" applyAlignment="1" applyProtection="1">
      <alignment horizontal="center"/>
    </xf>
    <xf numFmtId="165" fontId="5" fillId="2" borderId="47" xfId="0" applyNumberFormat="1" applyFont="1" applyFill="1" applyBorder="1" applyAlignment="1" applyProtection="1">
      <alignment horizontal="center"/>
    </xf>
    <xf numFmtId="166" fontId="5" fillId="2" borderId="29" xfId="0" applyNumberFormat="1" applyFont="1" applyFill="1" applyBorder="1" applyAlignment="1" applyProtection="1">
      <alignment horizontal="center"/>
    </xf>
    <xf numFmtId="166" fontId="5" fillId="2" borderId="30" xfId="1" applyNumberFormat="1" applyFont="1" applyFill="1" applyBorder="1" applyAlignment="1" applyProtection="1">
      <alignment horizontal="center"/>
    </xf>
    <xf numFmtId="166" fontId="5" fillId="2" borderId="47" xfId="0" applyNumberFormat="1" applyFont="1" applyFill="1" applyBorder="1" applyAlignment="1" applyProtection="1">
      <alignment horizontal="center"/>
    </xf>
    <xf numFmtId="166" fontId="5" fillId="2" borderId="31" xfId="0" applyNumberFormat="1" applyFont="1" applyFill="1" applyBorder="1" applyAlignment="1" applyProtection="1">
      <alignment horizontal="center"/>
    </xf>
    <xf numFmtId="166" fontId="5" fillId="2" borderId="39" xfId="0" applyNumberFormat="1" applyFont="1" applyFill="1" applyBorder="1" applyAlignment="1" applyProtection="1">
      <alignment horizontal="center"/>
    </xf>
    <xf numFmtId="166" fontId="5" fillId="2" borderId="30" xfId="0" applyNumberFormat="1" applyFont="1" applyFill="1" applyBorder="1" applyAlignment="1" applyProtection="1">
      <alignment horizontal="center"/>
    </xf>
    <xf numFmtId="166" fontId="5" fillId="2" borderId="42" xfId="0" applyNumberFormat="1" applyFont="1" applyFill="1" applyBorder="1" applyAlignment="1" applyProtection="1">
      <alignment horizontal="center"/>
    </xf>
    <xf numFmtId="166" fontId="5" fillId="2" borderId="45" xfId="0" applyNumberFormat="1" applyFont="1" applyFill="1" applyBorder="1" applyAlignment="1" applyProtection="1">
      <alignment horizontal="center"/>
    </xf>
    <xf numFmtId="0" fontId="8" fillId="0" borderId="17"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67" fontId="5" fillId="0" borderId="0" xfId="0" applyNumberFormat="1" applyFont="1" applyFill="1" applyBorder="1" applyProtection="1"/>
    <xf numFmtId="10" fontId="5" fillId="0" borderId="0" xfId="0" applyNumberFormat="1" applyFont="1" applyFill="1" applyBorder="1" applyAlignment="1" applyProtection="1">
      <alignment horizontal="center"/>
      <protection locked="0"/>
    </xf>
    <xf numFmtId="10" fontId="5" fillId="0" borderId="3" xfId="0" applyNumberFormat="1" applyFont="1" applyFill="1" applyBorder="1" applyAlignment="1" applyProtection="1">
      <alignment horizontal="center"/>
      <protection locked="0"/>
    </xf>
    <xf numFmtId="10" fontId="6" fillId="2" borderId="1" xfId="0" applyNumberFormat="1" applyFont="1" applyFill="1" applyBorder="1" applyAlignment="1" applyProtection="1">
      <alignment horizontal="center"/>
      <protection locked="0"/>
    </xf>
    <xf numFmtId="10" fontId="6" fillId="2" borderId="2" xfId="0" applyNumberFormat="1" applyFont="1" applyFill="1" applyBorder="1" applyAlignment="1" applyProtection="1">
      <alignment horizontal="center"/>
      <protection locked="0"/>
    </xf>
    <xf numFmtId="164" fontId="6" fillId="2" borderId="1" xfId="0" applyNumberFormat="1" applyFont="1" applyFill="1" applyBorder="1" applyAlignment="1" applyProtection="1">
      <alignment horizontal="center"/>
      <protection locked="0"/>
    </xf>
    <xf numFmtId="164" fontId="6" fillId="2" borderId="2" xfId="0" applyNumberFormat="1" applyFont="1" applyFill="1" applyBorder="1" applyAlignment="1" applyProtection="1">
      <alignment horizontal="center"/>
      <protection locked="0"/>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0" fillId="0" borderId="6" xfId="0" applyFill="1" applyBorder="1" applyAlignment="1">
      <alignment wrapText="1"/>
    </xf>
    <xf numFmtId="0" fontId="0" fillId="0" borderId="7" xfId="0" applyFill="1" applyBorder="1" applyAlignment="1">
      <alignment wrapText="1"/>
    </xf>
    <xf numFmtId="0" fontId="0" fillId="0" borderId="12" xfId="0" applyFill="1" applyBorder="1" applyAlignment="1">
      <alignment wrapText="1"/>
    </xf>
    <xf numFmtId="0" fontId="0" fillId="0" borderId="0" xfId="0" applyFill="1" applyBorder="1" applyAlignment="1">
      <alignment wrapText="1"/>
    </xf>
    <xf numFmtId="0" fontId="0" fillId="0" borderId="13" xfId="0" applyFill="1" applyBorder="1" applyAlignment="1">
      <alignment wrapText="1"/>
    </xf>
    <xf numFmtId="0" fontId="0" fillId="0" borderId="15" xfId="0" applyFill="1" applyBorder="1" applyAlignment="1">
      <alignment wrapText="1"/>
    </xf>
    <xf numFmtId="0" fontId="0" fillId="0" borderId="4" xfId="0" applyFill="1" applyBorder="1" applyAlignment="1">
      <alignment wrapText="1"/>
    </xf>
    <xf numFmtId="0" fontId="0" fillId="0" borderId="16" xfId="0" applyFill="1" applyBorder="1" applyAlignment="1">
      <alignment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6" xfId="0" applyFill="1" applyBorder="1" applyAlignment="1">
      <alignment horizontal="center" vertical="center" wrapText="1"/>
    </xf>
    <xf numFmtId="0" fontId="8" fillId="0" borderId="8"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cellXfs>
  <cellStyles count="3">
    <cellStyle name="Normal" xfId="0" builtinId="0"/>
    <cellStyle name="Normal 6"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2:F15"/>
  <sheetViews>
    <sheetView showGridLines="0" tabSelected="1" workbookViewId="0">
      <selection activeCell="D7" sqref="D7:E7"/>
    </sheetView>
  </sheetViews>
  <sheetFormatPr defaultRowHeight="12.75" x14ac:dyDescent="0.2"/>
  <cols>
    <col min="1" max="1" width="2.7109375" customWidth="1"/>
    <col min="2" max="2" width="23.28515625" customWidth="1"/>
  </cols>
  <sheetData>
    <row r="2" spans="2:6" ht="23.25" x14ac:dyDescent="0.35">
      <c r="B2" s="1" t="s">
        <v>148</v>
      </c>
    </row>
    <row r="3" spans="2:6" x14ac:dyDescent="0.2">
      <c r="F3" s="2"/>
    </row>
    <row r="4" spans="2:6" x14ac:dyDescent="0.2">
      <c r="B4" s="3" t="s">
        <v>1</v>
      </c>
      <c r="D4" s="126" t="s">
        <v>2</v>
      </c>
      <c r="E4" s="126"/>
      <c r="F4" s="2" t="s">
        <v>3</v>
      </c>
    </row>
    <row r="6" spans="2:6" x14ac:dyDescent="0.2">
      <c r="B6" s="5" t="s">
        <v>4</v>
      </c>
    </row>
    <row r="7" spans="2:6" x14ac:dyDescent="0.2">
      <c r="B7" s="7" t="s">
        <v>5</v>
      </c>
      <c r="C7" s="8"/>
      <c r="D7" s="128">
        <v>0.08</v>
      </c>
      <c r="E7" s="129"/>
      <c r="F7" s="4" t="s">
        <v>150</v>
      </c>
    </row>
    <row r="8" spans="2:6" x14ac:dyDescent="0.2">
      <c r="B8" s="7" t="s">
        <v>6</v>
      </c>
      <c r="C8" s="8"/>
      <c r="D8" s="128">
        <v>0.08</v>
      </c>
      <c r="E8" s="129"/>
      <c r="F8" s="4" t="s">
        <v>7</v>
      </c>
    </row>
    <row r="9" spans="2:6" x14ac:dyDescent="0.2">
      <c r="B9" s="7" t="s">
        <v>8</v>
      </c>
      <c r="C9" s="8"/>
      <c r="D9" s="128">
        <v>0.5</v>
      </c>
      <c r="E9" s="129"/>
      <c r="F9" s="4" t="s">
        <v>9</v>
      </c>
    </row>
    <row r="10" spans="2:6" x14ac:dyDescent="0.2">
      <c r="B10" s="7" t="s">
        <v>10</v>
      </c>
      <c r="C10" s="8"/>
      <c r="D10" s="128">
        <v>1.6E-2</v>
      </c>
      <c r="E10" s="129"/>
      <c r="F10" s="4" t="s">
        <v>11</v>
      </c>
    </row>
    <row r="11" spans="2:6" x14ac:dyDescent="0.2">
      <c r="B11" s="7" t="s">
        <v>12</v>
      </c>
      <c r="C11" s="8"/>
      <c r="D11" s="130">
        <v>25</v>
      </c>
      <c r="E11" s="131"/>
      <c r="F11" s="4" t="s">
        <v>13</v>
      </c>
    </row>
    <row r="13" spans="2:6" x14ac:dyDescent="0.2">
      <c r="B13" s="7" t="s">
        <v>14</v>
      </c>
      <c r="C13" s="8"/>
      <c r="D13" s="128">
        <v>3.3700863134226378E-2</v>
      </c>
      <c r="E13" s="129"/>
    </row>
    <row r="14" spans="2:6" x14ac:dyDescent="0.2">
      <c r="B14" s="7" t="s">
        <v>15</v>
      </c>
      <c r="C14" s="8"/>
      <c r="D14" s="128">
        <v>2.0000000000000018E-2</v>
      </c>
      <c r="E14" s="129"/>
    </row>
    <row r="15" spans="2:6" x14ac:dyDescent="0.2">
      <c r="B15" s="7" t="s">
        <v>16</v>
      </c>
      <c r="C15" s="8"/>
      <c r="D15" s="127">
        <f>((1+D13)/(1+D14)-1)</f>
        <v>1.3432218759045433E-2</v>
      </c>
      <c r="E15" s="127">
        <f>((1+E13)/(1+E14)-1)</f>
        <v>0</v>
      </c>
    </row>
  </sheetData>
  <mergeCells count="9">
    <mergeCell ref="D4:E4"/>
    <mergeCell ref="D15:E15"/>
    <mergeCell ref="D8:E8"/>
    <mergeCell ref="D9:E9"/>
    <mergeCell ref="D10:E10"/>
    <mergeCell ref="D11:E11"/>
    <mergeCell ref="D13:E13"/>
    <mergeCell ref="D14:E14"/>
    <mergeCell ref="D7:E7"/>
  </mergeCells>
  <pageMargins left="0.7" right="0.7" top="0.75" bottom="0.75" header="0.3" footer="0.3"/>
  <ignoredErrors>
    <ignoredError sqref="D15:E1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CJ65"/>
  <sheetViews>
    <sheetView showGridLines="0" topLeftCell="A13"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("&amp;Dashboard!$D$4&amp;")"</f>
        <v>AESC 2018 Results: Avoided Cost of Electricity (2018 $)</v>
      </c>
      <c r="C2" s="11"/>
      <c r="F2" s="11"/>
      <c r="G2" s="11"/>
      <c r="H2" s="11"/>
      <c r="K2" s="11"/>
      <c r="L2" s="11"/>
      <c r="M2" s="11"/>
      <c r="N2" s="11"/>
      <c r="O2" s="11"/>
      <c r="P2" s="11"/>
      <c r="U2" s="12" t="s">
        <v>24</v>
      </c>
      <c r="W2" s="11" t="str">
        <f>$B$2</f>
        <v>AESC 2018 Results: Avoided Cost of Electricity (2018 $)</v>
      </c>
      <c r="X2" s="11"/>
      <c r="AB2" s="11"/>
      <c r="AI2" s="11"/>
      <c r="AK2" s="11"/>
      <c r="AQ2" s="11"/>
      <c r="AR2" s="12" t="s">
        <v>25</v>
      </c>
      <c r="AT2" s="11" t="str">
        <f>$B$2</f>
        <v>AESC 2018 Results: Avoided Cost of Electricity (2018 $)</v>
      </c>
      <c r="AV2" s="11"/>
      <c r="AW2" s="11"/>
      <c r="AZ2" s="11"/>
      <c r="BA2" s="11"/>
      <c r="BB2" s="11"/>
      <c r="BC2" s="11"/>
      <c r="BD2" s="11"/>
      <c r="BM2" s="12" t="s">
        <v>26</v>
      </c>
      <c r="BO2" s="11" t="str">
        <f>$B$2</f>
        <v>AESC 2018 Results: Avoided Cost of Electricity (2018 $)</v>
      </c>
      <c r="BQ2" s="11"/>
      <c r="BR2" s="11"/>
      <c r="BS2" s="11"/>
      <c r="BU2" s="11"/>
      <c r="BV2" s="11"/>
      <c r="BW2" s="12"/>
      <c r="BY2" s="12"/>
      <c r="CJ2" s="12" t="s">
        <v>27</v>
      </c>
    </row>
    <row r="3" spans="1:88" ht="23.25" x14ac:dyDescent="0.35">
      <c r="B3" s="13" t="s">
        <v>28</v>
      </c>
      <c r="D3" s="13" t="s">
        <v>126</v>
      </c>
      <c r="F3" s="11"/>
      <c r="G3" s="11"/>
      <c r="H3" s="11"/>
      <c r="K3" s="11"/>
      <c r="L3" s="11"/>
      <c r="M3" s="11"/>
      <c r="N3" s="11"/>
      <c r="O3" s="11"/>
      <c r="P3" s="11"/>
      <c r="Q3" s="11"/>
      <c r="R3" s="11"/>
      <c r="S3" s="11"/>
      <c r="T3" s="11"/>
      <c r="U3" s="11"/>
      <c r="W3" s="13" t="s">
        <v>28</v>
      </c>
      <c r="Y3" s="13" t="str">
        <f>D3</f>
        <v>Maine</v>
      </c>
      <c r="AI3" s="11"/>
      <c r="AJ3" s="11"/>
      <c r="AK3" s="11"/>
      <c r="AL3" s="11"/>
      <c r="AQ3" s="11"/>
      <c r="AR3" s="11"/>
      <c r="AT3" s="13" t="s">
        <v>28</v>
      </c>
      <c r="AV3" s="13" t="str">
        <f>Y3</f>
        <v>Maine</v>
      </c>
      <c r="BO3" s="13" t="s">
        <v>28</v>
      </c>
      <c r="BQ3" s="13" t="str">
        <f>AV3</f>
        <v>Maine</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28" t="s">
        <v>20</v>
      </c>
      <c r="AF9" s="29" t="s">
        <v>20</v>
      </c>
      <c r="AG9" s="34" t="s">
        <v>20</v>
      </c>
      <c r="AH9" s="28" t="s">
        <v>19</v>
      </c>
      <c r="AI9" s="29" t="s">
        <v>19</v>
      </c>
      <c r="AJ9" s="29" t="s">
        <v>19</v>
      </c>
      <c r="AK9" s="34" t="s">
        <v>19</v>
      </c>
      <c r="AL9" s="28" t="s">
        <v>20</v>
      </c>
      <c r="AM9" s="33" t="s">
        <v>20</v>
      </c>
      <c r="AN9" s="28" t="s">
        <v>20</v>
      </c>
      <c r="AO9" s="29" t="s">
        <v>20</v>
      </c>
      <c r="AP9" s="34" t="s">
        <v>20</v>
      </c>
      <c r="AQ9" s="28" t="s">
        <v>19</v>
      </c>
      <c r="AR9" s="35" t="s">
        <v>19</v>
      </c>
      <c r="AT9" s="27" t="s">
        <v>59</v>
      </c>
      <c r="AU9" s="16"/>
      <c r="AV9" s="28" t="s">
        <v>19</v>
      </c>
      <c r="AW9" s="29" t="s">
        <v>19</v>
      </c>
      <c r="AX9" s="29" t="s">
        <v>19</v>
      </c>
      <c r="AY9" s="34" t="s">
        <v>19</v>
      </c>
      <c r="AZ9" s="28" t="s">
        <v>20</v>
      </c>
      <c r="BA9" s="33" t="s">
        <v>20</v>
      </c>
      <c r="BB9" s="28" t="s">
        <v>20</v>
      </c>
      <c r="BC9" s="29" t="s">
        <v>20</v>
      </c>
      <c r="BD9" s="34" t="s">
        <v>20</v>
      </c>
      <c r="BE9" s="28" t="s">
        <v>19</v>
      </c>
      <c r="BF9" s="29" t="s">
        <v>19</v>
      </c>
      <c r="BG9" s="29" t="s">
        <v>19</v>
      </c>
      <c r="BH9" s="34" t="s">
        <v>19</v>
      </c>
      <c r="BI9" s="28" t="s">
        <v>20</v>
      </c>
      <c r="BJ9" s="33" t="s">
        <v>20</v>
      </c>
      <c r="BK9" s="28"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v>4.6766143281070045E-2</v>
      </c>
      <c r="E11" s="49">
        <v>4.2438896551884986E-2</v>
      </c>
      <c r="F11" s="49">
        <v>3.1320470678566997E-2</v>
      </c>
      <c r="G11" s="49">
        <v>2.5421975845968874E-2</v>
      </c>
      <c r="H11" s="50">
        <v>2.6730000000000005E-3</v>
      </c>
      <c r="I11" s="101">
        <f>IFERROR((D11+$H11)*(1+Dashboard!$D$7)*(1+Dashboard!$D$8),"-")</f>
        <v>5.7665816723040109E-2</v>
      </c>
      <c r="J11" s="102">
        <f>IFERROR((E11+$H11)*(1+Dashboard!$D$7)*(1+Dashboard!$D$8),"-")</f>
        <v>5.2618516138118653E-2</v>
      </c>
      <c r="K11" s="102">
        <f>IFERROR((F11+$H11)*(1+Dashboard!$D$7)*(1+Dashboard!$D$8),"-")</f>
        <v>3.9649984199480549E-2</v>
      </c>
      <c r="L11" s="103">
        <f>IFERROR((G11+$H11)*(1+Dashboard!$D$7)*(1+Dashboard!$D$8),"-")</f>
        <v>3.2769979826738099E-2</v>
      </c>
      <c r="M11" s="53">
        <v>104.4975</v>
      </c>
      <c r="N11" s="54">
        <v>0</v>
      </c>
      <c r="O11" s="109">
        <f>M11*(1+Dashboard!$D$8)</f>
        <v>112.85730000000001</v>
      </c>
      <c r="P11" s="111">
        <f>N11*(1+Dashboard!$D$10)*(1+Dashboard!$D$7)*(1+Dashboard!$D$8)</f>
        <v>0</v>
      </c>
      <c r="Q11" s="112">
        <f>O11*Dashboard!$D$9+P11*(1-Dashboard!$D$9)</f>
        <v>56.428650000000005</v>
      </c>
      <c r="R11" s="51">
        <v>4.5903584515619753E-2</v>
      </c>
      <c r="S11" s="49">
        <v>4.6881886764262748E-2</v>
      </c>
      <c r="T11" s="49">
        <v>4.4717701943951693E-2</v>
      </c>
      <c r="U11" s="52">
        <v>4.5001861261661585E-2</v>
      </c>
      <c r="W11" s="36">
        <v>2018</v>
      </c>
      <c r="X11" s="47"/>
      <c r="Y11" s="56">
        <v>3.632989176710919E-3</v>
      </c>
      <c r="Z11" s="49">
        <v>2.7711385722804216E-3</v>
      </c>
      <c r="AA11" s="49">
        <v>2.219837387528463E-3</v>
      </c>
      <c r="AB11" s="52">
        <v>1.5146705610845066E-3</v>
      </c>
      <c r="AC11" s="53">
        <v>39.231111461303385</v>
      </c>
      <c r="AD11" s="55" t="s">
        <v>121</v>
      </c>
      <c r="AE11" s="109">
        <f>IFERROR(AC11*(1+Dashboard!$D$8),"-")</f>
        <v>42.369600378207657</v>
      </c>
      <c r="AF11" s="119" t="str">
        <f>IFERROR(AD11*(1+Dashboard!$D$7)*(1+Dashboard!$D$8)*(1+Dashboard!$D$10),"-")</f>
        <v>-</v>
      </c>
      <c r="AG11" s="112">
        <f>IF(AND(AE11="-",AF11="-"),"-",IFERROR(AE11*Dashboard!$D$9,0)+IFERROR(AF11*(1-Dashboard!$D$9),0))</f>
        <v>21.184800189103829</v>
      </c>
      <c r="AH11" s="51" t="s">
        <v>121</v>
      </c>
      <c r="AI11" s="49" t="s">
        <v>121</v>
      </c>
      <c r="AJ11" s="49" t="s">
        <v>121</v>
      </c>
      <c r="AK11" s="52" t="s">
        <v>121</v>
      </c>
      <c r="AL11" s="53" t="s">
        <v>121</v>
      </c>
      <c r="AM11" s="55" t="s">
        <v>121</v>
      </c>
      <c r="AN11" s="109" t="str">
        <f>IFERROR(AL11*(1+Dashboard!$D$8),"-")</f>
        <v>-</v>
      </c>
      <c r="AO11" s="119" t="str">
        <f>IFERROR(AM11*(1+Dashboard!$D$7)*(1+Dashboard!$D$8)*(1+Dashboard!$D$10),"-")</f>
        <v>-</v>
      </c>
      <c r="AP11" s="112" t="str">
        <f>IF(AND(AN11="-",AO11="-"),"-",IFERROR(AN11*Dashboard!$D$9,0)+IFERROR(AO11*(1-Dashboard!$D$9),0))</f>
        <v>-</v>
      </c>
      <c r="AQ11" s="56">
        <v>1.4680291426907514E-3</v>
      </c>
      <c r="AR11" s="58">
        <v>0</v>
      </c>
      <c r="AT11" s="36">
        <v>2018</v>
      </c>
      <c r="AU11" s="47"/>
      <c r="AV11" s="56">
        <v>3.5074538025413562E-2</v>
      </c>
      <c r="AW11" s="49">
        <v>2.4633649886648554E-2</v>
      </c>
      <c r="AX11" s="49">
        <v>2.4098783786956075E-2</v>
      </c>
      <c r="AY11" s="52">
        <v>1.5731573771894124E-2</v>
      </c>
      <c r="AZ11" s="53">
        <v>447.71694154016325</v>
      </c>
      <c r="BA11" s="55" t="s">
        <v>121</v>
      </c>
      <c r="BB11" s="109">
        <f>IFERROR(AZ11*(1+Dashboard!$D$8),"-")</f>
        <v>483.53429686337631</v>
      </c>
      <c r="BC11" s="119" t="str">
        <f>IFERROR(BA11*(1+Dashboard!$D$7)*(1+Dashboard!$D$8)*(1+Dashboard!$D$10),"-")</f>
        <v>-</v>
      </c>
      <c r="BD11" s="112">
        <f>IF(AND(BB11="-",BC11="-"),"-",IFERROR(BB11*Dashboard!$D$9,0)+IFERROR(BC11*(1-Dashboard!$D$9),0))</f>
        <v>241.76714843168816</v>
      </c>
      <c r="BE11" s="51" t="s">
        <v>121</v>
      </c>
      <c r="BF11" s="49" t="s">
        <v>121</v>
      </c>
      <c r="BG11" s="49" t="s">
        <v>121</v>
      </c>
      <c r="BH11" s="52" t="s">
        <v>121</v>
      </c>
      <c r="BI11" s="53" t="s">
        <v>121</v>
      </c>
      <c r="BJ11" s="55" t="s">
        <v>121</v>
      </c>
      <c r="BK11" s="109" t="str">
        <f>IFERROR(BI11*(1+Dashboard!$D$8),"-")</f>
        <v>-</v>
      </c>
      <c r="BL11" s="119" t="str">
        <f>IFERROR(BJ11*(1+Dashboard!$D$7)*(1+Dashboard!$D$8)*(1+Dashboard!$D$10),"-")</f>
        <v>-</v>
      </c>
      <c r="BM11" s="112" t="str">
        <f>IF(AND(BK11="-",BL11="-"),"-",IFERROR(BK11*Dashboard!$D$9,0)+IFERROR(BL11*(1-Dashboard!$D$9),0))</f>
        <v>-</v>
      </c>
      <c r="BO11" s="36">
        <v>2018</v>
      </c>
      <c r="BP11" s="47"/>
      <c r="BQ11" s="59">
        <v>94</v>
      </c>
      <c r="BR11" s="60">
        <v>5.3250000000000002</v>
      </c>
      <c r="BS11" s="57">
        <v>16.643999999999998</v>
      </c>
      <c r="BT11" s="112">
        <f>IF(AND(BR11="-",BS11="-"),"-",IFERROR(BR11*Dashboard!$D$9,0)+IFERROR(BS11*(1-Dashboard!$D$9),0))</f>
        <v>10.984499999999999</v>
      </c>
      <c r="BU11" s="60" t="s">
        <v>121</v>
      </c>
      <c r="BV11" s="57" t="s">
        <v>121</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v>4.7443466416854548E-2</v>
      </c>
      <c r="E12" s="49">
        <v>4.3985211814565273E-2</v>
      </c>
      <c r="F12" s="49">
        <v>3.1160640558465097E-2</v>
      </c>
      <c r="G12" s="49">
        <v>2.7664919832126759E-2</v>
      </c>
      <c r="H12" s="50">
        <v>8.470588235294118E-4</v>
      </c>
      <c r="I12" s="101">
        <f>IFERROR((D12+$H12)*(1+Dashboard!$D$7)*(1+Dashboard!$D$8),"-")</f>
        <v>5.632606864038385E-2</v>
      </c>
      <c r="J12" s="102">
        <f>IFERROR((E12+$H12)*(1+Dashboard!$D$7)*(1+Dashboard!$D$8),"-")</f>
        <v>5.229236047227364E-2</v>
      </c>
      <c r="K12" s="102">
        <f>IFERROR((F12+$H12)*(1+Dashboard!$D$7)*(1+Dashboard!$D$8),"-")</f>
        <v>3.7333780559158397E-2</v>
      </c>
      <c r="L12" s="103">
        <f>IFERROR((G12+$H12)*(1+Dashboard!$D$7)*(1+Dashboard!$D$8),"-")</f>
        <v>3.325637190395736E-2</v>
      </c>
      <c r="M12" s="53">
        <v>100.00999999999999</v>
      </c>
      <c r="N12" s="54">
        <v>0</v>
      </c>
      <c r="O12" s="109">
        <f>M12*(1+Dashboard!$D$8)</f>
        <v>108.0108</v>
      </c>
      <c r="P12" s="111">
        <f>N12*(1+Dashboard!$D$10)*(1+Dashboard!$D$7)*(1+Dashboard!$D$8)</f>
        <v>0</v>
      </c>
      <c r="Q12" s="112">
        <f>O12*Dashboard!$D$9+P12*(1-Dashboard!$D$9)</f>
        <v>54.005400000000002</v>
      </c>
      <c r="R12" s="51">
        <v>4.4646866518084541E-2</v>
      </c>
      <c r="S12" s="49">
        <v>4.5598385454359409E-2</v>
      </c>
      <c r="T12" s="49">
        <v>4.3493450255671084E-2</v>
      </c>
      <c r="U12" s="52">
        <v>4.376983004739185E-2</v>
      </c>
      <c r="W12" s="36">
        <v>2019</v>
      </c>
      <c r="X12" s="47"/>
      <c r="Y12" s="51">
        <v>5.657627292963526E-3</v>
      </c>
      <c r="Z12" s="49">
        <v>4.2412118039087676E-3</v>
      </c>
      <c r="AA12" s="49">
        <v>3.4043941734323217E-3</v>
      </c>
      <c r="AB12" s="52">
        <v>2.4897813077508989E-3</v>
      </c>
      <c r="AC12" s="53">
        <v>20.554346233448893</v>
      </c>
      <c r="AD12" s="55" t="s">
        <v>121</v>
      </c>
      <c r="AE12" s="109">
        <f>IFERROR(AC12*(1+Dashboard!$D$8),"-")</f>
        <v>22.198693932124804</v>
      </c>
      <c r="AF12" s="119" t="str">
        <f>IFERROR(AD12*(1+Dashboard!$D$7)*(1+Dashboard!$D$8)*(1+Dashboard!$D$10),"-")</f>
        <v>-</v>
      </c>
      <c r="AG12" s="112">
        <f>IF(AND(AE12="-",AF12="-"),"-",IFERROR(AE12*Dashboard!$D$9,0)+IFERROR(AF12*(1-Dashboard!$D$9),0))</f>
        <v>11.099346966062402</v>
      </c>
      <c r="AH12" s="51">
        <v>3.649714394783064E-3</v>
      </c>
      <c r="AI12" s="49">
        <v>2.7359900132165648E-3</v>
      </c>
      <c r="AJ12" s="49">
        <v>2.1961620617435814E-3</v>
      </c>
      <c r="AK12" s="52">
        <v>1.6061486924141999E-3</v>
      </c>
      <c r="AL12" s="53">
        <v>24.764272570420353</v>
      </c>
      <c r="AM12" s="55" t="s">
        <v>121</v>
      </c>
      <c r="AN12" s="109">
        <f>IFERROR(AL12*(1+Dashboard!$D$8),"-")</f>
        <v>26.745414376053983</v>
      </c>
      <c r="AO12" s="119" t="str">
        <f>IFERROR(AM12*(1+Dashboard!$D$7)*(1+Dashboard!$D$8)*(1+Dashboard!$D$10),"-")</f>
        <v>-</v>
      </c>
      <c r="AP12" s="112">
        <f>IF(AND(AN12="-",AO12="-"),"-",IFERROR(AN12*Dashboard!$D$9,0)+IFERROR(AO12*(1-Dashboard!$D$9),0))</f>
        <v>13.372707188026991</v>
      </c>
      <c r="AQ12" s="56">
        <v>2.3075935505087533E-3</v>
      </c>
      <c r="AR12" s="58">
        <v>1.4422459690679702E-3</v>
      </c>
      <c r="AT12" s="36">
        <v>2019</v>
      </c>
      <c r="AU12" s="47"/>
      <c r="AV12" s="51">
        <v>5.4726841238944272E-2</v>
      </c>
      <c r="AW12" s="49">
        <v>3.8275929195149147E-2</v>
      </c>
      <c r="AX12" s="49">
        <v>3.6691415865843166E-2</v>
      </c>
      <c r="AY12" s="52">
        <v>2.6559773358450722E-2</v>
      </c>
      <c r="AZ12" s="53">
        <v>234.45186478980116</v>
      </c>
      <c r="BA12" s="55" t="s">
        <v>121</v>
      </c>
      <c r="BB12" s="109">
        <f>IFERROR(AZ12*(1+Dashboard!$D$8),"-")</f>
        <v>253.20801397298527</v>
      </c>
      <c r="BC12" s="119" t="str">
        <f>IFERROR(BA12*(1+Dashboard!$D$7)*(1+Dashboard!$D$8)*(1+Dashboard!$D$10),"-")</f>
        <v>-</v>
      </c>
      <c r="BD12" s="112">
        <f>IF(AND(BB12="-",BC12="-"),"-",IFERROR(BB12*Dashboard!$D$9,0)+IFERROR(BC12*(1-Dashboard!$D$9),0))</f>
        <v>126.60400698649264</v>
      </c>
      <c r="BE12" s="51">
        <v>3.5304082419709511E-2</v>
      </c>
      <c r="BF12" s="49">
        <v>2.4691660041122783E-2</v>
      </c>
      <c r="BG12" s="49">
        <v>2.366949636592168E-2</v>
      </c>
      <c r="BH12" s="52">
        <v>1.7133611340760028E-2</v>
      </c>
      <c r="BI12" s="53">
        <v>282.47212625277251</v>
      </c>
      <c r="BJ12" s="55" t="s">
        <v>121</v>
      </c>
      <c r="BK12" s="109">
        <f>IFERROR(BI12*(1+Dashboard!$D$8),"-")</f>
        <v>305.06989635299431</v>
      </c>
      <c r="BL12" s="119" t="str">
        <f>IFERROR(BJ12*(1+Dashboard!$D$7)*(1+Dashboard!$D$8)*(1+Dashboard!$D$10),"-")</f>
        <v>-</v>
      </c>
      <c r="BM12" s="112">
        <f>IF(AND(BK12="-",BL12="-"),"-",IFERROR(BK12*Dashboard!$D$9,0)+IFERROR(BL12*(1-Dashboard!$D$9),0))</f>
        <v>152.53494817649715</v>
      </c>
      <c r="BO12" s="36">
        <v>2019</v>
      </c>
      <c r="BP12" s="47"/>
      <c r="BQ12" s="59">
        <v>94</v>
      </c>
      <c r="BR12" s="53">
        <v>2.15</v>
      </c>
      <c r="BS12" s="57">
        <v>12.668849999999999</v>
      </c>
      <c r="BT12" s="112">
        <f>IF(AND(BR12="-",BS12="-"),"-",IFERROR(BR12*Dashboard!$D$9,0)+IFERROR(BS12*(1-Dashboard!$D$9),0))</f>
        <v>7.4094249999999997</v>
      </c>
      <c r="BU12" s="53">
        <v>2.6</v>
      </c>
      <c r="BV12" s="57">
        <v>12.668849999999999</v>
      </c>
      <c r="BW12" s="112">
        <f>IF(AND(BU12="-",BV12="-"),"-",IFERROR(BU12*Dashboard!$D$9,0)+IFERROR(BV12*(1-Dashboard!$D$9),0))</f>
        <v>7.6344249999999994</v>
      </c>
      <c r="BX12" s="112">
        <f>IFERROR(BT12*(1+Dashboard!$D$7)*(1+Dashboard!$D$8),"-")</f>
        <v>8.6423533199999998</v>
      </c>
      <c r="BY12" s="112">
        <f>IFERROR(BW12*(1+Dashboard!$D$7)*(1+Dashboard!$D$8),"-")</f>
        <v>8.9047933200000013</v>
      </c>
    </row>
    <row r="13" spans="1:88" x14ac:dyDescent="0.2">
      <c r="B13" s="36">
        <v>2020</v>
      </c>
      <c r="C13" s="47"/>
      <c r="D13" s="48">
        <v>5.0618174247894762E-2</v>
      </c>
      <c r="E13" s="49">
        <v>4.765410318747533E-2</v>
      </c>
      <c r="F13" s="49">
        <v>3.6741719565191323E-2</v>
      </c>
      <c r="G13" s="49">
        <v>3.2133421276719976E-2</v>
      </c>
      <c r="H13" s="50">
        <v>8.3044982698961939E-4</v>
      </c>
      <c r="I13" s="101">
        <f>IFERROR((D13+$H13)*(1+Dashboard!$D$7)*(1+Dashboard!$D$8),"-")</f>
        <v>6.0009675120945148E-2</v>
      </c>
      <c r="J13" s="102">
        <f>IFERROR((E13+$H13)*(1+Dashboard!$D$7)*(1+Dashboard!$D$8),"-")</f>
        <v>5.6552382636071923E-2</v>
      </c>
      <c r="K13" s="102">
        <f>IFERROR((F13+$H13)*(1+Dashboard!$D$7)*(1+Dashboard!$D$8),"-")</f>
        <v>4.3824178379039853E-2</v>
      </c>
      <c r="L13" s="103">
        <f>IFERROR((G13+$H13)*(1+Dashboard!$D$7)*(1+Dashboard!$D$8),"-")</f>
        <v>3.8449059255366881E-2</v>
      </c>
      <c r="M13" s="53">
        <v>73.849999999999994</v>
      </c>
      <c r="N13" s="54">
        <v>0</v>
      </c>
      <c r="O13" s="109">
        <f>M13*(1+Dashboard!$D$8)</f>
        <v>79.757999999999996</v>
      </c>
      <c r="P13" s="111">
        <f>N13*(1+Dashboard!$D$10)*(1+Dashboard!$D$7)*(1+Dashboard!$D$8)</f>
        <v>0</v>
      </c>
      <c r="Q13" s="112">
        <f>O13*Dashboard!$D$9+P13*(1-Dashboard!$D$9)</f>
        <v>39.878999999999998</v>
      </c>
      <c r="R13" s="51">
        <v>4.3440578034704497E-2</v>
      </c>
      <c r="S13" s="49">
        <v>4.4366388417970797E-2</v>
      </c>
      <c r="T13" s="49">
        <v>4.2318325275183873E-2</v>
      </c>
      <c r="U13" s="52">
        <v>4.258723771732801E-2</v>
      </c>
      <c r="W13" s="36">
        <v>2020</v>
      </c>
      <c r="X13" s="47"/>
      <c r="Y13" s="51">
        <v>6.5043870535360033E-3</v>
      </c>
      <c r="Z13" s="49">
        <v>5.0138324029748872E-3</v>
      </c>
      <c r="AA13" s="49">
        <v>4.260910557283319E-3</v>
      </c>
      <c r="AB13" s="52">
        <v>3.0961995444396947E-3</v>
      </c>
      <c r="AC13" s="53">
        <v>24.885435244104244</v>
      </c>
      <c r="AD13" s="55" t="s">
        <v>121</v>
      </c>
      <c r="AE13" s="109">
        <f>IFERROR(AC13*(1+Dashboard!$D$8),"-")</f>
        <v>26.876270063632585</v>
      </c>
      <c r="AF13" s="119" t="str">
        <f>IFERROR(AD13*(1+Dashboard!$D$7)*(1+Dashboard!$D$8)*(1+Dashboard!$D$10),"-")</f>
        <v>-</v>
      </c>
      <c r="AG13" s="112">
        <f>IF(AND(AE13="-",AF13="-"),"-",IFERROR(AE13*Dashboard!$D$9,0)+IFERROR(AF13*(1-Dashboard!$D$9),0))</f>
        <v>13.438135031816293</v>
      </c>
      <c r="AH13" s="51">
        <v>6.023024294810545E-3</v>
      </c>
      <c r="AI13" s="49">
        <v>4.6427794232831209E-3</v>
      </c>
      <c r="AJ13" s="49">
        <v>3.9455782064169434E-3</v>
      </c>
      <c r="AK13" s="52">
        <v>2.8670626339193143E-3</v>
      </c>
      <c r="AL13" s="53">
        <v>30.828225750158985</v>
      </c>
      <c r="AM13" s="55" t="s">
        <v>121</v>
      </c>
      <c r="AN13" s="109">
        <f>IFERROR(AL13*(1+Dashboard!$D$8),"-")</f>
        <v>33.294483810171705</v>
      </c>
      <c r="AO13" s="119" t="str">
        <f>IFERROR(AM13*(1+Dashboard!$D$7)*(1+Dashboard!$D$8)*(1+Dashboard!$D$10),"-")</f>
        <v>-</v>
      </c>
      <c r="AP13" s="112">
        <f>IF(AND(AN13="-",AO13="-"),"-",IFERROR(AN13*Dashboard!$D$9,0)+IFERROR(AO13*(1-Dashboard!$D$9),0))</f>
        <v>16.647241905085853</v>
      </c>
      <c r="AQ13" s="56">
        <v>2.5457851845838539E-3</v>
      </c>
      <c r="AR13" s="58">
        <v>2.260424350192948E-3</v>
      </c>
      <c r="AT13" s="36">
        <v>2020</v>
      </c>
      <c r="AU13" s="47"/>
      <c r="AV13" s="51">
        <v>6.2602457893958255E-2</v>
      </c>
      <c r="AW13" s="49">
        <v>4.5207154474287185E-2</v>
      </c>
      <c r="AX13" s="49">
        <v>4.6591347642393081E-2</v>
      </c>
      <c r="AY13" s="52">
        <v>3.2290453816220657E-2</v>
      </c>
      <c r="AZ13" s="53">
        <v>285.45896590313356</v>
      </c>
      <c r="BA13" s="55" t="s">
        <v>121</v>
      </c>
      <c r="BB13" s="109">
        <f>IFERROR(AZ13*(1+Dashboard!$D$8),"-")</f>
        <v>308.29568317538428</v>
      </c>
      <c r="BC13" s="119" t="str">
        <f>IFERROR(BA13*(1+Dashboard!$D$7)*(1+Dashboard!$D$8)*(1+Dashboard!$D$10),"-")</f>
        <v>-</v>
      </c>
      <c r="BD13" s="112">
        <f>IF(AND(BB13="-",BC13="-"),"-",IFERROR(BB13*Dashboard!$D$9,0)+IFERROR(BC13*(1-Dashboard!$D$9),0))</f>
        <v>154.14784158769214</v>
      </c>
      <c r="BE13" s="51">
        <v>5.7969509149241726E-2</v>
      </c>
      <c r="BF13" s="49">
        <v>4.1861560121927613E-2</v>
      </c>
      <c r="BG13" s="49">
        <v>4.3143314883997051E-2</v>
      </c>
      <c r="BH13" s="52">
        <v>2.9900771006520235E-2</v>
      </c>
      <c r="BI13" s="53">
        <v>353.6282711934341</v>
      </c>
      <c r="BJ13" s="55" t="s">
        <v>121</v>
      </c>
      <c r="BK13" s="109">
        <f>IFERROR(BI13*(1+Dashboard!$D$8),"-")</f>
        <v>381.91853288890883</v>
      </c>
      <c r="BL13" s="119" t="str">
        <f>IFERROR(BJ13*(1+Dashboard!$D$7)*(1+Dashboard!$D$8)*(1+Dashboard!$D$10),"-")</f>
        <v>-</v>
      </c>
      <c r="BM13" s="112">
        <f>IF(AND(BK13="-",BL13="-"),"-",IFERROR(BK13*Dashboard!$D$9,0)+IFERROR(BL13*(1-Dashboard!$D$9),0))</f>
        <v>190.95926644445441</v>
      </c>
      <c r="BO13" s="36">
        <v>2020</v>
      </c>
      <c r="BP13" s="47"/>
      <c r="BQ13" s="59">
        <v>94</v>
      </c>
      <c r="BR13" s="53">
        <v>0.92499999999999993</v>
      </c>
      <c r="BS13" s="57">
        <v>4.6398000000000001</v>
      </c>
      <c r="BT13" s="112">
        <f>IF(AND(BR13="-",BS13="-"),"-",IFERROR(BR13*Dashboard!$D$9,0)+IFERROR(BS13*(1-Dashboard!$D$9),0))</f>
        <v>2.7824</v>
      </c>
      <c r="BU13" s="53">
        <v>1.1499999999999999</v>
      </c>
      <c r="BV13" s="57">
        <v>4.6398000000000001</v>
      </c>
      <c r="BW13" s="112">
        <f>IF(AND(BU13="-",BV13="-"),"-",IFERROR(BU13*Dashboard!$D$9,0)+IFERROR(BV13*(1-Dashboard!$D$9),0))</f>
        <v>2.8948999999999998</v>
      </c>
      <c r="BX13" s="112">
        <f>IFERROR(BT13*(1+Dashboard!$D$7)*(1+Dashboard!$D$8),"-")</f>
        <v>3.2453913600000002</v>
      </c>
      <c r="BY13" s="112">
        <f>IFERROR(BW13*(1+Dashboard!$D$7)*(1+Dashboard!$D$8),"-")</f>
        <v>3.3766113600000001</v>
      </c>
    </row>
    <row r="14" spans="1:88" x14ac:dyDescent="0.2">
      <c r="B14" s="36">
        <v>2021</v>
      </c>
      <c r="C14" s="47"/>
      <c r="D14" s="48">
        <v>5.2763845238417116E-2</v>
      </c>
      <c r="E14" s="49">
        <v>4.9519200909948519E-2</v>
      </c>
      <c r="F14" s="49">
        <v>4.3694882847232976E-2</v>
      </c>
      <c r="G14" s="49">
        <v>3.6969291765607572E-2</v>
      </c>
      <c r="H14" s="50">
        <v>8.1416649704864645E-4</v>
      </c>
      <c r="I14" s="101">
        <f>IFERROR((D14+$H14)*(1+Dashboard!$D$7)*(1+Dashboard!$D$8),"-")</f>
        <v>6.2493392888247269E-2</v>
      </c>
      <c r="J14" s="102">
        <f>IFERROR((E14+$H14)*(1+Dashboard!$D$7)*(1+Dashboard!$D$8),"-")</f>
        <v>5.87088397435215E-2</v>
      </c>
      <c r="K14" s="102">
        <f>IFERROR((F14+$H14)*(1+Dashboard!$D$7)*(1+Dashboard!$D$8),"-")</f>
        <v>5.1915355155170088E-2</v>
      </c>
      <c r="L14" s="103">
        <f>IFERROR((G14+$H14)*(1+Dashboard!$D$7)*(1+Dashboard!$D$8),"-")</f>
        <v>4.4070625717562213E-2</v>
      </c>
      <c r="M14" s="53">
        <v>59.93</v>
      </c>
      <c r="N14" s="54">
        <v>0</v>
      </c>
      <c r="O14" s="109">
        <f>M14*(1+Dashboard!$D$8)</f>
        <v>64.724400000000003</v>
      </c>
      <c r="P14" s="111">
        <f>N14*(1+Dashboard!$D$10)*(1+Dashboard!$D$7)*(1+Dashboard!$D$8)</f>
        <v>0</v>
      </c>
      <c r="Q14" s="112">
        <f>O14*Dashboard!$D$9+P14*(1-Dashboard!$D$9)</f>
        <v>32.362200000000001</v>
      </c>
      <c r="R14" s="51">
        <v>4.3207073250855259E-2</v>
      </c>
      <c r="S14" s="49">
        <v>4.4127907154451855E-2</v>
      </c>
      <c r="T14" s="49">
        <v>4.2090852901580808E-2</v>
      </c>
      <c r="U14" s="52">
        <v>4.2358319867064224E-2</v>
      </c>
      <c r="W14" s="36">
        <v>2021</v>
      </c>
      <c r="X14" s="47"/>
      <c r="Y14" s="51">
        <v>6.8208768113200138E-3</v>
      </c>
      <c r="Z14" s="49">
        <v>5.296645973171833E-3</v>
      </c>
      <c r="AA14" s="49">
        <v>5.1161234695019644E-3</v>
      </c>
      <c r="AB14" s="52">
        <v>3.6672273000884865E-3</v>
      </c>
      <c r="AC14" s="53">
        <v>4.1414709260981475</v>
      </c>
      <c r="AD14" s="55" t="s">
        <v>121</v>
      </c>
      <c r="AE14" s="109">
        <f>IFERROR(AC14*(1+Dashboard!$D$8),"-")</f>
        <v>4.472788600186</v>
      </c>
      <c r="AF14" s="119" t="str">
        <f>IFERROR(AD14*(1+Dashboard!$D$7)*(1+Dashboard!$D$8)*(1+Dashboard!$D$10),"-")</f>
        <v>-</v>
      </c>
      <c r="AG14" s="112">
        <f>IF(AND(AE14="-",AF14="-"),"-",IFERROR(AE14*Dashboard!$D$9,0)+IFERROR(AF14*(1-Dashboard!$D$9),0))</f>
        <v>2.236394300093</v>
      </c>
      <c r="AH14" s="51">
        <v>6.7128391794077855E-3</v>
      </c>
      <c r="AI14" s="49">
        <v>5.2127510277200631E-3</v>
      </c>
      <c r="AJ14" s="49">
        <v>5.0350878666747378E-3</v>
      </c>
      <c r="AK14" s="52">
        <v>3.609141138419667E-3</v>
      </c>
      <c r="AL14" s="53">
        <v>5.5495710409715171</v>
      </c>
      <c r="AM14" s="55" t="s">
        <v>121</v>
      </c>
      <c r="AN14" s="109">
        <f>IFERROR(AL14*(1+Dashboard!$D$8),"-")</f>
        <v>5.993536724249239</v>
      </c>
      <c r="AO14" s="119" t="str">
        <f>IFERROR(AM14*(1+Dashboard!$D$7)*(1+Dashboard!$D$8)*(1+Dashboard!$D$10),"-")</f>
        <v>-</v>
      </c>
      <c r="AP14" s="112">
        <f>IF(AND(AN14="-",AO14="-"),"-",IFERROR(AN14*Dashboard!$D$9,0)+IFERROR(AO14*(1-Dashboard!$D$9),0))</f>
        <v>2.9967683621246195</v>
      </c>
      <c r="AQ14" s="56">
        <v>2.5818279829711265E-3</v>
      </c>
      <c r="AR14" s="58">
        <v>2.3264469773269817E-3</v>
      </c>
      <c r="AT14" s="36">
        <v>2021</v>
      </c>
      <c r="AU14" s="47"/>
      <c r="AV14" s="51">
        <v>6.5625016384509502E-2</v>
      </c>
      <c r="AW14" s="49">
        <v>4.7157092250043907E-2</v>
      </c>
      <c r="AX14" s="49">
        <v>5.6529213197127323E-2</v>
      </c>
      <c r="AY14" s="52">
        <v>3.7900853982064157E-2</v>
      </c>
      <c r="AZ14" s="53">
        <v>47.557670874183898</v>
      </c>
      <c r="BA14" s="55" t="s">
        <v>121</v>
      </c>
      <c r="BB14" s="109">
        <f>IFERROR(AZ14*(1+Dashboard!$D$8),"-")</f>
        <v>51.362284544118616</v>
      </c>
      <c r="BC14" s="119" t="str">
        <f>IFERROR(BA14*(1+Dashboard!$D$7)*(1+Dashboard!$D$8)*(1+Dashboard!$D$10),"-")</f>
        <v>-</v>
      </c>
      <c r="BD14" s="112">
        <f>IF(AND(BB14="-",BC14="-"),"-",IFERROR(BB14*Dashboard!$D$9,0)+IFERROR(BC14*(1-Dashboard!$D$9),0))</f>
        <v>25.681142272059308</v>
      </c>
      <c r="BE14" s="51">
        <v>6.4585564777259102E-2</v>
      </c>
      <c r="BF14" s="49">
        <v>4.6410158869557405E-2</v>
      </c>
      <c r="BG14" s="49">
        <v>5.5633832369028587E-2</v>
      </c>
      <c r="BH14" s="52">
        <v>3.730053255346457E-2</v>
      </c>
      <c r="BI14" s="53">
        <v>63.727278971406434</v>
      </c>
      <c r="BJ14" s="55" t="s">
        <v>121</v>
      </c>
      <c r="BK14" s="109">
        <f>IFERROR(BI14*(1+Dashboard!$D$8),"-")</f>
        <v>68.825461289118948</v>
      </c>
      <c r="BL14" s="119" t="str">
        <f>IFERROR(BJ14*(1+Dashboard!$D$7)*(1+Dashboard!$D$8)*(1+Dashboard!$D$10),"-")</f>
        <v>-</v>
      </c>
      <c r="BM14" s="112">
        <f>IF(AND(BK14="-",BL14="-"),"-",IFERROR(BK14*Dashboard!$D$9,0)+IFERROR(BL14*(1-Dashboard!$D$9),0))</f>
        <v>34.412730644559474</v>
      </c>
      <c r="BO14" s="36">
        <v>2021</v>
      </c>
      <c r="BP14" s="47"/>
      <c r="BQ14" s="59">
        <v>94</v>
      </c>
      <c r="BR14" s="53">
        <v>0.27499999999999997</v>
      </c>
      <c r="BS14" s="57">
        <v>7.7650750000000004</v>
      </c>
      <c r="BT14" s="112">
        <f>IF(AND(BR14="-",BS14="-"),"-",IFERROR(BR14*Dashboard!$D$9,0)+IFERROR(BS14*(1-Dashboard!$D$9),0))</f>
        <v>4.0200374999999999</v>
      </c>
      <c r="BU14" s="53">
        <v>0.35000000000000003</v>
      </c>
      <c r="BV14" s="57">
        <v>7.7650750000000004</v>
      </c>
      <c r="BW14" s="112">
        <f>IF(AND(BU14="-",BV14="-"),"-",IFERROR(BU14*Dashboard!$D$9,0)+IFERROR(BV14*(1-Dashboard!$D$9),0))</f>
        <v>4.0575375000000005</v>
      </c>
      <c r="BX14" s="112">
        <f>IFERROR(BT14*(1+Dashboard!$D$7)*(1+Dashboard!$D$8),"-")</f>
        <v>4.6889717400000004</v>
      </c>
      <c r="BY14" s="112">
        <f>IFERROR(BW14*(1+Dashboard!$D$7)*(1+Dashboard!$D$8),"-")</f>
        <v>4.7327117400000018</v>
      </c>
    </row>
    <row r="15" spans="1:88" x14ac:dyDescent="0.2">
      <c r="B15" s="36">
        <v>2022</v>
      </c>
      <c r="C15" s="47"/>
      <c r="D15" s="48">
        <v>5.2121174332263515E-2</v>
      </c>
      <c r="E15" s="49">
        <v>4.7620205845926251E-2</v>
      </c>
      <c r="F15" s="49">
        <v>4.3458856252420915E-2</v>
      </c>
      <c r="G15" s="49">
        <v>3.5342056327659778E-2</v>
      </c>
      <c r="H15" s="50">
        <v>7.9820244808690832E-4</v>
      </c>
      <c r="I15" s="101">
        <f>IFERROR((D15+$H15)*(1+Dashboard!$D$7)*(1+Dashboard!$D$8),"-")</f>
        <v>6.172516107660074E-2</v>
      </c>
      <c r="J15" s="102">
        <f>IFERROR((E15+$H15)*(1+Dashboard!$D$7)*(1+Dashboard!$D$8),"-")</f>
        <v>5.6475231434136949E-2</v>
      </c>
      <c r="K15" s="102">
        <f>IFERROR((F15+$H15)*(1+Dashboard!$D$7)*(1+Dashboard!$D$8),"-")</f>
        <v>5.1621433268272329E-2</v>
      </c>
      <c r="L15" s="103">
        <f>IFERROR((G15+$H15)*(1+Dashboard!$D$7)*(1+Dashboard!$D$8),"-")</f>
        <v>4.2153997836030938E-2</v>
      </c>
      <c r="M15" s="53">
        <v>57.58</v>
      </c>
      <c r="N15" s="54">
        <v>0</v>
      </c>
      <c r="O15" s="109">
        <f>M15*(1+Dashboard!$D$8)</f>
        <v>62.186399999999999</v>
      </c>
      <c r="P15" s="111">
        <f>N15*(1+Dashboard!$D$10)*(1+Dashboard!$D$7)*(1+Dashboard!$D$8)</f>
        <v>0</v>
      </c>
      <c r="Q15" s="112">
        <f>O15*Dashboard!$D$9+P15*(1-Dashboard!$D$9)</f>
        <v>31.0932</v>
      </c>
      <c r="R15" s="51">
        <v>4.2984818918756315E-2</v>
      </c>
      <c r="S15" s="49">
        <v>4.3900916113549938E-2</v>
      </c>
      <c r="T15" s="49">
        <v>4.1874340333261206E-2</v>
      </c>
      <c r="U15" s="52">
        <v>4.2140431466333415E-2</v>
      </c>
      <c r="W15" s="36">
        <v>2022</v>
      </c>
      <c r="X15" s="47"/>
      <c r="Y15" s="51">
        <v>6.049836081472422E-3</v>
      </c>
      <c r="Z15" s="49">
        <v>4.6184230382302635E-3</v>
      </c>
      <c r="AA15" s="49">
        <v>4.5718114392048117E-3</v>
      </c>
      <c r="AB15" s="52">
        <v>3.1473199085828925E-3</v>
      </c>
      <c r="AC15" s="53">
        <v>2.7704856457638174</v>
      </c>
      <c r="AD15" s="55" t="s">
        <v>121</v>
      </c>
      <c r="AE15" s="109">
        <f>IFERROR(AC15*(1+Dashboard!$D$8),"-")</f>
        <v>2.992124497424923</v>
      </c>
      <c r="AF15" s="119" t="str">
        <f>IFERROR(AD15*(1+Dashboard!$D$7)*(1+Dashboard!$D$8)*(1+Dashboard!$D$10),"-")</f>
        <v>-</v>
      </c>
      <c r="AG15" s="112">
        <f>IF(AND(AE15="-",AF15="-"),"-",IFERROR(AE15*Dashboard!$D$9,0)+IFERROR(AF15*(1-Dashboard!$D$9),0))</f>
        <v>1.4960622487124615</v>
      </c>
      <c r="AH15" s="51">
        <v>6.6649679794436026E-3</v>
      </c>
      <c r="AI15" s="49">
        <v>5.0880125098922762E-3</v>
      </c>
      <c r="AJ15" s="49">
        <v>5.0366615623969021E-3</v>
      </c>
      <c r="AK15" s="52">
        <v>3.4673313672103612E-3</v>
      </c>
      <c r="AL15" s="53">
        <v>4.1977055238845722</v>
      </c>
      <c r="AM15" s="55" t="s">
        <v>121</v>
      </c>
      <c r="AN15" s="109">
        <f>IFERROR(AL15*(1+Dashboard!$D$8),"-")</f>
        <v>4.5335219657953383</v>
      </c>
      <c r="AO15" s="119" t="str">
        <f>IFERROR(AM15*(1+Dashboard!$D$7)*(1+Dashboard!$D$8)*(1+Dashboard!$D$10),"-")</f>
        <v>-</v>
      </c>
      <c r="AP15" s="112">
        <f>IF(AND(AN15="-",AO15="-"),"-",IFERROR(AN15*Dashboard!$D$9,0)+IFERROR(AO15*(1-Dashboard!$D$9),0))</f>
        <v>2.2667609828976691</v>
      </c>
      <c r="AQ15" s="56">
        <v>2.3419296238863874E-3</v>
      </c>
      <c r="AR15" s="58">
        <v>2.3419296238863874E-3</v>
      </c>
      <c r="AT15" s="36">
        <v>2022</v>
      </c>
      <c r="AU15" s="47"/>
      <c r="AV15" s="51">
        <v>5.8720981436537902E-2</v>
      </c>
      <c r="AW15" s="49">
        <v>4.0728392103570495E-2</v>
      </c>
      <c r="AX15" s="49">
        <v>5.0110642269977662E-2</v>
      </c>
      <c r="AY15" s="52">
        <v>3.1994172083549217E-2</v>
      </c>
      <c r="AZ15" s="53">
        <v>31.791966621112305</v>
      </c>
      <c r="BA15" s="55" t="s">
        <v>121</v>
      </c>
      <c r="BB15" s="109">
        <f>IFERROR(AZ15*(1+Dashboard!$D$8),"-")</f>
        <v>34.335323950801289</v>
      </c>
      <c r="BC15" s="119" t="str">
        <f>IFERROR(BA15*(1+Dashboard!$D$7)*(1+Dashboard!$D$8)*(1+Dashboard!$D$10),"-")</f>
        <v>-</v>
      </c>
      <c r="BD15" s="112">
        <f>IF(AND(BB15="-",BC15="-"),"-",IFERROR(BB15*Dashboard!$D$9,0)+IFERROR(BC15*(1-Dashboard!$D$9),0))</f>
        <v>17.167661975400645</v>
      </c>
      <c r="BE15" s="51">
        <v>6.4691581015658542E-2</v>
      </c>
      <c r="BF15" s="49">
        <v>4.4869551103350572E-2</v>
      </c>
      <c r="BG15" s="49">
        <v>5.5205764529981785E-2</v>
      </c>
      <c r="BH15" s="52">
        <v>3.5247257875086944E-2</v>
      </c>
      <c r="BI15" s="53">
        <v>48.169646395624689</v>
      </c>
      <c r="BJ15" s="55" t="s">
        <v>121</v>
      </c>
      <c r="BK15" s="109">
        <f>IFERROR(BI15*(1+Dashboard!$D$8),"-")</f>
        <v>52.023218107274666</v>
      </c>
      <c r="BL15" s="119" t="str">
        <f>IFERROR(BJ15*(1+Dashboard!$D$7)*(1+Dashboard!$D$8)*(1+Dashboard!$D$10),"-")</f>
        <v>-</v>
      </c>
      <c r="BM15" s="112">
        <f>IF(AND(BK15="-",BL15="-"),"-",IFERROR(BK15*Dashboard!$D$9,0)+IFERROR(BL15*(1-Dashboard!$D$9),0))</f>
        <v>26.011609053637333</v>
      </c>
      <c r="BO15" s="36">
        <v>2022</v>
      </c>
      <c r="BP15" s="47"/>
      <c r="BQ15" s="59">
        <v>94</v>
      </c>
      <c r="BR15" s="53">
        <v>0.17500000000000002</v>
      </c>
      <c r="BS15" s="57">
        <v>7.9649999999999999</v>
      </c>
      <c r="BT15" s="112">
        <f>IF(AND(BR15="-",BS15="-"),"-",IFERROR(BR15*Dashboard!$D$9,0)+IFERROR(BS15*(1-Dashboard!$D$9),0))</f>
        <v>4.07</v>
      </c>
      <c r="BU15" s="53">
        <v>0.27499999999999997</v>
      </c>
      <c r="BV15" s="57">
        <v>7.9649999999999999</v>
      </c>
      <c r="BW15" s="112">
        <f>IF(AND(BU15="-",BV15="-"),"-",IFERROR(BU15*Dashboard!$D$9,0)+IFERROR(BV15*(1-Dashboard!$D$9),0))</f>
        <v>4.12</v>
      </c>
      <c r="BX15" s="112">
        <f>IFERROR(BT15*(1+Dashboard!$D$7)*(1+Dashboard!$D$8),"-")</f>
        <v>4.7472480000000008</v>
      </c>
      <c r="BY15" s="112">
        <f>IFERROR(BW15*(1+Dashboard!$D$7)*(1+Dashboard!$D$8),"-")</f>
        <v>4.8055680000000009</v>
      </c>
    </row>
    <row r="16" spans="1:88" x14ac:dyDescent="0.2">
      <c r="B16" s="36">
        <v>2023</v>
      </c>
      <c r="C16" s="47"/>
      <c r="D16" s="48">
        <v>5.4365570249495475E-2</v>
      </c>
      <c r="E16" s="49">
        <v>4.7943674552481871E-2</v>
      </c>
      <c r="F16" s="49">
        <v>4.111196025851941E-2</v>
      </c>
      <c r="G16" s="49">
        <v>3.2262711432428821E-2</v>
      </c>
      <c r="H16" s="50">
        <v>1.4672839119244638E-4</v>
      </c>
      <c r="I16" s="101">
        <f>IFERROR((D16+$H16)*(1+Dashboard!$D$7)*(1+Dashboard!$D$8),"-")</f>
        <v>6.3583145134498406E-2</v>
      </c>
      <c r="J16" s="102">
        <f>IFERROR((E16+$H16)*(1+Dashboard!$D$7)*(1+Dashboard!$D$8),"-")</f>
        <v>5.6092645993501729E-2</v>
      </c>
      <c r="K16" s="102">
        <f>IFERROR((F16+$H16)*(1+Dashboard!$D$7)*(1+Dashboard!$D$8),"-")</f>
        <v>4.8124134441023918E-2</v>
      </c>
      <c r="L16" s="103">
        <f>IFERROR((G16+$H16)*(1+Dashboard!$D$7)*(1+Dashboard!$D$8),"-")</f>
        <v>3.7802370610271849E-2</v>
      </c>
      <c r="M16" s="53">
        <v>58.78</v>
      </c>
      <c r="N16" s="54">
        <v>20.790485999999998</v>
      </c>
      <c r="O16" s="109">
        <f>M16*(1+Dashboard!$D$8)</f>
        <v>63.482400000000005</v>
      </c>
      <c r="P16" s="111">
        <f>N16*(1+Dashboard!$D$10)*(1+Dashboard!$D$7)*(1+Dashboard!$D$8)</f>
        <v>24.638023236326401</v>
      </c>
      <c r="Q16" s="112">
        <f>O16*Dashboard!$D$9+P16*(1-Dashboard!$D$9)</f>
        <v>44.060211618163201</v>
      </c>
      <c r="R16" s="51">
        <v>4.2773463619224794E-2</v>
      </c>
      <c r="S16" s="49">
        <v>4.3685056386597851E-2</v>
      </c>
      <c r="T16" s="49">
        <v>4.1668445229677102E-2</v>
      </c>
      <c r="U16" s="52">
        <v>4.1933227999179382E-2</v>
      </c>
      <c r="W16" s="36">
        <v>2023</v>
      </c>
      <c r="X16" s="47"/>
      <c r="Y16" s="51">
        <v>5.0346412402256079E-3</v>
      </c>
      <c r="Z16" s="49">
        <v>3.7342342192197074E-3</v>
      </c>
      <c r="AA16" s="49">
        <v>3.4554724176631426E-3</v>
      </c>
      <c r="AB16" s="52">
        <v>2.3417622705261295E-3</v>
      </c>
      <c r="AC16" s="53" t="s">
        <v>121</v>
      </c>
      <c r="AD16" s="55">
        <v>2.6600949212683407</v>
      </c>
      <c r="AE16" s="109" t="str">
        <f>IFERROR(AC16*(1+Dashboard!$D$8),"-")</f>
        <v>-</v>
      </c>
      <c r="AF16" s="119">
        <f>IFERROR(AD16*(1+Dashboard!$D$7)*(1+Dashboard!$D$8)*(1+Dashboard!$D$10),"-")</f>
        <v>3.1523784716260712</v>
      </c>
      <c r="AG16" s="112">
        <f>IF(AND(AE16="-",AF16="-"),"-",IFERROR(AE16*Dashboard!$D$9,0)+IFERROR(AF16*(1-Dashboard!$D$9),0))</f>
        <v>1.5761892358130356</v>
      </c>
      <c r="AH16" s="51">
        <v>6.3272692041256053E-3</v>
      </c>
      <c r="AI16" s="49">
        <v>4.6929868582258911E-3</v>
      </c>
      <c r="AJ16" s="49">
        <v>4.3426538596831009E-3</v>
      </c>
      <c r="AK16" s="52">
        <v>2.9430022102268538E-3</v>
      </c>
      <c r="AL16" s="53">
        <v>2.7920843639266981</v>
      </c>
      <c r="AM16" s="55" t="s">
        <v>121</v>
      </c>
      <c r="AN16" s="109">
        <f>IFERROR(AL16*(1+Dashboard!$D$8),"-")</f>
        <v>3.0154511130408341</v>
      </c>
      <c r="AO16" s="119" t="str">
        <f>IFERROR(AM16*(1+Dashboard!$D$7)*(1+Dashboard!$D$8)*(1+Dashboard!$D$10),"-")</f>
        <v>-</v>
      </c>
      <c r="AP16" s="112">
        <f>IF(AND(AN16="-",AO16="-"),"-",IFERROR(AN16*Dashboard!$D$9,0)+IFERROR(AO16*(1-Dashboard!$D$9),0))</f>
        <v>1.5077255565204171</v>
      </c>
      <c r="AQ16" s="56">
        <v>1.7184109729568243E-3</v>
      </c>
      <c r="AR16" s="58">
        <v>1.7184109729568243E-3</v>
      </c>
      <c r="AT16" s="36">
        <v>2023</v>
      </c>
      <c r="AU16" s="47"/>
      <c r="AV16" s="51">
        <v>4.3587065858761528E-2</v>
      </c>
      <c r="AW16" s="49">
        <v>2.9326139286481187E-2</v>
      </c>
      <c r="AX16" s="49">
        <v>3.394352718052969E-2</v>
      </c>
      <c r="AY16" s="52">
        <v>2.1293757630126871E-2</v>
      </c>
      <c r="AZ16" s="53" t="s">
        <v>121</v>
      </c>
      <c r="BA16" s="55">
        <v>30.488846110257732</v>
      </c>
      <c r="BB16" s="109" t="str">
        <f>IFERROR(AZ16*(1+Dashboard!$D$8),"-")</f>
        <v>-</v>
      </c>
      <c r="BC16" s="119">
        <f>IFERROR(BA16*(1+Dashboard!$D$7)*(1+Dashboard!$D$8)*(1+Dashboard!$D$10),"-")</f>
        <v>36.131185144652697</v>
      </c>
      <c r="BD16" s="112">
        <f>IF(AND(BB16="-",BC16="-"),"-",IFERROR(BB16*Dashboard!$D$9,0)+IFERROR(BC16*(1-Dashboard!$D$9),0))</f>
        <v>18.065592572326349</v>
      </c>
      <c r="BE16" s="51">
        <v>5.4777904988117493E-2</v>
      </c>
      <c r="BF16" s="49">
        <v>3.6855531333735224E-2</v>
      </c>
      <c r="BG16" s="49">
        <v>4.2658418735540701E-2</v>
      </c>
      <c r="BH16" s="52">
        <v>2.6760861492323311E-2</v>
      </c>
      <c r="BI16" s="53">
        <v>32.001651451606442</v>
      </c>
      <c r="BJ16" s="55" t="s">
        <v>121</v>
      </c>
      <c r="BK16" s="109">
        <f>IFERROR(BI16*(1+Dashboard!$D$8),"-")</f>
        <v>34.561783567734956</v>
      </c>
      <c r="BL16" s="119" t="str">
        <f>IFERROR(BJ16*(1+Dashboard!$D$7)*(1+Dashboard!$D$8)*(1+Dashboard!$D$10),"-")</f>
        <v>-</v>
      </c>
      <c r="BM16" s="112">
        <f>IF(AND(BK16="-",BL16="-"),"-",IFERROR(BK16*Dashboard!$D$9,0)+IFERROR(BL16*(1-Dashboard!$D$9),0))</f>
        <v>17.280891783867478</v>
      </c>
      <c r="BO16" s="36">
        <v>2023</v>
      </c>
      <c r="BP16" s="47"/>
      <c r="BQ16" s="59">
        <v>94</v>
      </c>
      <c r="BR16" s="53">
        <v>0.1</v>
      </c>
      <c r="BS16" s="57">
        <v>5.8756932314410486</v>
      </c>
      <c r="BT16" s="112">
        <f>IF(AND(BR16="-",BS16="-"),"-",IFERROR(BR16*Dashboard!$D$9,0)+IFERROR(BS16*(1-Dashboard!$D$9),0))</f>
        <v>2.9878466157205241</v>
      </c>
      <c r="BU16" s="53">
        <v>0.2</v>
      </c>
      <c r="BV16" s="57">
        <v>8.1056250000000016</v>
      </c>
      <c r="BW16" s="112">
        <f>IF(AND(BU16="-",BV16="-"),"-",IFERROR(BU16*Dashboard!$D$9,0)+IFERROR(BV16*(1-Dashboard!$D$9),0))</f>
        <v>4.1528125000000005</v>
      </c>
      <c r="BX16" s="112">
        <f>IFERROR(BT16*(1+Dashboard!$D$7)*(1+Dashboard!$D$8),"-")</f>
        <v>3.4850242925764197</v>
      </c>
      <c r="BY16" s="112">
        <f>IFERROR(BW16*(1+Dashboard!$D$7)*(1+Dashboard!$D$8),"-")</f>
        <v>4.8438405000000007</v>
      </c>
    </row>
    <row r="17" spans="2:77" x14ac:dyDescent="0.2">
      <c r="B17" s="36">
        <v>2024</v>
      </c>
      <c r="C17" s="47"/>
      <c r="D17" s="48">
        <v>5.7207401952768334E-2</v>
      </c>
      <c r="E17" s="49">
        <v>5.3715688345261456E-2</v>
      </c>
      <c r="F17" s="49">
        <v>4.0544596054661944E-2</v>
      </c>
      <c r="G17" s="49">
        <v>3.682515975148435E-2</v>
      </c>
      <c r="H17" s="50">
        <v>1.4385136391416312E-4</v>
      </c>
      <c r="I17" s="101">
        <f>IFERROR((D17+$H17)*(1+Dashboard!$D$7)*(1+Dashboard!$D$8),"-")</f>
        <v>6.6894501868578482E-2</v>
      </c>
      <c r="J17" s="102">
        <f>IFERROR((E17+$H17)*(1+Dashboard!$D$7)*(1+Dashboard!$D$8),"-")</f>
        <v>6.2821767116782445E-2</v>
      </c>
      <c r="K17" s="102">
        <f>IFERROR((F17+$H17)*(1+Dashboard!$D$7)*(1+Dashboard!$D$8),"-")</f>
        <v>4.7459005069027178E-2</v>
      </c>
      <c r="L17" s="103">
        <f>IFERROR((G17+$H17)*(1+Dashboard!$D$7)*(1+Dashboard!$D$8),"-")</f>
        <v>4.3120654565000825E-2</v>
      </c>
      <c r="M17" s="53">
        <v>61.24</v>
      </c>
      <c r="N17" s="54">
        <v>36.039740000000002</v>
      </c>
      <c r="O17" s="109">
        <f>M17*(1+Dashboard!$D$8)</f>
        <v>66.139200000000002</v>
      </c>
      <c r="P17" s="111">
        <f>N17*(1+Dashboard!$D$10)*(1+Dashboard!$D$7)*(1+Dashboard!$D$8)</f>
        <v>42.709340779776007</v>
      </c>
      <c r="Q17" s="112">
        <f>O17*Dashboard!$D$9+P17*(1-Dashboard!$D$9)</f>
        <v>54.424270389888008</v>
      </c>
      <c r="R17" s="51">
        <v>4.2404336799778355E-2</v>
      </c>
      <c r="S17" s="49">
        <v>4.3308062695722759E-2</v>
      </c>
      <c r="T17" s="49">
        <v>4.1308854507826002E-2</v>
      </c>
      <c r="U17" s="52">
        <v>4.1571352252612478E-2</v>
      </c>
      <c r="W17" s="36">
        <v>2024</v>
      </c>
      <c r="X17" s="47"/>
      <c r="Y17" s="51">
        <v>4.0827395779212249E-3</v>
      </c>
      <c r="Z17" s="49">
        <v>3.2085756145111394E-3</v>
      </c>
      <c r="AA17" s="49">
        <v>2.626119122933646E-3</v>
      </c>
      <c r="AB17" s="52">
        <v>1.9710427562953455E-3</v>
      </c>
      <c r="AC17" s="53" t="s">
        <v>121</v>
      </c>
      <c r="AD17" s="55">
        <v>4.6452614635367544</v>
      </c>
      <c r="AE17" s="109" t="str">
        <f>IFERROR(AC17*(1+Dashboard!$D$8),"-")</f>
        <v>-</v>
      </c>
      <c r="AF17" s="119">
        <f>IFERROR(AD17*(1+Dashboard!$D$7)*(1+Dashboard!$D$8)*(1+Dashboard!$D$10),"-")</f>
        <v>5.5049246986063798</v>
      </c>
      <c r="AG17" s="112">
        <f>IF(AND(AE17="-",AF17="-"),"-",IFERROR(AE17*Dashboard!$D$9,0)+IFERROR(AF17*(1-Dashboard!$D$9),0))</f>
        <v>2.7524623493031899</v>
      </c>
      <c r="AH17" s="51">
        <v>5.2691635497202063E-3</v>
      </c>
      <c r="AI17" s="49">
        <v>4.1409718528046206E-3</v>
      </c>
      <c r="AJ17" s="49">
        <v>3.3892563793722712E-3</v>
      </c>
      <c r="AK17" s="52">
        <v>2.5438180535873188E-3</v>
      </c>
      <c r="AL17" s="53" t="s">
        <v>121</v>
      </c>
      <c r="AM17" s="55">
        <v>2.6962545808256477</v>
      </c>
      <c r="AN17" s="109" t="str">
        <f>IFERROR(AL17*(1+Dashboard!$D$8),"-")</f>
        <v>-</v>
      </c>
      <c r="AO17" s="119">
        <f>IFERROR(AM17*(1+Dashboard!$D$7)*(1+Dashboard!$D$8)*(1+Dashboard!$D$10),"-")</f>
        <v>3.1952299245642366</v>
      </c>
      <c r="AP17" s="112">
        <f>IF(AND(AN17="-",AO17="-"),"-",IFERROR(AN17*Dashboard!$D$9,0)+IFERROR(AO17*(1-Dashboard!$D$9),0))</f>
        <v>1.5976149622821183</v>
      </c>
      <c r="AQ17" s="56">
        <v>1.1111306144390043E-3</v>
      </c>
      <c r="AR17" s="58">
        <v>1.1111306144390043E-3</v>
      </c>
      <c r="AT17" s="36">
        <v>2024</v>
      </c>
      <c r="AU17" s="47"/>
      <c r="AV17" s="51">
        <v>3.518158727838229E-2</v>
      </c>
      <c r="AW17" s="49">
        <v>2.5624383189946483E-2</v>
      </c>
      <c r="AX17" s="49">
        <v>2.5050746482361004E-2</v>
      </c>
      <c r="AY17" s="52">
        <v>1.8559232991544005E-2</v>
      </c>
      <c r="AZ17" s="53" t="s">
        <v>121</v>
      </c>
      <c r="BA17" s="55">
        <v>53.215452453533523</v>
      </c>
      <c r="BB17" s="109" t="str">
        <f>IFERROR(AZ17*(1+Dashboard!$D$8),"-")</f>
        <v>-</v>
      </c>
      <c r="BC17" s="119">
        <f>IFERROR(BA17*(1+Dashboard!$D$7)*(1+Dashboard!$D$8)*(1+Dashboard!$D$10),"-")</f>
        <v>63.063631801670333</v>
      </c>
      <c r="BD17" s="112">
        <f>IF(AND(BB17="-",BC17="-"),"-",IFERROR(BB17*Dashboard!$D$9,0)+IFERROR(BC17*(1-Dashboard!$D$9),0))</f>
        <v>31.531815900835166</v>
      </c>
      <c r="BE17" s="51">
        <v>4.5405182909790009E-2</v>
      </c>
      <c r="BF17" s="49">
        <v>3.3070702480924766E-2</v>
      </c>
      <c r="BG17" s="49">
        <v>3.2330369777184231E-2</v>
      </c>
      <c r="BH17" s="52">
        <v>2.3952454503502803E-2</v>
      </c>
      <c r="BI17" s="53" t="s">
        <v>121</v>
      </c>
      <c r="BJ17" s="55">
        <v>30.887907725931594</v>
      </c>
      <c r="BK17" s="109" t="str">
        <f>IFERROR(BI17*(1+Dashboard!$D$8),"-")</f>
        <v>-</v>
      </c>
      <c r="BL17" s="119">
        <f>IFERROR(BJ17*(1+Dashboard!$D$7)*(1+Dashboard!$D$8)*(1+Dashboard!$D$10),"-")</f>
        <v>36.604098060671042</v>
      </c>
      <c r="BM17" s="112">
        <f>IF(AND(BK17="-",BL17="-"),"-",IFERROR(BK17*Dashboard!$D$9,0)+IFERROR(BL17*(1-Dashboard!$D$9),0))</f>
        <v>18.302049030335521</v>
      </c>
      <c r="BO17" s="36">
        <v>2024</v>
      </c>
      <c r="BP17" s="47"/>
      <c r="BQ17" s="59">
        <v>94</v>
      </c>
      <c r="BR17" s="53" t="s">
        <v>121</v>
      </c>
      <c r="BS17" s="57">
        <v>4.6359815737970704</v>
      </c>
      <c r="BT17" s="112">
        <f>IF(AND(BR17="-",BS17="-"),"-",IFERROR(BR17*Dashboard!$D$9,0)+IFERROR(BS17*(1-Dashboard!$D$9),0))</f>
        <v>2.3179907868985352</v>
      </c>
      <c r="BU17" s="53">
        <v>0.1</v>
      </c>
      <c r="BV17" s="57">
        <v>6.2406854602510453</v>
      </c>
      <c r="BW17" s="112">
        <f>IF(AND(BU17="-",BV17="-"),"-",IFERROR(BU17*Dashboard!$D$9,0)+IFERROR(BV17*(1-Dashboard!$D$9),0))</f>
        <v>3.1703427301255225</v>
      </c>
      <c r="BX17" s="112">
        <f>IFERROR(BT17*(1+Dashboard!$D$7)*(1+Dashboard!$D$8),"-")</f>
        <v>2.7037044538384518</v>
      </c>
      <c r="BY17" s="112">
        <f>IFERROR(BW17*(1+Dashboard!$D$7)*(1+Dashboard!$D$8),"-")</f>
        <v>3.6978877604184097</v>
      </c>
    </row>
    <row r="18" spans="2:77" x14ac:dyDescent="0.2">
      <c r="B18" s="36">
        <v>2025</v>
      </c>
      <c r="C18" s="47"/>
      <c r="D18" s="48">
        <v>5.4211708203049179E-2</v>
      </c>
      <c r="E18" s="49">
        <v>5.1221163322029792E-2</v>
      </c>
      <c r="F18" s="49">
        <v>4.2470544287001963E-2</v>
      </c>
      <c r="G18" s="49">
        <v>3.8001308474477344E-2</v>
      </c>
      <c r="H18" s="50">
        <v>1.4103074893545404E-4</v>
      </c>
      <c r="I18" s="101">
        <f>IFERROR((D18+$H18)*(1+Dashboard!$D$7)*(1+Dashboard!$D$8),"-")</f>
        <v>6.3397034713594883E-2</v>
      </c>
      <c r="J18" s="102">
        <f>IFERROR((E18+$H18)*(1+Dashboard!$D$7)*(1+Dashboard!$D$8),"-")</f>
        <v>5.9908863164373875E-2</v>
      </c>
      <c r="K18" s="102">
        <f>IFERROR((F18+$H18)*(1+Dashboard!$D$7)*(1+Dashboard!$D$8),"-")</f>
        <v>4.9702141121917412E-2</v>
      </c>
      <c r="L18" s="103">
        <f>IFERROR((G18+$H18)*(1+Dashboard!$D$7)*(1+Dashboard!$D$8),"-")</f>
        <v>4.4489224470188694E-2</v>
      </c>
      <c r="M18" s="53">
        <v>65.650000000000006</v>
      </c>
      <c r="N18" s="54">
        <v>53.905214999999998</v>
      </c>
      <c r="O18" s="109">
        <f>M18*(1+Dashboard!$D$8)</f>
        <v>70.902000000000015</v>
      </c>
      <c r="P18" s="111">
        <f>N18*(1+Dashboard!$D$10)*(1+Dashboard!$D$7)*(1+Dashboard!$D$8)</f>
        <v>63.881043460416009</v>
      </c>
      <c r="Q18" s="112">
        <f>O18*Dashboard!$D$9+P18*(1-Dashboard!$D$9)</f>
        <v>67.391521730208012</v>
      </c>
      <c r="R18" s="51">
        <v>4.2052035427101966E-2</v>
      </c>
      <c r="S18" s="49">
        <v>4.2948253037392296E-2</v>
      </c>
      <c r="T18" s="49">
        <v>4.0965654560718899E-2</v>
      </c>
      <c r="U18" s="52">
        <v>4.1225971436217181E-2</v>
      </c>
      <c r="W18" s="36">
        <v>2025</v>
      </c>
      <c r="X18" s="47"/>
      <c r="Y18" s="51">
        <v>2.7918832464682453E-3</v>
      </c>
      <c r="Z18" s="49">
        <v>2.1713234840162916E-3</v>
      </c>
      <c r="AA18" s="49">
        <v>1.9789345335052442E-3</v>
      </c>
      <c r="AB18" s="52">
        <v>1.4778454384051258E-3</v>
      </c>
      <c r="AC18" s="53" t="s">
        <v>121</v>
      </c>
      <c r="AD18" s="55">
        <v>76.167051928914432</v>
      </c>
      <c r="AE18" s="109" t="str">
        <f>IFERROR(AC18*(1+Dashboard!$D$8),"-")</f>
        <v>-</v>
      </c>
      <c r="AF18" s="119">
        <f>IFERROR(AD18*(1+Dashboard!$D$7)*(1+Dashboard!$D$8)*(1+Dashboard!$D$10),"-")</f>
        <v>90.262709359803992</v>
      </c>
      <c r="AG18" s="112">
        <f>IF(AND(AE18="-",AF18="-"),"-",IFERROR(AE18*Dashboard!$D$9,0)+IFERROR(AF18*(1-Dashboard!$D$9),0))</f>
        <v>45.131354679901996</v>
      </c>
      <c r="AH18" s="51">
        <v>3.8431490001515642E-3</v>
      </c>
      <c r="AI18" s="49">
        <v>2.9889214340030009E-3</v>
      </c>
      <c r="AJ18" s="49">
        <v>2.7240896564807637E-3</v>
      </c>
      <c r="AK18" s="52">
        <v>2.0343186722331331E-3</v>
      </c>
      <c r="AL18" s="53" t="s">
        <v>121</v>
      </c>
      <c r="AM18" s="55">
        <v>59.734979435064687</v>
      </c>
      <c r="AN18" s="109" t="str">
        <f>IFERROR(AL18*(1+Dashboard!$D$8),"-")</f>
        <v>-</v>
      </c>
      <c r="AO18" s="119">
        <f>IFERROR(AM18*(1+Dashboard!$D$7)*(1+Dashboard!$D$8)*(1+Dashboard!$D$10),"-")</f>
        <v>70.789678093268407</v>
      </c>
      <c r="AP18" s="112">
        <f>IF(AND(AN18="-",AO18="-"),"-",IFERROR(AN18*Dashboard!$D$9,0)+IFERROR(AO18*(1-Dashboard!$D$9),0))</f>
        <v>35.394839046634203</v>
      </c>
      <c r="AQ18" s="56">
        <v>8.4445750119486269E-4</v>
      </c>
      <c r="AR18" s="58">
        <v>8.4445750119486269E-4</v>
      </c>
      <c r="AT18" s="36">
        <v>2025</v>
      </c>
      <c r="AU18" s="47"/>
      <c r="AV18" s="51">
        <v>2.3410891288380517E-2</v>
      </c>
      <c r="AW18" s="49">
        <v>1.7143746120491105E-2</v>
      </c>
      <c r="AX18" s="49">
        <v>1.8712311001042745E-2</v>
      </c>
      <c r="AY18" s="52">
        <v>1.3579949428475914E-2</v>
      </c>
      <c r="AZ18" s="53" t="s">
        <v>121</v>
      </c>
      <c r="BA18" s="55">
        <v>874.0800028142985</v>
      </c>
      <c r="BB18" s="109" t="str">
        <f>IFERROR(AZ18*(1+Dashboard!$D$8),"-")</f>
        <v>-</v>
      </c>
      <c r="BC18" s="119">
        <f>IFERROR(BA18*(1+Dashboard!$D$7)*(1+Dashboard!$D$8)*(1+Dashboard!$D$10),"-")</f>
        <v>1035.8393459271197</v>
      </c>
      <c r="BD18" s="112">
        <f>IF(AND(BB18="-",BC18="-"),"-",IFERROR(BB18*Dashboard!$D$9,0)+IFERROR(BC18*(1-Dashboard!$D$9),0))</f>
        <v>517.91967296355983</v>
      </c>
      <c r="BE18" s="51">
        <v>3.2226112449870989E-2</v>
      </c>
      <c r="BF18" s="49">
        <v>2.3599113911788372E-2</v>
      </c>
      <c r="BG18" s="49">
        <v>2.5758311851025499E-2</v>
      </c>
      <c r="BH18" s="52">
        <v>1.8693392402485486E-2</v>
      </c>
      <c r="BI18" s="53" t="s">
        <v>121</v>
      </c>
      <c r="BJ18" s="55">
        <v>685.50836182347143</v>
      </c>
      <c r="BK18" s="109" t="str">
        <f>IFERROR(BI18*(1+Dashboard!$D$8),"-")</f>
        <v>-</v>
      </c>
      <c r="BL18" s="119">
        <f>IFERROR(BJ18*(1+Dashboard!$D$7)*(1+Dashboard!$D$8)*(1+Dashboard!$D$10),"-")</f>
        <v>812.37018448259153</v>
      </c>
      <c r="BM18" s="112">
        <f>IF(AND(BK18="-",BL18="-"),"-",IFERROR(BK18*Dashboard!$D$9,0)+IFERROR(BL18*(1-Dashboard!$D$9),0))</f>
        <v>406.18509224129576</v>
      </c>
      <c r="BO18" s="36">
        <v>2025</v>
      </c>
      <c r="BP18" s="47"/>
      <c r="BQ18" s="59">
        <v>94</v>
      </c>
      <c r="BR18" s="53" t="s">
        <v>121</v>
      </c>
      <c r="BS18" s="57">
        <v>8.2769585174418605</v>
      </c>
      <c r="BT18" s="112">
        <f>IF(AND(BR18="-",BS18="-"),"-",IFERROR(BR18*Dashboard!$D$9,0)+IFERROR(BS18*(1-Dashboard!$D$9),0))</f>
        <v>4.1384792587209303</v>
      </c>
      <c r="BU18" s="53" t="s">
        <v>121</v>
      </c>
      <c r="BV18" s="57">
        <v>8.977801501937984</v>
      </c>
      <c r="BW18" s="112">
        <f>IF(AND(BU18="-",BV18="-"),"-",IFERROR(BU18*Dashboard!$D$9,0)+IFERROR(BV18*(1-Dashboard!$D$9),0))</f>
        <v>4.488900750968992</v>
      </c>
      <c r="BX18" s="112">
        <f>IFERROR(BT18*(1+Dashboard!$D$7)*(1+Dashboard!$D$8),"-")</f>
        <v>4.827122207372093</v>
      </c>
      <c r="BY18" s="112">
        <f>IFERROR(BW18*(1+Dashboard!$D$7)*(1+Dashboard!$D$8),"-")</f>
        <v>5.2358538359302331</v>
      </c>
    </row>
    <row r="19" spans="2:77" x14ac:dyDescent="0.2">
      <c r="B19" s="36">
        <v>2026</v>
      </c>
      <c r="C19" s="47"/>
      <c r="D19" s="48">
        <v>5.4516311861222841E-2</v>
      </c>
      <c r="E19" s="49">
        <v>5.11924058719814E-2</v>
      </c>
      <c r="F19" s="49">
        <v>4.6069317530417403E-2</v>
      </c>
      <c r="G19" s="49">
        <v>4.02834107044776E-2</v>
      </c>
      <c r="H19" s="50">
        <v>1.3826544013279804E-4</v>
      </c>
      <c r="I19" s="101">
        <f>IFERROR((D19+$H19)*(1+Dashboard!$D$7)*(1+Dashboard!$D$8),"-")</f>
        <v>6.3749098964301226E-2</v>
      </c>
      <c r="J19" s="102">
        <f>IFERROR((E19+$H19)*(1+Dashboard!$D$7)*(1+Dashboard!$D$8),"-")</f>
        <v>5.9872095018450013E-2</v>
      </c>
      <c r="K19" s="102">
        <f>IFERROR((F19+$H19)*(1+Dashboard!$D$7)*(1+Dashboard!$D$8),"-")</f>
        <v>5.3896524776849759E-2</v>
      </c>
      <c r="L19" s="103">
        <f>IFERROR((G19+$H19)*(1+Dashboard!$D$7)*(1+Dashboard!$D$8),"-")</f>
        <v>4.7147843055073579E-2</v>
      </c>
      <c r="M19" s="53">
        <v>71.16</v>
      </c>
      <c r="N19" s="54">
        <v>74.867436000000012</v>
      </c>
      <c r="O19" s="109">
        <f>M19*(1+Dashboard!$D$8)</f>
        <v>76.852800000000002</v>
      </c>
      <c r="P19" s="111">
        <f>N19*(1+Dashboard!$D$10)*(1+Dashboard!$D$7)*(1+Dashboard!$D$8)</f>
        <v>88.722583388006427</v>
      </c>
      <c r="Q19" s="112">
        <f>O19*Dashboard!$D$9+P19*(1-Dashboard!$D$9)</f>
        <v>82.787691694003215</v>
      </c>
      <c r="R19" s="51">
        <v>4.1716041597023745E-2</v>
      </c>
      <c r="S19" s="49">
        <v>4.2605098469803829E-2</v>
      </c>
      <c r="T19" s="49">
        <v>4.0638340863825957E-2</v>
      </c>
      <c r="U19" s="52">
        <v>4.0896577819454862E-2</v>
      </c>
      <c r="W19" s="36">
        <v>2026</v>
      </c>
      <c r="X19" s="47"/>
      <c r="Y19" s="51">
        <v>1.4845392003498697E-3</v>
      </c>
      <c r="Z19" s="49">
        <v>1.1376902738371203E-3</v>
      </c>
      <c r="AA19" s="49">
        <v>1.1384600260202506E-3</v>
      </c>
      <c r="AB19" s="52">
        <v>8.2707108019621585E-4</v>
      </c>
      <c r="AC19" s="53" t="s">
        <v>121</v>
      </c>
      <c r="AD19" s="55">
        <v>89.916837974649766</v>
      </c>
      <c r="AE19" s="109" t="str">
        <f>IFERROR(AC19*(1+Dashboard!$D$8),"-")</f>
        <v>-</v>
      </c>
      <c r="AF19" s="119">
        <f>IFERROR(AD19*(1+Dashboard!$D$7)*(1+Dashboard!$D$8)*(1+Dashboard!$D$10),"-")</f>
        <v>106.55706381064961</v>
      </c>
      <c r="AG19" s="112">
        <f>IF(AND(AE19="-",AF19="-"),"-",IFERROR(AE19*Dashboard!$D$9,0)+IFERROR(AF19*(1-Dashboard!$D$9),0))</f>
        <v>53.278531905324805</v>
      </c>
      <c r="AH19" s="51">
        <v>2.7507215650959234E-3</v>
      </c>
      <c r="AI19" s="49">
        <v>2.10804077784279E-3</v>
      </c>
      <c r="AJ19" s="49">
        <v>2.1094670614528271E-3</v>
      </c>
      <c r="AK19" s="52">
        <v>1.532490523407357E-3</v>
      </c>
      <c r="AL19" s="53" t="s">
        <v>121</v>
      </c>
      <c r="AM19" s="55">
        <v>81.32310989296731</v>
      </c>
      <c r="AN19" s="109" t="str">
        <f>IFERROR(AL19*(1+Dashboard!$D$8),"-")</f>
        <v>-</v>
      </c>
      <c r="AO19" s="119">
        <f>IFERROR(AM19*(1+Dashboard!$D$7)*(1+Dashboard!$D$8)*(1+Dashboard!$D$10),"-")</f>
        <v>96.372959785223586</v>
      </c>
      <c r="AP19" s="112">
        <f>IF(AND(AN19="-",AO19="-"),"-",IFERROR(AN19*Dashboard!$D$9,0)+IFERROR(AO19*(1-Dashboard!$D$9),0))</f>
        <v>48.186479892611793</v>
      </c>
      <c r="AQ19" s="56">
        <v>5.8398294677600789E-4</v>
      </c>
      <c r="AR19" s="58">
        <v>5.8398294677600789E-4</v>
      </c>
      <c r="AT19" s="36">
        <v>2026</v>
      </c>
      <c r="AU19" s="47"/>
      <c r="AV19" s="51">
        <v>1.2233218440536247E-2</v>
      </c>
      <c r="AW19" s="49">
        <v>8.7637238138344939E-3</v>
      </c>
      <c r="AX19" s="49">
        <v>1.0619967172543533E-2</v>
      </c>
      <c r="AY19" s="52">
        <v>7.3977904451174364E-3</v>
      </c>
      <c r="AZ19" s="53" t="s">
        <v>121</v>
      </c>
      <c r="BA19" s="55">
        <v>1032.1594101149622</v>
      </c>
      <c r="BB19" s="109" t="str">
        <f>IFERROR(AZ19*(1+Dashboard!$D$8),"-")</f>
        <v>-</v>
      </c>
      <c r="BC19" s="119">
        <f>IFERROR(BA19*(1+Dashboard!$D$7)*(1+Dashboard!$D$8)*(1+Dashboard!$D$10),"-")</f>
        <v>1223.1733077334213</v>
      </c>
      <c r="BD19" s="112">
        <f>IF(AND(BB19="-",BC19="-"),"-",IFERROR(BB19*Dashboard!$D$9,0)+IFERROR(BC19*(1-Dashboard!$D$9),0))</f>
        <v>611.58665386671066</v>
      </c>
      <c r="BE19" s="51">
        <v>2.2667086033822247E-2</v>
      </c>
      <c r="BF19" s="49">
        <v>1.6238415314043513E-2</v>
      </c>
      <c r="BG19" s="49">
        <v>1.9677872241596304E-2</v>
      </c>
      <c r="BH19" s="52">
        <v>1.3707460002840798E-2</v>
      </c>
      <c r="BI19" s="53" t="s">
        <v>121</v>
      </c>
      <c r="BJ19" s="55">
        <v>933.51162058772718</v>
      </c>
      <c r="BK19" s="109" t="str">
        <f>IFERROR(BI19*(1+Dashboard!$D$8),"-")</f>
        <v>-</v>
      </c>
      <c r="BL19" s="119">
        <f>IFERROR(BJ19*(1+Dashboard!$D$7)*(1+Dashboard!$D$8)*(1+Dashboard!$D$10),"-")</f>
        <v>1106.2695215215815</v>
      </c>
      <c r="BM19" s="112">
        <f>IF(AND(BK19="-",BL19="-"),"-",IFERROR(BK19*Dashboard!$D$9,0)+IFERROR(BL19*(1-Dashboard!$D$9),0))</f>
        <v>553.13476076079075</v>
      </c>
      <c r="BO19" s="36">
        <v>2026</v>
      </c>
      <c r="BP19" s="47"/>
      <c r="BQ19" s="59">
        <v>94</v>
      </c>
      <c r="BR19" s="53" t="s">
        <v>121</v>
      </c>
      <c r="BS19" s="57">
        <v>7.6259482528409084</v>
      </c>
      <c r="BT19" s="112">
        <f>IF(AND(BR19="-",BS19="-"),"-",IFERROR(BR19*Dashboard!$D$9,0)+IFERROR(BS19*(1-Dashboard!$D$9),0))</f>
        <v>3.8129741264204542</v>
      </c>
      <c r="BU19" s="53" t="s">
        <v>121</v>
      </c>
      <c r="BV19" s="57">
        <v>9.023941072443181</v>
      </c>
      <c r="BW19" s="112">
        <f>IF(AND(BU19="-",BV19="-"),"-",IFERROR(BU19*Dashboard!$D$9,0)+IFERROR(BV19*(1-Dashboard!$D$9),0))</f>
        <v>4.5119705362215905</v>
      </c>
      <c r="BX19" s="112">
        <f>IFERROR(BT19*(1+Dashboard!$D$7)*(1+Dashboard!$D$8),"-")</f>
        <v>4.4474530210568179</v>
      </c>
      <c r="BY19" s="112">
        <f>IFERROR(BW19*(1+Dashboard!$D$7)*(1+Dashboard!$D$8),"-")</f>
        <v>5.2627624334488639</v>
      </c>
    </row>
    <row r="20" spans="2:77" x14ac:dyDescent="0.2">
      <c r="B20" s="36">
        <v>2027</v>
      </c>
      <c r="C20" s="47"/>
      <c r="D20" s="48">
        <v>5.875997812325022E-2</v>
      </c>
      <c r="E20" s="49">
        <v>5.5083991544202841E-2</v>
      </c>
      <c r="F20" s="49">
        <v>4.3985198265708195E-2</v>
      </c>
      <c r="G20" s="49">
        <v>3.8271332876785455E-2</v>
      </c>
      <c r="H20" s="50">
        <v>1.3555435307137064E-4</v>
      </c>
      <c r="I20" s="101">
        <f>IFERROR((D20+$H20)*(1+Dashboard!$D$7)*(1+Dashboard!$D$8),"-")</f>
        <v>6.8695749080381521E-2</v>
      </c>
      <c r="J20" s="102">
        <f>IFERROR((E20+$H20)*(1+Dashboard!$D$7)*(1+Dashboard!$D$8),"-")</f>
        <v>6.4408078334580648E-2</v>
      </c>
      <c r="K20" s="102">
        <f>IFERROR((F20+$H20)*(1+Dashboard!$D$7)*(1+Dashboard!$D$8),"-")</f>
        <v>5.14624458545445E-2</v>
      </c>
      <c r="L20" s="103">
        <f>IFERROR((G20+$H20)*(1+Dashboard!$D$7)*(1+Dashboard!$D$8),"-")</f>
        <v>4.479779326490501E-2</v>
      </c>
      <c r="M20" s="53">
        <v>76.849999999999994</v>
      </c>
      <c r="N20" s="54">
        <v>89.530249999999995</v>
      </c>
      <c r="O20" s="109">
        <f>M20*(1+Dashboard!$D$8)</f>
        <v>82.998000000000005</v>
      </c>
      <c r="P20" s="111">
        <f>N20*(1+Dashboard!$D$10)*(1+Dashboard!$D$7)*(1+Dashboard!$D$8)</f>
        <v>106.09893293760001</v>
      </c>
      <c r="Q20" s="112">
        <f>O20*Dashboard!$D$9+P20*(1-Dashboard!$D$9)</f>
        <v>94.548466468800001</v>
      </c>
      <c r="R20" s="51">
        <v>4.1408580492939578E-2</v>
      </c>
      <c r="S20" s="49">
        <v>4.2291084720808163E-2</v>
      </c>
      <c r="T20" s="49">
        <v>4.0338822772659988E-2</v>
      </c>
      <c r="U20" s="52">
        <v>4.0595156436019214E-2</v>
      </c>
      <c r="W20" s="36">
        <v>2027</v>
      </c>
      <c r="X20" s="47"/>
      <c r="Y20" s="51">
        <v>9.06113005787974E-4</v>
      </c>
      <c r="Z20" s="49">
        <v>7.0720259748354342E-4</v>
      </c>
      <c r="AA20" s="49">
        <v>6.164978307262066E-4</v>
      </c>
      <c r="AB20" s="52">
        <v>4.5202089187419356E-4</v>
      </c>
      <c r="AC20" s="53" t="s">
        <v>121</v>
      </c>
      <c r="AD20" s="55">
        <v>88.057511502559251</v>
      </c>
      <c r="AE20" s="109" t="str">
        <f>IFERROR(AC20*(1+Dashboard!$D$8),"-")</f>
        <v>-</v>
      </c>
      <c r="AF20" s="119">
        <f>IFERROR(AD20*(1+Dashboard!$D$7)*(1+Dashboard!$D$8)*(1+Dashboard!$D$10),"-")</f>
        <v>104.35364591925048</v>
      </c>
      <c r="AG20" s="112">
        <f>IF(AND(AE20="-",AF20="-"),"-",IFERROR(AE20*Dashboard!$D$9,0)+IFERROR(AF20*(1-Dashboard!$D$9),0))</f>
        <v>52.176822959625241</v>
      </c>
      <c r="AH20" s="51">
        <v>1.5285765016038724E-3</v>
      </c>
      <c r="AI20" s="49">
        <v>1.1930225760819926E-3</v>
      </c>
      <c r="AJ20" s="49">
        <v>1.0400072522061886E-3</v>
      </c>
      <c r="AK20" s="52">
        <v>7.6254121631556793E-4</v>
      </c>
      <c r="AL20" s="53" t="s">
        <v>121</v>
      </c>
      <c r="AM20" s="55">
        <v>94.684448336585533</v>
      </c>
      <c r="AN20" s="109" t="str">
        <f>IFERROR(AL20*(1+Dashboard!$D$8),"-")</f>
        <v>-</v>
      </c>
      <c r="AO20" s="119">
        <f>IFERROR(AM20*(1+Dashboard!$D$7)*(1+Dashboard!$D$8)*(1+Dashboard!$D$10),"-")</f>
        <v>112.20697958843007</v>
      </c>
      <c r="AP20" s="112">
        <f>IF(AND(AN20="-",AO20="-"),"-",IFERROR(AN20*Dashboard!$D$9,0)+IFERROR(AO20*(1-Dashboard!$D$9),0))</f>
        <v>56.103489794215037</v>
      </c>
      <c r="AQ20" s="56">
        <v>3.337272344144808E-4</v>
      </c>
      <c r="AR20" s="58">
        <v>3.337272344144808E-4</v>
      </c>
      <c r="AT20" s="36">
        <v>2027</v>
      </c>
      <c r="AU20" s="47"/>
      <c r="AV20" s="51">
        <v>7.5137292029433048E-3</v>
      </c>
      <c r="AW20" s="49">
        <v>5.462947548687154E-3</v>
      </c>
      <c r="AX20" s="49">
        <v>5.7720203684444036E-3</v>
      </c>
      <c r="AY20" s="52">
        <v>4.0140713827829721E-3</v>
      </c>
      <c r="AZ20" s="53" t="s">
        <v>121</v>
      </c>
      <c r="BA20" s="55">
        <v>1010.8161182702786</v>
      </c>
      <c r="BB20" s="109" t="str">
        <f>IFERROR(AZ20*(1+Dashboard!$D$8),"-")</f>
        <v>-</v>
      </c>
      <c r="BC20" s="119">
        <f>IFERROR(BA20*(1+Dashboard!$D$7)*(1+Dashboard!$D$8)*(1+Dashboard!$D$10),"-")</f>
        <v>1197.8801750760604</v>
      </c>
      <c r="BD20" s="112">
        <f>IF(AND(BB20="-",BC20="-"),"-",IFERROR(BB20*Dashboard!$D$9,0)+IFERROR(BC20*(1-Dashboard!$D$9),0))</f>
        <v>598.94008753803018</v>
      </c>
      <c r="BE20" s="51">
        <v>1.2675361489868553E-2</v>
      </c>
      <c r="BF20" s="49">
        <v>9.2157746319465623E-3</v>
      </c>
      <c r="BG20" s="49">
        <v>9.7371681519022053E-3</v>
      </c>
      <c r="BH20" s="52">
        <v>6.7715783266423654E-3</v>
      </c>
      <c r="BI20" s="53" t="s">
        <v>121</v>
      </c>
      <c r="BJ20" s="55">
        <v>1086.8870229812082</v>
      </c>
      <c r="BK20" s="109" t="str">
        <f>IFERROR(BI20*(1+Dashboard!$D$8),"-")</f>
        <v>-</v>
      </c>
      <c r="BL20" s="119">
        <f>IFERROR(BJ20*(1+Dashboard!$D$7)*(1+Dashboard!$D$8)*(1+Dashboard!$D$10),"-")</f>
        <v>1288.0289439829662</v>
      </c>
      <c r="BM20" s="112">
        <f>IF(AND(BK20="-",BL20="-"),"-",IFERROR(BK20*Dashboard!$D$9,0)+IFERROR(BL20*(1-Dashboard!$D$9),0))</f>
        <v>644.01447199148311</v>
      </c>
      <c r="BO20" s="36">
        <v>2027</v>
      </c>
      <c r="BP20" s="47"/>
      <c r="BQ20" s="59">
        <v>94</v>
      </c>
      <c r="BR20" s="53" t="s">
        <v>121</v>
      </c>
      <c r="BS20" s="57">
        <v>6.406174836693852</v>
      </c>
      <c r="BT20" s="112">
        <f>IF(AND(BR20="-",BS20="-"),"-",IFERROR(BR20*Dashboard!$D$9,0)+IFERROR(BS20*(1-Dashboard!$D$9),0))</f>
        <v>3.203087418346926</v>
      </c>
      <c r="BU20" s="53" t="s">
        <v>121</v>
      </c>
      <c r="BV20" s="57">
        <v>8.351940821816946</v>
      </c>
      <c r="BW20" s="112">
        <f>IF(AND(BU20="-",BV20="-"),"-",IFERROR(BU20*Dashboard!$D$9,0)+IFERROR(BV20*(1-Dashboard!$D$9),0))</f>
        <v>4.175970410908473</v>
      </c>
      <c r="BX20" s="112">
        <f>IFERROR(BT20*(1+Dashboard!$D$7)*(1+Dashboard!$D$8),"-")</f>
        <v>3.7360811647598551</v>
      </c>
      <c r="BY20" s="112">
        <f>IFERROR(BW20*(1+Dashboard!$D$7)*(1+Dashboard!$D$8),"-")</f>
        <v>4.8708518872836439</v>
      </c>
    </row>
    <row r="21" spans="2:77" x14ac:dyDescent="0.2">
      <c r="B21" s="36">
        <v>2028</v>
      </c>
      <c r="C21" s="47"/>
      <c r="D21" s="48">
        <v>6.075618723388776E-2</v>
      </c>
      <c r="E21" s="49">
        <v>5.3345000585806067E-2</v>
      </c>
      <c r="F21" s="49">
        <v>4.805542348655089E-2</v>
      </c>
      <c r="G21" s="49">
        <v>3.9339109851960721E-2</v>
      </c>
      <c r="H21" s="50">
        <v>1.3289642457977517E-4</v>
      </c>
      <c r="I21" s="101">
        <f>IFERROR((D21+$H21)*(1+Dashboard!$D$7)*(1+Dashboard!$D$8),"-")</f>
        <v>7.1021027179236543E-2</v>
      </c>
      <c r="J21" s="102">
        <f>IFERROR((E21+$H21)*(1+Dashboard!$D$7)*(1+Dashboard!$D$8),"-")</f>
        <v>6.2376619072914051E-2</v>
      </c>
      <c r="K21" s="102">
        <f>IFERROR((F21+$H21)*(1+Dashboard!$D$7)*(1+Dashboard!$D$8),"-")</f>
        <v>5.6206856344342818E-2</v>
      </c>
      <c r="L21" s="103">
        <f>IFERROR((G21+$H21)*(1+Dashboard!$D$7)*(1+Dashboard!$D$8),"-")</f>
        <v>4.6040148120956838E-2</v>
      </c>
      <c r="M21" s="53">
        <v>82.490000000000009</v>
      </c>
      <c r="N21" s="54">
        <v>94.781010000000009</v>
      </c>
      <c r="O21" s="109">
        <f>M21*(1+Dashboard!$D$8)</f>
        <v>89.089200000000019</v>
      </c>
      <c r="P21" s="111">
        <f>N21*(1+Dashboard!$D$10)*(1+Dashboard!$D$7)*(1+Dashboard!$D$8)</f>
        <v>112.32141118502403</v>
      </c>
      <c r="Q21" s="112">
        <f>O21*Dashboard!$D$9+P21*(1-Dashboard!$D$9)</f>
        <v>100.70530559251202</v>
      </c>
      <c r="R21" s="51">
        <v>4.1115933116692462E-2</v>
      </c>
      <c r="S21" s="49">
        <v>4.1992200411448674E-2</v>
      </c>
      <c r="T21" s="49">
        <v>4.0053735708462525E-2</v>
      </c>
      <c r="U21" s="52">
        <v>4.030825778173263E-2</v>
      </c>
      <c r="W21" s="36">
        <v>2028</v>
      </c>
      <c r="X21" s="47"/>
      <c r="Y21" s="51" t="s">
        <v>121</v>
      </c>
      <c r="Z21" s="49" t="s">
        <v>121</v>
      </c>
      <c r="AA21" s="49" t="s">
        <v>121</v>
      </c>
      <c r="AB21" s="52" t="s">
        <v>121</v>
      </c>
      <c r="AC21" s="53" t="s">
        <v>121</v>
      </c>
      <c r="AD21" s="55">
        <v>67.452020415239033</v>
      </c>
      <c r="AE21" s="109" t="str">
        <f>IFERROR(AC21*(1+Dashboard!$D$8),"-")</f>
        <v>-</v>
      </c>
      <c r="AF21" s="119">
        <f>IFERROR(AD21*(1+Dashboard!$D$7)*(1+Dashboard!$D$8)*(1+Dashboard!$D$10),"-")</f>
        <v>79.934853198132174</v>
      </c>
      <c r="AG21" s="112">
        <f>IF(AND(AE21="-",AF21="-"),"-",IFERROR(AE21*Dashboard!$D$9,0)+IFERROR(AF21*(1-Dashboard!$D$9),0))</f>
        <v>39.967426599066087</v>
      </c>
      <c r="AH21" s="51">
        <v>8.8958191535623305E-4</v>
      </c>
      <c r="AI21" s="49">
        <v>6.6928261075361358E-4</v>
      </c>
      <c r="AJ21" s="49">
        <v>6.3969573521167173E-4</v>
      </c>
      <c r="AK21" s="52">
        <v>4.565839505616796E-4</v>
      </c>
      <c r="AL21" s="53" t="s">
        <v>121</v>
      </c>
      <c r="AM21" s="55">
        <v>93.009380668495027</v>
      </c>
      <c r="AN21" s="109" t="str">
        <f>IFERROR(AL21*(1+Dashboard!$D$8),"-")</f>
        <v>-</v>
      </c>
      <c r="AO21" s="119">
        <f>IFERROR(AM21*(1+Dashboard!$D$7)*(1+Dashboard!$D$8)*(1+Dashboard!$D$10),"-")</f>
        <v>110.22191987752035</v>
      </c>
      <c r="AP21" s="112">
        <f>IF(AND(AN21="-",AO21="-"),"-",IFERROR(AN21*Dashboard!$D$9,0)+IFERROR(AO21*(1-Dashboard!$D$9),0))</f>
        <v>55.110959938760175</v>
      </c>
      <c r="AQ21" s="56">
        <v>9.2894240738963563E-5</v>
      </c>
      <c r="AR21" s="58">
        <v>9.2894240738963563E-5</v>
      </c>
      <c r="AT21" s="36">
        <v>2028</v>
      </c>
      <c r="AU21" s="47"/>
      <c r="AV21" s="51">
        <v>0</v>
      </c>
      <c r="AW21" s="49">
        <v>0</v>
      </c>
      <c r="AX21" s="49">
        <v>0</v>
      </c>
      <c r="AY21" s="52">
        <v>0</v>
      </c>
      <c r="AZ21" s="53" t="s">
        <v>121</v>
      </c>
      <c r="BA21" s="55">
        <v>774.28476324405221</v>
      </c>
      <c r="BB21" s="109" t="str">
        <f>IFERROR(AZ21*(1+Dashboard!$D$8),"-")</f>
        <v>-</v>
      </c>
      <c r="BC21" s="119">
        <f>IFERROR(BA21*(1+Dashboard!$D$7)*(1+Dashboard!$D$8)*(1+Dashboard!$D$10),"-")</f>
        <v>917.57575981342848</v>
      </c>
      <c r="BD21" s="112">
        <f>IF(AND(BB21="-",BC21="-"),"-",IFERROR(BB21*Dashboard!$D$9,0)+IFERROR(BC21*(1-Dashboard!$D$9),0))</f>
        <v>458.78787990671424</v>
      </c>
      <c r="BE21" s="51">
        <v>7.452374605465749E-3</v>
      </c>
      <c r="BF21" s="49">
        <v>5.079466034921017E-3</v>
      </c>
      <c r="BG21" s="49">
        <v>6.0864987676116245E-3</v>
      </c>
      <c r="BH21" s="52">
        <v>4.0209366011147883E-3</v>
      </c>
      <c r="BI21" s="53" t="s">
        <v>121</v>
      </c>
      <c r="BJ21" s="55">
        <v>1067.6588461998319</v>
      </c>
      <c r="BK21" s="109" t="str">
        <f>IFERROR(BI21*(1+Dashboard!$D$8),"-")</f>
        <v>-</v>
      </c>
      <c r="BL21" s="119">
        <f>IFERROR(BJ21*(1+Dashboard!$D$7)*(1+Dashboard!$D$8)*(1+Dashboard!$D$10),"-")</f>
        <v>1265.2423546588038</v>
      </c>
      <c r="BM21" s="112">
        <f>IF(AND(BK21="-",BL21="-"),"-",IFERROR(BK21*Dashboard!$D$9,0)+IFERROR(BL21*(1-Dashboard!$D$9),0))</f>
        <v>632.62117732940192</v>
      </c>
      <c r="BO21" s="36">
        <v>2028</v>
      </c>
      <c r="BP21" s="47"/>
      <c r="BQ21" s="59">
        <v>94</v>
      </c>
      <c r="BR21" s="53" t="s">
        <v>121</v>
      </c>
      <c r="BS21" s="57">
        <v>6.5389444841329549</v>
      </c>
      <c r="BT21" s="112">
        <f>IF(AND(BR21="-",BS21="-"),"-",IFERROR(BR21*Dashboard!$D$9,0)+IFERROR(BS21*(1-Dashboard!$D$9),0))</f>
        <v>3.2694722420664775</v>
      </c>
      <c r="BU21" s="53" t="s">
        <v>121</v>
      </c>
      <c r="BV21" s="57">
        <v>9.0249487234922565</v>
      </c>
      <c r="BW21" s="112">
        <f>IF(AND(BU21="-",BV21="-"),"-",IFERROR(BU21*Dashboard!$D$9,0)+IFERROR(BV21*(1-Dashboard!$D$9),0))</f>
        <v>4.5124743617461283</v>
      </c>
      <c r="BX21" s="112">
        <f>IFERROR(BT21*(1+Dashboard!$D$7)*(1+Dashboard!$D$8),"-")</f>
        <v>3.8135124231463395</v>
      </c>
      <c r="BY21" s="112">
        <f>IFERROR(BW21*(1+Dashboard!$D$7)*(1+Dashboard!$D$8),"-")</f>
        <v>5.2633500955406847</v>
      </c>
    </row>
    <row r="22" spans="2:77" x14ac:dyDescent="0.2">
      <c r="B22" s="36">
        <v>2029</v>
      </c>
      <c r="C22" s="47"/>
      <c r="D22" s="48">
        <v>6.2668380213000863E-2</v>
      </c>
      <c r="E22" s="49">
        <v>5.7282131754293836E-2</v>
      </c>
      <c r="F22" s="49">
        <v>4.6846807889150618E-2</v>
      </c>
      <c r="G22" s="49">
        <v>3.9618560931729739E-2</v>
      </c>
      <c r="H22" s="50">
        <v>1.302906123331129E-4</v>
      </c>
      <c r="I22" s="101">
        <f>IFERROR((D22+$H22)*(1+Dashboard!$D$7)*(1+Dashboard!$D$8),"-")</f>
        <v>7.3248369650669554E-2</v>
      </c>
      <c r="J22" s="102">
        <f>IFERROR((E22+$H22)*(1+Dashboard!$D$7)*(1+Dashboard!$D$8),"-")</f>
        <v>6.6965849448433687E-2</v>
      </c>
      <c r="K22" s="102">
        <f>IFERROR((F22+$H22)*(1+Dashboard!$D$7)*(1+Dashboard!$D$8),"-")</f>
        <v>5.4794087692130629E-2</v>
      </c>
      <c r="L22" s="103">
        <f>IFERROR((G22+$H22)*(1+Dashboard!$D$7)*(1+Dashboard!$D$8),"-")</f>
        <v>4.6363060440994919E-2</v>
      </c>
      <c r="M22" s="53">
        <v>88.13</v>
      </c>
      <c r="N22" s="54">
        <v>100.99697999999999</v>
      </c>
      <c r="O22" s="109">
        <f>M22*(1+Dashboard!$D$8)</f>
        <v>95.180400000000006</v>
      </c>
      <c r="P22" s="111">
        <f>N22*(1+Dashboard!$D$10)*(1+Dashboard!$D$7)*(1+Dashboard!$D$8)</f>
        <v>119.68772351155199</v>
      </c>
      <c r="Q22" s="112">
        <f>O22*Dashboard!$D$9+P22*(1-Dashboard!$D$9)</f>
        <v>107.434061755776</v>
      </c>
      <c r="R22" s="51">
        <v>4.0837636746584846E-2</v>
      </c>
      <c r="S22" s="49">
        <v>4.1707972958452036E-2</v>
      </c>
      <c r="T22" s="49">
        <v>3.9782628903582813E-2</v>
      </c>
      <c r="U22" s="52">
        <v>4.0035428224534431E-2</v>
      </c>
      <c r="W22" s="36">
        <v>2029</v>
      </c>
      <c r="X22" s="47"/>
      <c r="Y22" s="51" t="s">
        <v>121</v>
      </c>
      <c r="Z22" s="49" t="s">
        <v>121</v>
      </c>
      <c r="AA22" s="49" t="s">
        <v>121</v>
      </c>
      <c r="AB22" s="52" t="s">
        <v>121</v>
      </c>
      <c r="AC22" s="53" t="s">
        <v>121</v>
      </c>
      <c r="AD22" s="55">
        <v>44.358120747084165</v>
      </c>
      <c r="AE22" s="109" t="str">
        <f>IFERROR(AC22*(1+Dashboard!$D$8),"-")</f>
        <v>-</v>
      </c>
      <c r="AF22" s="119">
        <f>IFERROR(AD22*(1+Dashboard!$D$7)*(1+Dashboard!$D$8)*(1+Dashboard!$D$10),"-")</f>
        <v>52.567141032029369</v>
      </c>
      <c r="AG22" s="112">
        <f>IF(AND(AE22="-",AF22="-"),"-",IFERROR(AE22*Dashboard!$D$9,0)+IFERROR(AF22*(1-Dashboard!$D$9),0))</f>
        <v>26.283570516014684</v>
      </c>
      <c r="AH22" s="51" t="s">
        <v>121</v>
      </c>
      <c r="AI22" s="49" t="s">
        <v>121</v>
      </c>
      <c r="AJ22" s="49" t="s">
        <v>121</v>
      </c>
      <c r="AK22" s="52" t="s">
        <v>121</v>
      </c>
      <c r="AL22" s="53" t="s">
        <v>121</v>
      </c>
      <c r="AM22" s="55">
        <v>71.695102137728966</v>
      </c>
      <c r="AN22" s="109" t="str">
        <f>IFERROR(AL22*(1+Dashboard!$D$8),"-")</f>
        <v>-</v>
      </c>
      <c r="AO22" s="119">
        <f>IFERROR(AM22*(1+Dashboard!$D$7)*(1+Dashboard!$D$8)*(1+Dashboard!$D$10),"-")</f>
        <v>84.963169807582233</v>
      </c>
      <c r="AP22" s="112">
        <f>IF(AND(AN22="-",AO22="-"),"-",IFERROR(AN22*Dashboard!$D$9,0)+IFERROR(AO22*(1-Dashboard!$D$9),0))</f>
        <v>42.481584903791116</v>
      </c>
      <c r="AQ22" s="56">
        <v>9.3908371724476419E-5</v>
      </c>
      <c r="AR22" s="58">
        <v>9.3908371724476419E-5</v>
      </c>
      <c r="AT22" s="36">
        <v>2029</v>
      </c>
      <c r="AU22" s="47"/>
      <c r="AV22" s="51">
        <v>0</v>
      </c>
      <c r="AW22" s="49">
        <v>0</v>
      </c>
      <c r="AX22" s="49">
        <v>0</v>
      </c>
      <c r="AY22" s="52">
        <v>0</v>
      </c>
      <c r="AZ22" s="53" t="s">
        <v>121</v>
      </c>
      <c r="BA22" s="55">
        <v>509.18885467287805</v>
      </c>
      <c r="BB22" s="109" t="str">
        <f>IFERROR(AZ22*(1+Dashboard!$D$8),"-")</f>
        <v>-</v>
      </c>
      <c r="BC22" s="119">
        <f>IFERROR(BA22*(1+Dashboard!$D$7)*(1+Dashboard!$D$8)*(1+Dashboard!$D$10),"-")</f>
        <v>603.42056617189212</v>
      </c>
      <c r="BD22" s="112">
        <f>IF(AND(BB22="-",BC22="-"),"-",IFERROR(BB22*Dashboard!$D$9,0)+IFERROR(BC22*(1-Dashboard!$D$9),0))</f>
        <v>301.71028308594606</v>
      </c>
      <c r="BE22" s="51" t="s">
        <v>121</v>
      </c>
      <c r="BF22" s="49" t="s">
        <v>121</v>
      </c>
      <c r="BG22" s="49" t="s">
        <v>121</v>
      </c>
      <c r="BH22" s="52" t="s">
        <v>121</v>
      </c>
      <c r="BI22" s="53" t="s">
        <v>121</v>
      </c>
      <c r="BJ22" s="55">
        <v>822.99128836662737</v>
      </c>
      <c r="BK22" s="109" t="str">
        <f>IFERROR(BI22*(1+Dashboard!$D$8),"-")</f>
        <v>-</v>
      </c>
      <c r="BL22" s="119">
        <f>IFERROR(BJ22*(1+Dashboard!$D$7)*(1+Dashboard!$D$8)*(1+Dashboard!$D$10),"-")</f>
        <v>975.2960313708478</v>
      </c>
      <c r="BM22" s="112">
        <f>IF(AND(BK22="-",BL22="-"),"-",IFERROR(BK22*Dashboard!$D$9,0)+IFERROR(BL22*(1-Dashboard!$D$9),0))</f>
        <v>487.6480156854239</v>
      </c>
      <c r="BO22" s="36">
        <v>2029</v>
      </c>
      <c r="BP22" s="47"/>
      <c r="BQ22" s="59">
        <v>94</v>
      </c>
      <c r="BR22" s="53" t="s">
        <v>121</v>
      </c>
      <c r="BS22" s="57">
        <v>4.274731681518646</v>
      </c>
      <c r="BT22" s="112">
        <f>IF(AND(BR22="-",BS22="-"),"-",IFERROR(BR22*Dashboard!$D$9,0)+IFERROR(BS22*(1-Dashboard!$D$9),0))</f>
        <v>2.137365840759323</v>
      </c>
      <c r="BU22" s="53" t="s">
        <v>121</v>
      </c>
      <c r="BV22" s="57">
        <v>6.9484402613449152</v>
      </c>
      <c r="BW22" s="112">
        <f>IF(AND(BU22="-",BV22="-"),"-",IFERROR(BU22*Dashboard!$D$9,0)+IFERROR(BV22*(1-Dashboard!$D$9),0))</f>
        <v>3.4742201306724576</v>
      </c>
      <c r="BX22" s="112">
        <f>IFERROR(BT22*(1+Dashboard!$D$7)*(1+Dashboard!$D$8),"-")</f>
        <v>2.4930235166616748</v>
      </c>
      <c r="BY22" s="112">
        <f>IFERROR(BW22*(1+Dashboard!$D$7)*(1+Dashboard!$D$8),"-")</f>
        <v>4.052330360416355</v>
      </c>
    </row>
    <row r="23" spans="2:77" x14ac:dyDescent="0.2">
      <c r="B23" s="36">
        <v>2030</v>
      </c>
      <c r="C23" s="47"/>
      <c r="D23" s="48">
        <v>5.7378156945519329E-2</v>
      </c>
      <c r="E23" s="49">
        <v>5.4114659698589765E-2</v>
      </c>
      <c r="F23" s="49">
        <v>4.9367839783909614E-2</v>
      </c>
      <c r="G23" s="49">
        <v>4.5231812910030728E-2</v>
      </c>
      <c r="H23" s="50">
        <v>1.2773589444422834E-4</v>
      </c>
      <c r="I23" s="101">
        <f>IFERROR((D23+$H23)*(1+Dashboard!$D$7)*(1+Dashboard!$D$8),"-")</f>
        <v>6.7074873408533506E-2</v>
      </c>
      <c r="J23" s="102">
        <f>IFERROR((E23+$H23)*(1+Dashboard!$D$7)*(1+Dashboard!$D$8),"-")</f>
        <v>6.3268330219714855E-2</v>
      </c>
      <c r="K23" s="102">
        <f>IFERROR((F23+$H23)*(1+Dashboard!$D$7)*(1+Dashboard!$D$8),"-")</f>
        <v>5.773163947123193E-2</v>
      </c>
      <c r="L23" s="103">
        <f>IFERROR((G23+$H23)*(1+Dashboard!$D$7)*(1+Dashboard!$D$8),"-")</f>
        <v>5.2907377725539599E-2</v>
      </c>
      <c r="M23" s="53">
        <v>83.9</v>
      </c>
      <c r="N23" s="54">
        <v>97.743500000000012</v>
      </c>
      <c r="O23" s="109">
        <f>M23*(1+Dashboard!$D$8)</f>
        <v>90.612000000000009</v>
      </c>
      <c r="P23" s="111">
        <f>N23*(1+Dashboard!$D$10)*(1+Dashboard!$D$7)*(1+Dashboard!$D$8)</f>
        <v>115.83214669440002</v>
      </c>
      <c r="Q23" s="112">
        <f>O23*Dashboard!$D$9+P23*(1-Dashboard!$D$9)</f>
        <v>103.22207334720002</v>
      </c>
      <c r="R23" s="51">
        <v>4.0338886465968123E-2</v>
      </c>
      <c r="S23" s="49">
        <v>4.119859325692652E-2</v>
      </c>
      <c r="T23" s="49">
        <v>3.9296763439514486E-2</v>
      </c>
      <c r="U23" s="52">
        <v>3.9546475320978679E-2</v>
      </c>
      <c r="W23" s="36">
        <v>2030</v>
      </c>
      <c r="X23" s="47"/>
      <c r="Y23" s="51" t="s">
        <v>121</v>
      </c>
      <c r="Z23" s="49" t="s">
        <v>121</v>
      </c>
      <c r="AA23" s="49" t="s">
        <v>121</v>
      </c>
      <c r="AB23" s="52" t="s">
        <v>121</v>
      </c>
      <c r="AC23" s="53" t="s">
        <v>121</v>
      </c>
      <c r="AD23" s="55">
        <v>21.593233255410265</v>
      </c>
      <c r="AE23" s="109" t="str">
        <f>IFERROR(AC23*(1+Dashboard!$D$8),"-")</f>
        <v>-</v>
      </c>
      <c r="AF23" s="119">
        <f>IFERROR(AD23*(1+Dashboard!$D$7)*(1+Dashboard!$D$8)*(1+Dashboard!$D$10),"-")</f>
        <v>25.589328825416306</v>
      </c>
      <c r="AG23" s="112">
        <f>IF(AND(AE23="-",AF23="-"),"-",IFERROR(AE23*Dashboard!$D$9,0)+IFERROR(AF23*(1-Dashboard!$D$9),0))</f>
        <v>12.794664412708153</v>
      </c>
      <c r="AH23" s="51" t="s">
        <v>121</v>
      </c>
      <c r="AI23" s="49" t="s">
        <v>121</v>
      </c>
      <c r="AJ23" s="49" t="s">
        <v>121</v>
      </c>
      <c r="AK23" s="52" t="s">
        <v>121</v>
      </c>
      <c r="AL23" s="53" t="s">
        <v>121</v>
      </c>
      <c r="AM23" s="55">
        <v>39.511022552452744</v>
      </c>
      <c r="AN23" s="109" t="str">
        <f>IFERROR(AL23*(1+Dashboard!$D$8),"-")</f>
        <v>-</v>
      </c>
      <c r="AO23" s="119">
        <f>IFERROR(AM23*(1+Dashboard!$D$7)*(1+Dashboard!$D$8)*(1+Dashboard!$D$10),"-")</f>
        <v>46.823027212463785</v>
      </c>
      <c r="AP23" s="112">
        <f>IF(AND(AN23="-",AO23="-"),"-",IFERROR(AN23*Dashboard!$D$9,0)+IFERROR(AO23*(1-Dashboard!$D$9),0))</f>
        <v>23.411513606231892</v>
      </c>
      <c r="AQ23" s="56">
        <v>9.4764757870759302E-5</v>
      </c>
      <c r="AR23" s="58">
        <v>9.4764757870759302E-5</v>
      </c>
      <c r="AT23" s="36">
        <v>2030</v>
      </c>
      <c r="AU23" s="47"/>
      <c r="AV23" s="51" t="s">
        <v>121</v>
      </c>
      <c r="AW23" s="49" t="s">
        <v>121</v>
      </c>
      <c r="AX23" s="49" t="s">
        <v>121</v>
      </c>
      <c r="AY23" s="52" t="s">
        <v>121</v>
      </c>
      <c r="AZ23" s="53" t="s">
        <v>121</v>
      </c>
      <c r="BA23" s="55">
        <v>247.86969161062575</v>
      </c>
      <c r="BB23" s="109" t="str">
        <f>IFERROR(AZ23*(1+Dashboard!$D$8),"-")</f>
        <v>-</v>
      </c>
      <c r="BC23" s="119">
        <f>IFERROR(BA23*(1+Dashboard!$D$7)*(1+Dashboard!$D$8)*(1+Dashboard!$D$10),"-")</f>
        <v>293.7410516273481</v>
      </c>
      <c r="BD23" s="112">
        <f>IF(AND(BB23="-",BC23="-"),"-",IFERROR(BB23*Dashboard!$D$9,0)+IFERROR(BC23*(1-Dashboard!$D$9),0))</f>
        <v>146.87052581367405</v>
      </c>
      <c r="BE23" s="51" t="s">
        <v>121</v>
      </c>
      <c r="BF23" s="49" t="s">
        <v>121</v>
      </c>
      <c r="BG23" s="49" t="s">
        <v>121</v>
      </c>
      <c r="BH23" s="52" t="s">
        <v>121</v>
      </c>
      <c r="BI23" s="53" t="s">
        <v>121</v>
      </c>
      <c r="BJ23" s="55">
        <v>453.5487974151867</v>
      </c>
      <c r="BK23" s="109" t="str">
        <f>IFERROR(BI23*(1+Dashboard!$D$8),"-")</f>
        <v>-</v>
      </c>
      <c r="BL23" s="119">
        <f>IFERROR(BJ23*(1+Dashboard!$D$7)*(1+Dashboard!$D$8)*(1+Dashboard!$D$10),"-")</f>
        <v>537.48362638195499</v>
      </c>
      <c r="BM23" s="112">
        <f>IF(AND(BK23="-",BL23="-"),"-",IFERROR(BK23*Dashboard!$D$9,0)+IFERROR(BL23*(1-Dashboard!$D$9),0))</f>
        <v>268.7418131909775</v>
      </c>
      <c r="BO23" s="36">
        <v>2030</v>
      </c>
      <c r="BP23" s="47"/>
      <c r="BQ23" s="59">
        <v>94</v>
      </c>
      <c r="BR23" s="53" t="s">
        <v>121</v>
      </c>
      <c r="BS23" s="57">
        <v>1.6042174048482116</v>
      </c>
      <c r="BT23" s="112">
        <f>IF(AND(BR23="-",BS23="-"),"-",IFERROR(BR23*Dashboard!$D$9,0)+IFERROR(BS23*(1-Dashboard!$D$9),0))</f>
        <v>0.80210870242410581</v>
      </c>
      <c r="BU23" s="53" t="s">
        <v>121</v>
      </c>
      <c r="BV23" s="57">
        <v>2.8555069806298143</v>
      </c>
      <c r="BW23" s="112">
        <f>IF(AND(BU23="-",BV23="-"),"-",IFERROR(BU23*Dashboard!$D$9,0)+IFERROR(BV23*(1-Dashboard!$D$9),0))</f>
        <v>1.4277534903149072</v>
      </c>
      <c r="BX23" s="112">
        <f>IFERROR(BT23*(1+Dashboard!$D$7)*(1+Dashboard!$D$8),"-")</f>
        <v>0.93557959050747708</v>
      </c>
      <c r="BY23" s="112">
        <f>IFERROR(BW23*(1+Dashboard!$D$7)*(1+Dashboard!$D$8),"-")</f>
        <v>1.6653316711033079</v>
      </c>
    </row>
    <row r="24" spans="2:77" x14ac:dyDescent="0.2">
      <c r="B24" s="36">
        <v>2031</v>
      </c>
      <c r="C24" s="47"/>
      <c r="D24" s="48">
        <v>5.6040609286674224E-2</v>
      </c>
      <c r="E24" s="49">
        <v>5.2196369601797687E-2</v>
      </c>
      <c r="F24" s="49">
        <v>4.4671696063744368E-2</v>
      </c>
      <c r="G24" s="49">
        <v>3.9064638924030545E-2</v>
      </c>
      <c r="H24" s="50">
        <v>1.2523126906296893E-4</v>
      </c>
      <c r="I24" s="101">
        <f>IFERROR((D24+$H24)*(1+Dashboard!$D$7)*(1+Dashboard!$D$8),"-")</f>
        <v>6.5511836424211864E-2</v>
      </c>
      <c r="J24" s="102">
        <f>IFERROR((E24+$H24)*(1+Dashboard!$D$7)*(1+Dashboard!$D$8),"-")</f>
        <v>6.1027915255771878E-2</v>
      </c>
      <c r="K24" s="102">
        <f>IFERROR((F24+$H24)*(1+Dashboard!$D$7)*(1+Dashboard!$D$8),"-")</f>
        <v>5.2251136040986489E-2</v>
      </c>
      <c r="L24" s="103">
        <f>IFERROR((G24+$H24)*(1+Dashboard!$D$7)*(1+Dashboard!$D$8),"-")</f>
        <v>4.5711064593224278E-2</v>
      </c>
      <c r="M24" s="53">
        <v>82.490000000000009</v>
      </c>
      <c r="N24" s="54">
        <v>94.781010000000009</v>
      </c>
      <c r="O24" s="109">
        <f>M24*(1+Dashboard!$D$8)</f>
        <v>89.089200000000019</v>
      </c>
      <c r="P24" s="111">
        <f>N24*(1+Dashboard!$D$10)*(1+Dashboard!$D$7)*(1+Dashboard!$D$8)</f>
        <v>112.32141118502403</v>
      </c>
      <c r="Q24" s="112">
        <f>O24*Dashboard!$D$9+P24*(1-Dashboard!$D$9)</f>
        <v>100.70530559251202</v>
      </c>
      <c r="R24" s="51">
        <v>3.9862789167650861E-2</v>
      </c>
      <c r="S24" s="49">
        <v>4.0712349320554057E-2</v>
      </c>
      <c r="T24" s="49">
        <v>3.8832965735977248E-2</v>
      </c>
      <c r="U24" s="52">
        <v>3.9079730407874241E-2</v>
      </c>
      <c r="W24" s="36">
        <v>2031</v>
      </c>
      <c r="X24" s="47"/>
      <c r="Y24" s="51" t="s">
        <v>121</v>
      </c>
      <c r="Z24" s="49" t="s">
        <v>121</v>
      </c>
      <c r="AA24" s="49" t="s">
        <v>121</v>
      </c>
      <c r="AB24" s="52" t="s">
        <v>121</v>
      </c>
      <c r="AC24" s="53" t="s">
        <v>121</v>
      </c>
      <c r="AD24" s="55">
        <v>10.087657729421027</v>
      </c>
      <c r="AE24" s="109" t="str">
        <f>IFERROR(AC24*(1+Dashboard!$D$8),"-")</f>
        <v>-</v>
      </c>
      <c r="AF24" s="119">
        <f>IFERROR(AD24*(1+Dashboard!$D$7)*(1+Dashboard!$D$8)*(1+Dashboard!$D$10),"-")</f>
        <v>11.954503879206234</v>
      </c>
      <c r="AG24" s="112">
        <f>IF(AND(AE24="-",AF24="-"),"-",IFERROR(AE24*Dashboard!$D$9,0)+IFERROR(AF24*(1-Dashboard!$D$9),0))</f>
        <v>5.977251939603117</v>
      </c>
      <c r="AH24" s="51" t="s">
        <v>121</v>
      </c>
      <c r="AI24" s="49" t="s">
        <v>121</v>
      </c>
      <c r="AJ24" s="49" t="s">
        <v>121</v>
      </c>
      <c r="AK24" s="52" t="s">
        <v>121</v>
      </c>
      <c r="AL24" s="53" t="s">
        <v>121</v>
      </c>
      <c r="AM24" s="55">
        <v>22.807517694361476</v>
      </c>
      <c r="AN24" s="109" t="str">
        <f>IFERROR(AL24*(1+Dashboard!$D$8),"-")</f>
        <v>-</v>
      </c>
      <c r="AO24" s="119">
        <f>IFERROR(AM24*(1+Dashboard!$D$7)*(1+Dashboard!$D$8)*(1+Dashboard!$D$10),"-")</f>
        <v>27.028331656922479</v>
      </c>
      <c r="AP24" s="112">
        <f>IF(AND(AN24="-",AO24="-"),"-",IFERROR(AN24*Dashboard!$D$9,0)+IFERROR(AO24*(1-Dashboard!$D$9),0))</f>
        <v>13.514165828461239</v>
      </c>
      <c r="AQ24" s="56">
        <v>9.4764757870759302E-5</v>
      </c>
      <c r="AR24" s="58">
        <v>9.4764757870759302E-5</v>
      </c>
      <c r="AT24" s="36">
        <v>2031</v>
      </c>
      <c r="AU24" s="47"/>
      <c r="AV24" s="51" t="s">
        <v>121</v>
      </c>
      <c r="AW24" s="49" t="s">
        <v>121</v>
      </c>
      <c r="AX24" s="49" t="s">
        <v>121</v>
      </c>
      <c r="AY24" s="52" t="s">
        <v>121</v>
      </c>
      <c r="AZ24" s="53" t="s">
        <v>121</v>
      </c>
      <c r="BA24" s="55">
        <v>115.79667486056751</v>
      </c>
      <c r="BB24" s="109" t="str">
        <f>IFERROR(AZ24*(1+Dashboard!$D$8),"-")</f>
        <v>-</v>
      </c>
      <c r="BC24" s="119">
        <f>IFERROR(BA24*(1+Dashboard!$D$7)*(1+Dashboard!$D$8)*(1+Dashboard!$D$10),"-")</f>
        <v>137.22628542228378</v>
      </c>
      <c r="BD24" s="112">
        <f>IF(AND(BB24="-",BC24="-"),"-",IFERROR(BB24*Dashboard!$D$9,0)+IFERROR(BC24*(1-Dashboard!$D$9),0))</f>
        <v>68.61314271114189</v>
      </c>
      <c r="BE24" s="51" t="s">
        <v>121</v>
      </c>
      <c r="BF24" s="49" t="s">
        <v>121</v>
      </c>
      <c r="BG24" s="49" t="s">
        <v>121</v>
      </c>
      <c r="BH24" s="52" t="s">
        <v>121</v>
      </c>
      <c r="BI24" s="53" t="s">
        <v>121</v>
      </c>
      <c r="BJ24" s="55">
        <v>261.80851706813365</v>
      </c>
      <c r="BK24" s="109" t="str">
        <f>IFERROR(BI24*(1+Dashboard!$D$8),"-")</f>
        <v>-</v>
      </c>
      <c r="BL24" s="119">
        <f>IFERROR(BJ24*(1+Dashboard!$D$7)*(1+Dashboard!$D$8)*(1+Dashboard!$D$10),"-")</f>
        <v>310.25942957720349</v>
      </c>
      <c r="BM24" s="112">
        <f>IF(AND(BK24="-",BL24="-"),"-",IFERROR(BK24*Dashboard!$D$9,0)+IFERROR(BL24*(1-Dashboard!$D$9),0))</f>
        <v>155.12971478860175</v>
      </c>
      <c r="BO24" s="36">
        <v>2031</v>
      </c>
      <c r="BP24" s="47"/>
      <c r="BQ24" s="59">
        <v>94</v>
      </c>
      <c r="BR24" s="53" t="s">
        <v>121</v>
      </c>
      <c r="BS24" s="57">
        <v>1.0094683881034754</v>
      </c>
      <c r="BT24" s="112">
        <f>IF(AND(BR24="-",BS24="-"),"-",IFERROR(BR24*Dashboard!$D$9,0)+IFERROR(BS24*(1-Dashboard!$D$9),0))</f>
        <v>0.50473419405173769</v>
      </c>
      <c r="BU24" s="53" t="s">
        <v>121</v>
      </c>
      <c r="BV24" s="57">
        <v>2.2600038539630045</v>
      </c>
      <c r="BW24" s="112">
        <f>IF(AND(BU24="-",BV24="-"),"-",IFERROR(BU24*Dashboard!$D$9,0)+IFERROR(BV24*(1-Dashboard!$D$9),0))</f>
        <v>1.1300019269815023</v>
      </c>
      <c r="BX24" s="112">
        <f>IFERROR(BT24*(1+Dashboard!$D$7)*(1+Dashboard!$D$8),"-")</f>
        <v>0.58872196394194698</v>
      </c>
      <c r="BY24" s="112">
        <f>IFERROR(BW24*(1+Dashboard!$D$7)*(1+Dashboard!$D$8),"-")</f>
        <v>1.3180342476312243</v>
      </c>
    </row>
    <row r="25" spans="2:77" x14ac:dyDescent="0.2">
      <c r="B25" s="36">
        <v>2032</v>
      </c>
      <c r="C25" s="47"/>
      <c r="D25" s="48">
        <v>5.4449408109394533E-2</v>
      </c>
      <c r="E25" s="49">
        <v>5.0694601911390573E-2</v>
      </c>
      <c r="F25" s="49">
        <v>4.5719993238389003E-2</v>
      </c>
      <c r="G25" s="49">
        <v>3.9947831080021826E-2</v>
      </c>
      <c r="H25" s="50">
        <v>1.2277575398330289E-4</v>
      </c>
      <c r="I25" s="101">
        <f>IFERROR((D25+$H25)*(1+Dashboard!$D$7)*(1+Dashboard!$D$8),"-")</f>
        <v>6.3652995258243916E-2</v>
      </c>
      <c r="J25" s="102">
        <f>IFERROR((E25+$H25)*(1+Dashboard!$D$7)*(1+Dashboard!$D$8),"-")</f>
        <v>5.9273389308892102E-2</v>
      </c>
      <c r="K25" s="102">
        <f>IFERROR((F25+$H25)*(1+Dashboard!$D$7)*(1+Dashboard!$D$8),"-")</f>
        <v>5.3471005752703062E-2</v>
      </c>
      <c r="L25" s="103">
        <f>IFERROR((G25+$H25)*(1+Dashboard!$D$7)*(1+Dashboard!$D$8),"-")</f>
        <v>4.6738355811183588E-2</v>
      </c>
      <c r="M25" s="53">
        <v>88.13</v>
      </c>
      <c r="N25" s="54">
        <v>100.99697999999999</v>
      </c>
      <c r="O25" s="109">
        <f>M25*(1+Dashboard!$D$8)</f>
        <v>95.180400000000006</v>
      </c>
      <c r="P25" s="111">
        <f>N25*(1+Dashboard!$D$10)*(1+Dashboard!$D$7)*(1+Dashboard!$D$8)</f>
        <v>119.68772351155199</v>
      </c>
      <c r="Q25" s="112">
        <f>O25*Dashboard!$D$9+P25*(1-Dashboard!$D$9)</f>
        <v>107.434061755776</v>
      </c>
      <c r="R25" s="51">
        <v>3.9408648252665775E-2</v>
      </c>
      <c r="S25" s="49">
        <v>4.0248529704373433E-2</v>
      </c>
      <c r="T25" s="49">
        <v>3.8390557190083704E-2</v>
      </c>
      <c r="U25" s="52">
        <v>3.8634510570141341E-2</v>
      </c>
      <c r="W25" s="36">
        <v>2032</v>
      </c>
      <c r="X25" s="47"/>
      <c r="Y25" s="51" t="s">
        <v>121</v>
      </c>
      <c r="Z25" s="49" t="s">
        <v>121</v>
      </c>
      <c r="AA25" s="49" t="s">
        <v>121</v>
      </c>
      <c r="AB25" s="52" t="s">
        <v>121</v>
      </c>
      <c r="AC25" s="53" t="s">
        <v>121</v>
      </c>
      <c r="AD25" s="55">
        <v>2.9228219096916317</v>
      </c>
      <c r="AE25" s="109" t="str">
        <f>IFERROR(AC25*(1+Dashboard!$D$8),"-")</f>
        <v>-</v>
      </c>
      <c r="AF25" s="119">
        <f>IFERROR(AD25*(1+Dashboard!$D$7)*(1+Dashboard!$D$8)*(1+Dashboard!$D$10),"-")</f>
        <v>3.463726347071749</v>
      </c>
      <c r="AG25" s="112">
        <f>IF(AND(AE25="-",AF25="-"),"-",IFERROR(AE25*Dashboard!$D$9,0)+IFERROR(AF25*(1-Dashboard!$D$9),0))</f>
        <v>1.7318631735358745</v>
      </c>
      <c r="AH25" s="51" t="s">
        <v>121</v>
      </c>
      <c r="AI25" s="49" t="s">
        <v>121</v>
      </c>
      <c r="AJ25" s="49" t="s">
        <v>121</v>
      </c>
      <c r="AK25" s="52" t="s">
        <v>121</v>
      </c>
      <c r="AL25" s="53" t="s">
        <v>121</v>
      </c>
      <c r="AM25" s="55">
        <v>10.72222369009862</v>
      </c>
      <c r="AN25" s="109" t="str">
        <f>IFERROR(AL25*(1+Dashboard!$D$8),"-")</f>
        <v>-</v>
      </c>
      <c r="AO25" s="119">
        <f>IFERROR(AM25*(1+Dashboard!$D$7)*(1+Dashboard!$D$8)*(1+Dashboard!$D$10),"-")</f>
        <v>12.706504139525128</v>
      </c>
      <c r="AP25" s="112">
        <f>IF(AND(AN25="-",AO25="-"),"-",IFERROR(AN25*Dashboard!$D$9,0)+IFERROR(AO25*(1-Dashboard!$D$9),0))</f>
        <v>6.3532520697625641</v>
      </c>
      <c r="AQ25" s="56">
        <v>9.4764757870759302E-5</v>
      </c>
      <c r="AR25" s="58">
        <v>9.4764757870759302E-5</v>
      </c>
      <c r="AT25" s="36">
        <v>2032</v>
      </c>
      <c r="AU25" s="47"/>
      <c r="AV25" s="51" t="s">
        <v>121</v>
      </c>
      <c r="AW25" s="49" t="s">
        <v>121</v>
      </c>
      <c r="AX25" s="49" t="s">
        <v>121</v>
      </c>
      <c r="AY25" s="52" t="s">
        <v>121</v>
      </c>
      <c r="AZ25" s="53" t="s">
        <v>121</v>
      </c>
      <c r="BA25" s="55">
        <v>33.55120360247691</v>
      </c>
      <c r="BB25" s="109" t="str">
        <f>IFERROR(AZ25*(1+Dashboard!$D$8),"-")</f>
        <v>-</v>
      </c>
      <c r="BC25" s="119">
        <f>IFERROR(BA25*(1+Dashboard!$D$7)*(1+Dashboard!$D$8)*(1+Dashboard!$D$10),"-")</f>
        <v>39.760269864039934</v>
      </c>
      <c r="BD25" s="112">
        <f>IF(AND(BB25="-",BC25="-"),"-",IFERROR(BB25*Dashboard!$D$9,0)+IFERROR(BC25*(1-Dashboard!$D$9),0))</f>
        <v>19.880134932019967</v>
      </c>
      <c r="BE25" s="51" t="s">
        <v>121</v>
      </c>
      <c r="BF25" s="49" t="s">
        <v>121</v>
      </c>
      <c r="BG25" s="49" t="s">
        <v>121</v>
      </c>
      <c r="BH25" s="52" t="s">
        <v>121</v>
      </c>
      <c r="BI25" s="53" t="s">
        <v>121</v>
      </c>
      <c r="BJ25" s="55">
        <v>123.08088594277518</v>
      </c>
      <c r="BK25" s="109" t="str">
        <f>IFERROR(BI25*(1+Dashboard!$D$8),"-")</f>
        <v>-</v>
      </c>
      <c r="BL25" s="119">
        <f>IFERROR(BJ25*(1+Dashboard!$D$7)*(1+Dashboard!$D$8)*(1+Dashboard!$D$10),"-")</f>
        <v>145.85853008947146</v>
      </c>
      <c r="BM25" s="112">
        <f>IF(AND(BK25="-",BL25="-"),"-",IFERROR(BK25*Dashboard!$D$9,0)+IFERROR(BL25*(1-Dashboard!$D$9),0))</f>
        <v>72.929265044735729</v>
      </c>
      <c r="BO25" s="36">
        <v>2032</v>
      </c>
      <c r="BP25" s="47"/>
      <c r="BQ25" s="59">
        <v>94</v>
      </c>
      <c r="BR25" s="53" t="s">
        <v>121</v>
      </c>
      <c r="BS25" s="57">
        <v>0.27217392728770429</v>
      </c>
      <c r="BT25" s="112">
        <f>IF(AND(BR25="-",BS25="-"),"-",IFERROR(BR25*Dashboard!$D$9,0)+IFERROR(BS25*(1-Dashboard!$D$9),0))</f>
        <v>0.13608696364385214</v>
      </c>
      <c r="BU25" s="53" t="s">
        <v>121</v>
      </c>
      <c r="BV25" s="57">
        <v>1.0726854781338935</v>
      </c>
      <c r="BW25" s="112">
        <f>IF(AND(BU25="-",BV25="-"),"-",IFERROR(BU25*Dashboard!$D$9,0)+IFERROR(BV25*(1-Dashboard!$D$9),0))</f>
        <v>0.53634273906694674</v>
      </c>
      <c r="BX25" s="112">
        <f>IFERROR(BT25*(1+Dashboard!$D$7)*(1+Dashboard!$D$8),"-")</f>
        <v>0.15873183439418917</v>
      </c>
      <c r="BY25" s="112">
        <f>IFERROR(BW25*(1+Dashboard!$D$7)*(1+Dashboard!$D$8),"-")</f>
        <v>0.62559017084768676</v>
      </c>
    </row>
    <row r="26" spans="2:77" x14ac:dyDescent="0.2">
      <c r="B26" s="36">
        <v>2033</v>
      </c>
      <c r="C26" s="47"/>
      <c r="D26" s="48">
        <v>5.6247881343915403E-2</v>
      </c>
      <c r="E26" s="49">
        <v>4.9044167703155915E-2</v>
      </c>
      <c r="F26" s="49">
        <v>4.5486525911327444E-2</v>
      </c>
      <c r="G26" s="49">
        <v>3.6929111588590073E-2</v>
      </c>
      <c r="H26" s="50">
        <v>1.2036838625814007E-4</v>
      </c>
      <c r="I26" s="101">
        <f>IFERROR((D26+$H26)*(1+Dashboard!$D$7)*(1+Dashboard!$D$8),"-")</f>
        <v>6.574792648527443E-2</v>
      </c>
      <c r="J26" s="102">
        <f>IFERROR((E26+$H26)*(1+Dashboard!$D$7)*(1+Dashboard!$D$8),"-")</f>
        <v>5.7345514894692556E-2</v>
      </c>
      <c r="K26" s="102">
        <f>IFERROR((F26+$H26)*(1+Dashboard!$D$7)*(1+Dashboard!$D$8),"-")</f>
        <v>5.3195881508703829E-2</v>
      </c>
      <c r="L26" s="103">
        <f>IFERROR((G26+$H26)*(1+Dashboard!$D$7)*(1+Dashboard!$D$8),"-")</f>
        <v>4.3214513442662965E-2</v>
      </c>
      <c r="M26" s="53">
        <v>83.9</v>
      </c>
      <c r="N26" s="54">
        <v>97.743500000000012</v>
      </c>
      <c r="O26" s="109">
        <f>M26*(1+Dashboard!$D$8)</f>
        <v>90.612000000000009</v>
      </c>
      <c r="P26" s="111">
        <f>N26*(1+Dashboard!$D$10)*(1+Dashboard!$D$7)*(1+Dashboard!$D$8)</f>
        <v>115.83214669440002</v>
      </c>
      <c r="Q26" s="112">
        <f>O26*Dashboard!$D$9+P26*(1-Dashboard!$D$9)</f>
        <v>103.22207334720002</v>
      </c>
      <c r="R26" s="51">
        <v>3.8975785730316376E-2</v>
      </c>
      <c r="S26" s="49">
        <v>3.980644196827577E-2</v>
      </c>
      <c r="T26" s="49">
        <v>3.7968877326487412E-2</v>
      </c>
      <c r="U26" s="52">
        <v>3.8210151135432871E-2</v>
      </c>
      <c r="W26" s="36">
        <v>2033</v>
      </c>
      <c r="X26" s="47"/>
      <c r="Y26" s="51" t="s">
        <v>121</v>
      </c>
      <c r="Z26" s="49" t="s">
        <v>121</v>
      </c>
      <c r="AA26" s="49" t="s">
        <v>121</v>
      </c>
      <c r="AB26" s="52" t="s">
        <v>121</v>
      </c>
      <c r="AC26" s="53" t="s">
        <v>121</v>
      </c>
      <c r="AD26" s="55" t="s">
        <v>121</v>
      </c>
      <c r="AE26" s="109" t="str">
        <f>IFERROR(AC26*(1+Dashboard!$D$8),"-")</f>
        <v>-</v>
      </c>
      <c r="AF26" s="119" t="str">
        <f>IFERROR(AD26*(1+Dashboard!$D$7)*(1+Dashboard!$D$8)*(1+Dashboard!$D$10),"-")</f>
        <v>-</v>
      </c>
      <c r="AG26" s="112" t="str">
        <f>IF(AND(AE26="-",AF26="-"),"-",IFERROR(AE26*Dashboard!$D$9,0)+IFERROR(AF26*(1-Dashboard!$D$9),0))</f>
        <v>-</v>
      </c>
      <c r="AH26" s="51" t="s">
        <v>121</v>
      </c>
      <c r="AI26" s="49" t="s">
        <v>121</v>
      </c>
      <c r="AJ26" s="49" t="s">
        <v>121</v>
      </c>
      <c r="AK26" s="52" t="s">
        <v>121</v>
      </c>
      <c r="AL26" s="53" t="s">
        <v>121</v>
      </c>
      <c r="AM26" s="55">
        <v>2.6034394705104873</v>
      </c>
      <c r="AN26" s="109" t="str">
        <f>IFERROR(AL26*(1+Dashboard!$D$8),"-")</f>
        <v>-</v>
      </c>
      <c r="AO26" s="119">
        <f>IFERROR(AM26*(1+Dashboard!$D$7)*(1+Dashboard!$D$8)*(1+Dashboard!$D$10),"-")</f>
        <v>3.0852382271778875</v>
      </c>
      <c r="AP26" s="112">
        <f>IF(AND(AN26="-",AO26="-"),"-",IFERROR(AN26*Dashboard!$D$9,0)+IFERROR(AO26*(1-Dashboard!$D$9),0))</f>
        <v>1.5426191135889438</v>
      </c>
      <c r="AQ26" s="56">
        <v>9.4764757870759302E-5</v>
      </c>
      <c r="AR26" s="58">
        <v>9.4764757870759302E-5</v>
      </c>
      <c r="AT26" s="36">
        <v>2033</v>
      </c>
      <c r="AU26" s="47"/>
      <c r="AV26" s="51" t="s">
        <v>121</v>
      </c>
      <c r="AW26" s="49" t="s">
        <v>121</v>
      </c>
      <c r="AX26" s="49" t="s">
        <v>121</v>
      </c>
      <c r="AY26" s="52" t="s">
        <v>121</v>
      </c>
      <c r="AZ26" s="53" t="s">
        <v>121</v>
      </c>
      <c r="BA26" s="55" t="s">
        <v>121</v>
      </c>
      <c r="BB26" s="109" t="str">
        <f>IFERROR(AZ26*(1+Dashboard!$D$8),"-")</f>
        <v>-</v>
      </c>
      <c r="BC26" s="119" t="str">
        <f>IFERROR(BA26*(1+Dashboard!$D$7)*(1+Dashboard!$D$8)*(1+Dashboard!$D$10),"-")</f>
        <v>-</v>
      </c>
      <c r="BD26" s="112" t="str">
        <f>IF(AND(BB26="-",BC26="-"),"-",IFERROR(BB26*Dashboard!$D$9,0)+IFERROR(BC26*(1-Dashboard!$D$9),0))</f>
        <v>-</v>
      </c>
      <c r="BE26" s="51" t="s">
        <v>121</v>
      </c>
      <c r="BF26" s="49" t="s">
        <v>121</v>
      </c>
      <c r="BG26" s="49" t="s">
        <v>121</v>
      </c>
      <c r="BH26" s="52" t="s">
        <v>121</v>
      </c>
      <c r="BI26" s="53" t="s">
        <v>121</v>
      </c>
      <c r="BJ26" s="55">
        <v>29.884998279295644</v>
      </c>
      <c r="BK26" s="109" t="str">
        <f>IFERROR(BI26*(1+Dashboard!$D$8),"-")</f>
        <v>-</v>
      </c>
      <c r="BL26" s="119">
        <f>IFERROR(BJ26*(1+Dashboard!$D$7)*(1+Dashboard!$D$8)*(1+Dashboard!$D$10),"-")</f>
        <v>35.415587784857976</v>
      </c>
      <c r="BM26" s="112">
        <f>IF(AND(BK26="-",BL26="-"),"-",IFERROR(BK26*Dashboard!$D$9,0)+IFERROR(BL26*(1-Dashboard!$D$9),0))</f>
        <v>17.707793892428988</v>
      </c>
      <c r="BO26" s="36">
        <v>2033</v>
      </c>
      <c r="BP26" s="47"/>
      <c r="BQ26" s="59">
        <v>94</v>
      </c>
      <c r="BR26" s="53" t="s">
        <v>121</v>
      </c>
      <c r="BS26" s="57" t="s">
        <v>121</v>
      </c>
      <c r="BT26" s="112" t="str">
        <f>IF(AND(BR26="-",BS26="-"),"-",IFERROR(BR26*Dashboard!$D$9,0)+IFERROR(BS26*(1-Dashboard!$D$9),0))</f>
        <v>-</v>
      </c>
      <c r="BU26" s="53" t="s">
        <v>121</v>
      </c>
      <c r="BV26" s="57">
        <v>0.18181130588279734</v>
      </c>
      <c r="BW26" s="112">
        <f>IF(AND(BU26="-",BV26="-"),"-",IFERROR(BU26*Dashboard!$D$9,0)+IFERROR(BV26*(1-Dashboard!$D$9),0))</f>
        <v>9.0905652941398671E-2</v>
      </c>
      <c r="BX26" s="112" t="str">
        <f>IFERROR(BT26*(1+Dashboard!$D$7)*(1+Dashboard!$D$8),"-")</f>
        <v>-</v>
      </c>
      <c r="BY26" s="112">
        <f>IFERROR(BW26*(1+Dashboard!$D$7)*(1+Dashboard!$D$8),"-")</f>
        <v>0.10603235359084742</v>
      </c>
    </row>
    <row r="27" spans="2:77" x14ac:dyDescent="0.2">
      <c r="B27" s="36">
        <v>2034</v>
      </c>
      <c r="C27" s="47"/>
      <c r="D27" s="48">
        <v>5.4849128732436289E-2</v>
      </c>
      <c r="E27" s="49">
        <v>4.5907901693746242E-2</v>
      </c>
      <c r="F27" s="49">
        <v>4.8419098757201538E-2</v>
      </c>
      <c r="G27" s="49">
        <v>3.7474081053729173E-2</v>
      </c>
      <c r="H27" s="50">
        <v>1.1800822182170595E-4</v>
      </c>
      <c r="I27" s="101">
        <f>IFERROR((D27+$H27)*(1+Dashboard!$D$7)*(1+Dashboard!$D$8),"-")</f>
        <v>6.4113668543446536E-2</v>
      </c>
      <c r="J27" s="102">
        <f>IFERROR((E27+$H27)*(1+Dashboard!$D$7)*(1+Dashboard!$D$8),"-")</f>
        <v>5.3684621325518454E-2</v>
      </c>
      <c r="K27" s="102">
        <f>IFERROR((F27+$H27)*(1+Dashboard!$D$7)*(1+Dashboard!$D$8),"-")</f>
        <v>5.6613681580332711E-2</v>
      </c>
      <c r="L27" s="103">
        <f>IFERROR((G27+$H27)*(1+Dashboard!$D$7)*(1+Dashboard!$D$8),"-")</f>
        <v>4.3847412931002548E-2</v>
      </c>
      <c r="M27" s="53">
        <v>82.490000000000009</v>
      </c>
      <c r="N27" s="54">
        <v>94.781010000000009</v>
      </c>
      <c r="O27" s="109">
        <f>M27*(1+Dashboard!$D$8)</f>
        <v>89.089200000000019</v>
      </c>
      <c r="P27" s="111">
        <f>N27*(1+Dashboard!$D$10)*(1+Dashboard!$D$7)*(1+Dashboard!$D$8)</f>
        <v>112.32141118502403</v>
      </c>
      <c r="Q27" s="112">
        <f>O27*Dashboard!$D$9+P27*(1-Dashboard!$D$9)</f>
        <v>100.70530559251202</v>
      </c>
      <c r="R27" s="51">
        <v>3.8563541756260547E-2</v>
      </c>
      <c r="S27" s="49">
        <v>3.9385412205243685E-2</v>
      </c>
      <c r="T27" s="49">
        <v>3.7567283347399658E-2</v>
      </c>
      <c r="U27" s="52">
        <v>3.7806005221291822E-2</v>
      </c>
      <c r="W27" s="36">
        <v>2034</v>
      </c>
      <c r="X27" s="47"/>
      <c r="Y27" s="51" t="s">
        <v>121</v>
      </c>
      <c r="Z27" s="49" t="s">
        <v>121</v>
      </c>
      <c r="AA27" s="49" t="s">
        <v>121</v>
      </c>
      <c r="AB27" s="52" t="s">
        <v>121</v>
      </c>
      <c r="AC27" s="53" t="s">
        <v>121</v>
      </c>
      <c r="AD27" s="55" t="s">
        <v>121</v>
      </c>
      <c r="AE27" s="109" t="str">
        <f>IFERROR(AC27*(1+Dashboard!$D$8),"-")</f>
        <v>-</v>
      </c>
      <c r="AF27" s="119" t="str">
        <f>IFERROR(AD27*(1+Dashboard!$D$7)*(1+Dashboard!$D$8)*(1+Dashboard!$D$10),"-")</f>
        <v>-</v>
      </c>
      <c r="AG27" s="112" t="str">
        <f>IF(AND(AE27="-",AF27="-"),"-",IFERROR(AE27*Dashboard!$D$9,0)+IFERROR(AF27*(1-Dashboard!$D$9),0))</f>
        <v>-</v>
      </c>
      <c r="AH27" s="51" t="s">
        <v>121</v>
      </c>
      <c r="AI27" s="49" t="s">
        <v>121</v>
      </c>
      <c r="AJ27" s="49" t="s">
        <v>121</v>
      </c>
      <c r="AK27" s="52" t="s">
        <v>121</v>
      </c>
      <c r="AL27" s="53" t="s">
        <v>121</v>
      </c>
      <c r="AM27" s="55" t="s">
        <v>121</v>
      </c>
      <c r="AN27" s="109" t="str">
        <f>IFERROR(AL27*(1+Dashboard!$D$8),"-")</f>
        <v>-</v>
      </c>
      <c r="AO27" s="119" t="str">
        <f>IFERROR(AM27*(1+Dashboard!$D$7)*(1+Dashboard!$D$8)*(1+Dashboard!$D$10),"-")</f>
        <v>-</v>
      </c>
      <c r="AP27" s="112" t="str">
        <f>IF(AND(AN27="-",AO27="-"),"-",IFERROR(AN27*Dashboard!$D$9,0)+IFERROR(AO27*(1-Dashboard!$D$9),0))</f>
        <v>-</v>
      </c>
      <c r="AQ27" s="56">
        <v>9.4764757870759302E-5</v>
      </c>
      <c r="AR27" s="58">
        <v>9.4764757870759302E-5</v>
      </c>
      <c r="AT27" s="36">
        <v>2034</v>
      </c>
      <c r="AU27" s="47"/>
      <c r="AV27" s="51" t="s">
        <v>121</v>
      </c>
      <c r="AW27" s="49" t="s">
        <v>121</v>
      </c>
      <c r="AX27" s="49" t="s">
        <v>121</v>
      </c>
      <c r="AY27" s="52" t="s">
        <v>121</v>
      </c>
      <c r="AZ27" s="53" t="s">
        <v>121</v>
      </c>
      <c r="BA27" s="55" t="s">
        <v>121</v>
      </c>
      <c r="BB27" s="109" t="str">
        <f>IFERROR(AZ27*(1+Dashboard!$D$8),"-")</f>
        <v>-</v>
      </c>
      <c r="BC27" s="119" t="str">
        <f>IFERROR(BA27*(1+Dashboard!$D$7)*(1+Dashboard!$D$8)*(1+Dashboard!$D$10),"-")</f>
        <v>-</v>
      </c>
      <c r="BD27" s="112" t="str">
        <f>IF(AND(BB27="-",BC27="-"),"-",IFERROR(BB27*Dashboard!$D$9,0)+IFERROR(BC27*(1-Dashboard!$D$9),0))</f>
        <v>-</v>
      </c>
      <c r="BE27" s="51" t="s">
        <v>121</v>
      </c>
      <c r="BF27" s="49" t="s">
        <v>121</v>
      </c>
      <c r="BG27" s="49" t="s">
        <v>121</v>
      </c>
      <c r="BH27" s="52" t="s">
        <v>121</v>
      </c>
      <c r="BI27" s="53" t="s">
        <v>121</v>
      </c>
      <c r="BJ27" s="55" t="s">
        <v>121</v>
      </c>
      <c r="BK27" s="109" t="str">
        <f>IFERROR(BI27*(1+Dashboard!$D$8),"-")</f>
        <v>-</v>
      </c>
      <c r="BL27" s="119" t="str">
        <f>IFERROR(BJ27*(1+Dashboard!$D$7)*(1+Dashboard!$D$8)*(1+Dashboard!$D$10),"-")</f>
        <v>-</v>
      </c>
      <c r="BM27" s="112" t="str">
        <f>IF(AND(BK27="-",BL27="-"),"-",IFERROR(BK27*Dashboard!$D$9,0)+IFERROR(BL27*(1-Dashboard!$D$9),0))</f>
        <v>-</v>
      </c>
      <c r="BO27" s="36">
        <v>2034</v>
      </c>
      <c r="BP27" s="47"/>
      <c r="BQ27" s="59">
        <v>94</v>
      </c>
      <c r="BR27" s="53" t="s">
        <v>121</v>
      </c>
      <c r="BS27" s="57" t="s">
        <v>121</v>
      </c>
      <c r="BT27" s="112" t="str">
        <f>IF(AND(BR27="-",BS27="-"),"-",IFERROR(BR27*Dashboard!$D$9,0)+IFERROR(BS27*(1-Dashboard!$D$9),0))</f>
        <v>-</v>
      </c>
      <c r="BU27" s="53" t="s">
        <v>121</v>
      </c>
      <c r="BV27" s="57" t="s">
        <v>121</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v>5.6713905849805062E-2</v>
      </c>
      <c r="E28" s="49">
        <v>5.0321723799182774E-2</v>
      </c>
      <c r="F28" s="49">
        <v>5.2332750373048721E-2</v>
      </c>
      <c r="G28" s="49">
        <v>4.4743967225932255E-2</v>
      </c>
      <c r="H28" s="50">
        <v>1.1569433511931955E-4</v>
      </c>
      <c r="I28" s="101">
        <f>IFERROR((D28+$H28)*(1+Dashboard!$D$7)*(1+Dashboard!$D$8),"-")</f>
        <v>6.6286045655695805E-2</v>
      </c>
      <c r="J28" s="102">
        <f>IFERROR((E28+$H28)*(1+Dashboard!$D$7)*(1+Dashboard!$D$8),"-")</f>
        <v>5.8830204511849969E-2</v>
      </c>
      <c r="K28" s="102">
        <f>IFERROR((F28+$H28)*(1+Dashboard!$D$7)*(1+Dashboard!$D$8),"-")</f>
        <v>6.1175865907607214E-2</v>
      </c>
      <c r="L28" s="103">
        <f>IFERROR((G28+$H28)*(1+Dashboard!$D$7)*(1+Dashboard!$D$8),"-")</f>
        <v>5.2324309244810567E-2</v>
      </c>
      <c r="M28" s="53">
        <v>88.13</v>
      </c>
      <c r="N28" s="54">
        <v>100.99697999999999</v>
      </c>
      <c r="O28" s="109">
        <f>M28*(1+Dashboard!$D$8)</f>
        <v>95.180400000000006</v>
      </c>
      <c r="P28" s="111">
        <f>N28*(1+Dashboard!$D$10)*(1+Dashboard!$D$7)*(1+Dashboard!$D$8)</f>
        <v>119.68772351155199</v>
      </c>
      <c r="Q28" s="112">
        <f>O28*Dashboard!$D$9+P28*(1-Dashboard!$D$9)</f>
        <v>107.434061755776</v>
      </c>
      <c r="R28" s="51">
        <v>3.8171274181554186E-2</v>
      </c>
      <c r="S28" s="49">
        <v>3.8984784580784033E-2</v>
      </c>
      <c r="T28" s="49">
        <v>3.7185149693283237E-2</v>
      </c>
      <c r="U28" s="52">
        <v>3.7421443293053351E-2</v>
      </c>
      <c r="W28" s="36">
        <v>2035</v>
      </c>
      <c r="X28" s="47"/>
      <c r="Y28" s="51" t="s">
        <v>121</v>
      </c>
      <c r="Z28" s="49" t="s">
        <v>121</v>
      </c>
      <c r="AA28" s="49" t="s">
        <v>121</v>
      </c>
      <c r="AB28" s="52" t="s">
        <v>121</v>
      </c>
      <c r="AC28" s="53" t="s">
        <v>121</v>
      </c>
      <c r="AD28" s="55" t="s">
        <v>121</v>
      </c>
      <c r="AE28" s="109" t="str">
        <f>IFERROR(AC28*(1+Dashboard!$D$8),"-")</f>
        <v>-</v>
      </c>
      <c r="AF28" s="119" t="str">
        <f>IFERROR(AD28*(1+Dashboard!$D$7)*(1+Dashboard!$D$8)*(1+Dashboard!$D$10),"-")</f>
        <v>-</v>
      </c>
      <c r="AG28" s="112" t="str">
        <f>IF(AND(AE28="-",AF28="-"),"-",IFERROR(AE28*Dashboard!$D$9,0)+IFERROR(AF28*(1-Dashboard!$D$9),0))</f>
        <v>-</v>
      </c>
      <c r="AH28" s="51" t="s">
        <v>121</v>
      </c>
      <c r="AI28" s="49" t="s">
        <v>121</v>
      </c>
      <c r="AJ28" s="49" t="s">
        <v>121</v>
      </c>
      <c r="AK28" s="52" t="s">
        <v>121</v>
      </c>
      <c r="AL28" s="53" t="s">
        <v>121</v>
      </c>
      <c r="AM28" s="55" t="s">
        <v>121</v>
      </c>
      <c r="AN28" s="109" t="str">
        <f>IFERROR(AL28*(1+Dashboard!$D$8),"-")</f>
        <v>-</v>
      </c>
      <c r="AO28" s="119" t="str">
        <f>IFERROR(AM28*(1+Dashboard!$D$7)*(1+Dashboard!$D$8)*(1+Dashboard!$D$10),"-")</f>
        <v>-</v>
      </c>
      <c r="AP28" s="112" t="str">
        <f>IF(AND(AN28="-",AO28="-"),"-",IFERROR(AN28*Dashboard!$D$9,0)+IFERROR(AO28*(1-Dashboard!$D$9),0))</f>
        <v>-</v>
      </c>
      <c r="AQ28" s="56">
        <v>9.4764757870759302E-5</v>
      </c>
      <c r="AR28" s="58">
        <v>9.4764757870759302E-5</v>
      </c>
      <c r="AT28" s="36">
        <v>2035</v>
      </c>
      <c r="AU28" s="47"/>
      <c r="AV28" s="51" t="s">
        <v>121</v>
      </c>
      <c r="AW28" s="49" t="s">
        <v>121</v>
      </c>
      <c r="AX28" s="49" t="s">
        <v>121</v>
      </c>
      <c r="AY28" s="52" t="s">
        <v>121</v>
      </c>
      <c r="AZ28" s="53" t="s">
        <v>121</v>
      </c>
      <c r="BA28" s="55" t="s">
        <v>121</v>
      </c>
      <c r="BB28" s="109" t="str">
        <f>IFERROR(AZ28*(1+Dashboard!$D$8),"-")</f>
        <v>-</v>
      </c>
      <c r="BC28" s="119" t="str">
        <f>IFERROR(BA28*(1+Dashboard!$D$7)*(1+Dashboard!$D$8)*(1+Dashboard!$D$10),"-")</f>
        <v>-</v>
      </c>
      <c r="BD28" s="112" t="str">
        <f>IF(AND(BB28="-",BC28="-"),"-",IFERROR(BB28*Dashboard!$D$9,0)+IFERROR(BC28*(1-Dashboard!$D$9),0))</f>
        <v>-</v>
      </c>
      <c r="BE28" s="51" t="s">
        <v>121</v>
      </c>
      <c r="BF28" s="49" t="s">
        <v>121</v>
      </c>
      <c r="BG28" s="49" t="s">
        <v>121</v>
      </c>
      <c r="BH28" s="52" t="s">
        <v>121</v>
      </c>
      <c r="BI28" s="53" t="s">
        <v>121</v>
      </c>
      <c r="BJ28" s="55" t="s">
        <v>121</v>
      </c>
      <c r="BK28" s="109" t="str">
        <f>IFERROR(BI28*(1+Dashboard!$D$8),"-")</f>
        <v>-</v>
      </c>
      <c r="BL28" s="119" t="str">
        <f>IFERROR(BJ28*(1+Dashboard!$D$7)*(1+Dashboard!$D$8)*(1+Dashboard!$D$10),"-")</f>
        <v>-</v>
      </c>
      <c r="BM28" s="112" t="str">
        <f>IF(AND(BK28="-",BL28="-"),"-",IFERROR(BK28*Dashboard!$D$9,0)+IFERROR(BL28*(1-Dashboard!$D$9),0))</f>
        <v>-</v>
      </c>
      <c r="BO28" s="36">
        <v>2035</v>
      </c>
      <c r="BP28" s="47"/>
      <c r="BQ28" s="59">
        <v>94</v>
      </c>
      <c r="BR28" s="53" t="s">
        <v>121</v>
      </c>
      <c r="BS28" s="57" t="s">
        <v>121</v>
      </c>
      <c r="BT28" s="112" t="str">
        <f>IF(AND(BR28="-",BS28="-"),"-",IFERROR(BR28*Dashboard!$D$9,0)+IFERROR(BS28*(1-Dashboard!$D$9),0))</f>
        <v>-</v>
      </c>
      <c r="BU28" s="53" t="s">
        <v>121</v>
      </c>
      <c r="BV28" s="57" t="s">
        <v>121</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v>5.6883490164227078E-2</v>
      </c>
      <c r="E29" s="49">
        <v>4.9863678379381826E-2</v>
      </c>
      <c r="F29" s="49">
        <v>5.444510496557068E-2</v>
      </c>
      <c r="G29" s="49">
        <v>4.6288398654908698E-2</v>
      </c>
      <c r="H29" s="50">
        <v>1.1342581874443093E-4</v>
      </c>
      <c r="I29" s="101">
        <f>IFERROR((D29+$H29)*(1+Dashboard!$D$7)*(1+Dashboard!$D$8),"-")</f>
        <v>6.6481202802537984E-2</v>
      </c>
      <c r="J29" s="102">
        <f>IFERROR((E29+$H29)*(1+Dashboard!$D$7)*(1+Dashboard!$D$8),"-")</f>
        <v>5.8293294336694473E-2</v>
      </c>
      <c r="K29" s="102">
        <f>IFERROR((F29+$H29)*(1+Dashboard!$D$7)*(1+Dashboard!$D$8),"-")</f>
        <v>6.3637070306825153E-2</v>
      </c>
      <c r="L29" s="103">
        <f>IFERROR((G29+$H29)*(1+Dashboard!$D$7)*(1+Dashboard!$D$8),"-")</f>
        <v>5.4123088066069018E-2</v>
      </c>
      <c r="M29" s="53">
        <v>89.599252554578939</v>
      </c>
      <c r="N29" s="54">
        <v>102.61365371945244</v>
      </c>
      <c r="O29" s="109">
        <f>M29*(1+Dashboard!$D$8)</f>
        <v>96.767192758945257</v>
      </c>
      <c r="P29" s="111">
        <f>N29*(1+Dashboard!$D$10)*(1+Dashboard!$D$7)*(1+Dashboard!$D$8)</f>
        <v>121.60358274954325</v>
      </c>
      <c r="Q29" s="112">
        <f>O29*Dashboard!$D$9+P29*(1-Dashboard!$D$9)</f>
        <v>109.18538775424426</v>
      </c>
      <c r="R29" s="51">
        <v>3.7759731793787332E-2</v>
      </c>
      <c r="S29" s="49">
        <v>3.8564471356325174E-2</v>
      </c>
      <c r="T29" s="49">
        <v>3.6784239175561069E-2</v>
      </c>
      <c r="U29" s="52">
        <v>3.7017985183343531E-2</v>
      </c>
      <c r="W29" s="36">
        <v>2036</v>
      </c>
      <c r="X29" s="47"/>
      <c r="Y29" s="51" t="s">
        <v>121</v>
      </c>
      <c r="Z29" s="49" t="s">
        <v>121</v>
      </c>
      <c r="AA29" s="49" t="s">
        <v>121</v>
      </c>
      <c r="AB29" s="52" t="s">
        <v>121</v>
      </c>
      <c r="AC29" s="53" t="s">
        <v>121</v>
      </c>
      <c r="AD29" s="55" t="s">
        <v>121</v>
      </c>
      <c r="AE29" s="109" t="str">
        <f>IFERROR(AC29*(1+Dashboard!$D$8),"-")</f>
        <v>-</v>
      </c>
      <c r="AF29" s="119" t="str">
        <f>IFERROR(AD29*(1+Dashboard!$D$7)*(1+Dashboard!$D$8)*(1+Dashboard!$D$10),"-")</f>
        <v>-</v>
      </c>
      <c r="AG29" s="112" t="str">
        <f>IF(AND(AE29="-",AF29="-"),"-",IFERROR(AE29*Dashboard!$D$9,0)+IFERROR(AF29*(1-Dashboard!$D$9),0))</f>
        <v>-</v>
      </c>
      <c r="AH29" s="51" t="s">
        <v>121</v>
      </c>
      <c r="AI29" s="49" t="s">
        <v>121</v>
      </c>
      <c r="AJ29" s="49" t="s">
        <v>121</v>
      </c>
      <c r="AK29" s="52" t="s">
        <v>121</v>
      </c>
      <c r="AL29" s="53" t="s">
        <v>121</v>
      </c>
      <c r="AM29" s="55" t="s">
        <v>121</v>
      </c>
      <c r="AN29" s="109" t="str">
        <f>IFERROR(AL29*(1+Dashboard!$D$8),"-")</f>
        <v>-</v>
      </c>
      <c r="AO29" s="119" t="str">
        <f>IFERROR(AM29*(1+Dashboard!$D$7)*(1+Dashboard!$D$8)*(1+Dashboard!$D$10),"-")</f>
        <v>-</v>
      </c>
      <c r="AP29" s="112" t="str">
        <f>IF(AND(AN29="-",AO29="-"),"-",IFERROR(AN29*Dashboard!$D$9,0)+IFERROR(AO29*(1-Dashboard!$D$9),0))</f>
        <v>-</v>
      </c>
      <c r="AQ29" s="56">
        <v>9.4764757870759302E-5</v>
      </c>
      <c r="AR29" s="58">
        <v>9.4764757870759302E-5</v>
      </c>
      <c r="AT29" s="36">
        <v>2036</v>
      </c>
      <c r="AU29" s="47"/>
      <c r="AV29" s="51" t="s">
        <v>121</v>
      </c>
      <c r="AW29" s="49" t="s">
        <v>121</v>
      </c>
      <c r="AX29" s="49" t="s">
        <v>121</v>
      </c>
      <c r="AY29" s="52" t="s">
        <v>121</v>
      </c>
      <c r="AZ29" s="53" t="s">
        <v>121</v>
      </c>
      <c r="BA29" s="55" t="s">
        <v>121</v>
      </c>
      <c r="BB29" s="109" t="str">
        <f>IFERROR(AZ29*(1+Dashboard!$D$8),"-")</f>
        <v>-</v>
      </c>
      <c r="BC29" s="119" t="str">
        <f>IFERROR(BA29*(1+Dashboard!$D$7)*(1+Dashboard!$D$8)*(1+Dashboard!$D$10),"-")</f>
        <v>-</v>
      </c>
      <c r="BD29" s="112" t="str">
        <f>IF(AND(BB29="-",BC29="-"),"-",IFERROR(BB29*Dashboard!$D$9,0)+IFERROR(BC29*(1-Dashboard!$D$9),0))</f>
        <v>-</v>
      </c>
      <c r="BE29" s="51" t="s">
        <v>121</v>
      </c>
      <c r="BF29" s="49" t="s">
        <v>121</v>
      </c>
      <c r="BG29" s="49" t="s">
        <v>121</v>
      </c>
      <c r="BH29" s="52" t="s">
        <v>121</v>
      </c>
      <c r="BI29" s="53" t="s">
        <v>121</v>
      </c>
      <c r="BJ29" s="55" t="s">
        <v>121</v>
      </c>
      <c r="BK29" s="109" t="str">
        <f>IFERROR(BI29*(1+Dashboard!$D$8),"-")</f>
        <v>-</v>
      </c>
      <c r="BL29" s="119" t="str">
        <f>IFERROR(BJ29*(1+Dashboard!$D$7)*(1+Dashboard!$D$8)*(1+Dashboard!$D$10),"-")</f>
        <v>-</v>
      </c>
      <c r="BM29" s="112" t="str">
        <f>IF(AND(BK29="-",BL29="-"),"-",IFERROR(BK29*Dashboard!$D$9,0)+IFERROR(BL29*(1-Dashboard!$D$9),0))</f>
        <v>-</v>
      </c>
      <c r="BO29" s="36">
        <v>2036</v>
      </c>
      <c r="BP29" s="47"/>
      <c r="BQ29" s="59">
        <v>94</v>
      </c>
      <c r="BR29" s="53" t="s">
        <v>121</v>
      </c>
      <c r="BS29" s="57" t="s">
        <v>121</v>
      </c>
      <c r="BT29" s="112" t="str">
        <f>IF(AND(BR29="-",BS29="-"),"-",IFERROR(BR29*Dashboard!$D$9,0)+IFERROR(BS29*(1-Dashboard!$D$9),0))</f>
        <v>-</v>
      </c>
      <c r="BU29" s="53" t="s">
        <v>121</v>
      </c>
      <c r="BV29" s="57" t="s">
        <v>121</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v>5.7053581564861323E-2</v>
      </c>
      <c r="E30" s="49">
        <v>4.9409802244548898E-2</v>
      </c>
      <c r="F30" s="49">
        <v>5.6642722455470314E-2</v>
      </c>
      <c r="G30" s="49">
        <v>4.7886139358558212E-2</v>
      </c>
      <c r="H30" s="50">
        <v>1.1120178308277542E-4</v>
      </c>
      <c r="I30" s="101">
        <f>IFERROR((D30+$H30)*(1+Dashboard!$D$7)*(1+Dashboard!$D$8),"-")</f>
        <v>6.6677003297042015E-2</v>
      </c>
      <c r="J30" s="102">
        <f>IFERROR((E30+$H30)*(1+Dashboard!$D$7)*(1+Dashboard!$D$8),"-")</f>
        <v>5.7761299097829594E-2</v>
      </c>
      <c r="K30" s="102">
        <f>IFERROR((F30+$H30)*(1+Dashboard!$D$7)*(1+Dashboard!$D$8),"-")</f>
        <v>6.6197777231848332E-2</v>
      </c>
      <c r="L30" s="103">
        <f>IFERROR((G30+$H30)*(1+Dashboard!$D$7)*(1+Dashboard!$D$8),"-")</f>
        <v>5.5984098707610057E-2</v>
      </c>
      <c r="M30" s="53">
        <v>91.092999640749127</v>
      </c>
      <c r="N30" s="54">
        <v>104.25620577620931</v>
      </c>
      <c r="O30" s="109">
        <f>M30*(1+Dashboard!$D$8)</f>
        <v>98.38043961200907</v>
      </c>
      <c r="P30" s="111">
        <f>N30*(1+Dashboard!$D$10)*(1+Dashboard!$D$7)*(1+Dashboard!$D$8)</f>
        <v>123.5501094320485</v>
      </c>
      <c r="Q30" s="112">
        <f>O30*Dashboard!$D$9+P30*(1-Dashboard!$D$9)</f>
        <v>110.96527452202878</v>
      </c>
      <c r="R30" s="51">
        <v>3.7352626437284445E-2</v>
      </c>
      <c r="S30" s="49">
        <v>3.814868972562923E-2</v>
      </c>
      <c r="T30" s="49">
        <v>3.6387651061931557E-2</v>
      </c>
      <c r="U30" s="52">
        <v>3.6618876944508973E-2</v>
      </c>
      <c r="W30" s="36">
        <v>2037</v>
      </c>
      <c r="X30" s="47"/>
      <c r="Y30" s="51" t="s">
        <v>121</v>
      </c>
      <c r="Z30" s="49" t="s">
        <v>121</v>
      </c>
      <c r="AA30" s="49" t="s">
        <v>121</v>
      </c>
      <c r="AB30" s="52" t="s">
        <v>121</v>
      </c>
      <c r="AC30" s="53" t="s">
        <v>121</v>
      </c>
      <c r="AD30" s="55" t="s">
        <v>121</v>
      </c>
      <c r="AE30" s="109" t="str">
        <f>IFERROR(AC30*(1+Dashboard!$D$8),"-")</f>
        <v>-</v>
      </c>
      <c r="AF30" s="119" t="str">
        <f>IFERROR(AD30*(1+Dashboard!$D$7)*(1+Dashboard!$D$8)*(1+Dashboard!$D$10),"-")</f>
        <v>-</v>
      </c>
      <c r="AG30" s="112" t="str">
        <f>IF(AND(AE30="-",AF30="-"),"-",IFERROR(AE30*Dashboard!$D$9,0)+IFERROR(AF30*(1-Dashboard!$D$9),0))</f>
        <v>-</v>
      </c>
      <c r="AH30" s="51" t="s">
        <v>121</v>
      </c>
      <c r="AI30" s="49" t="s">
        <v>121</v>
      </c>
      <c r="AJ30" s="49" t="s">
        <v>121</v>
      </c>
      <c r="AK30" s="52" t="s">
        <v>121</v>
      </c>
      <c r="AL30" s="53" t="s">
        <v>121</v>
      </c>
      <c r="AM30" s="55" t="s">
        <v>121</v>
      </c>
      <c r="AN30" s="109" t="str">
        <f>IFERROR(AL30*(1+Dashboard!$D$8),"-")</f>
        <v>-</v>
      </c>
      <c r="AO30" s="119" t="str">
        <f>IFERROR(AM30*(1+Dashboard!$D$7)*(1+Dashboard!$D$8)*(1+Dashboard!$D$10),"-")</f>
        <v>-</v>
      </c>
      <c r="AP30" s="112" t="str">
        <f>IF(AND(AN30="-",AO30="-"),"-",IFERROR(AN30*Dashboard!$D$9,0)+IFERROR(AO30*(1-Dashboard!$D$9),0))</f>
        <v>-</v>
      </c>
      <c r="AQ30" s="56">
        <v>9.4764757870759302E-5</v>
      </c>
      <c r="AR30" s="58">
        <v>9.4764757870759302E-5</v>
      </c>
      <c r="AT30" s="36">
        <v>2037</v>
      </c>
      <c r="AU30" s="47"/>
      <c r="AV30" s="51" t="s">
        <v>121</v>
      </c>
      <c r="AW30" s="49" t="s">
        <v>121</v>
      </c>
      <c r="AX30" s="49" t="s">
        <v>121</v>
      </c>
      <c r="AY30" s="52" t="s">
        <v>121</v>
      </c>
      <c r="AZ30" s="53" t="s">
        <v>121</v>
      </c>
      <c r="BA30" s="55" t="s">
        <v>121</v>
      </c>
      <c r="BB30" s="109" t="str">
        <f>IFERROR(AZ30*(1+Dashboard!$D$8),"-")</f>
        <v>-</v>
      </c>
      <c r="BC30" s="119" t="str">
        <f>IFERROR(BA30*(1+Dashboard!$D$7)*(1+Dashboard!$D$8)*(1+Dashboard!$D$10),"-")</f>
        <v>-</v>
      </c>
      <c r="BD30" s="112" t="str">
        <f>IF(AND(BB30="-",BC30="-"),"-",IFERROR(BB30*Dashboard!$D$9,0)+IFERROR(BC30*(1-Dashboard!$D$9),0))</f>
        <v>-</v>
      </c>
      <c r="BE30" s="51" t="s">
        <v>121</v>
      </c>
      <c r="BF30" s="49" t="s">
        <v>121</v>
      </c>
      <c r="BG30" s="49" t="s">
        <v>121</v>
      </c>
      <c r="BH30" s="52" t="s">
        <v>121</v>
      </c>
      <c r="BI30" s="53" t="s">
        <v>121</v>
      </c>
      <c r="BJ30" s="55" t="s">
        <v>121</v>
      </c>
      <c r="BK30" s="109" t="str">
        <f>IFERROR(BI30*(1+Dashboard!$D$8),"-")</f>
        <v>-</v>
      </c>
      <c r="BL30" s="119" t="str">
        <f>IFERROR(BJ30*(1+Dashboard!$D$7)*(1+Dashboard!$D$8)*(1+Dashboard!$D$10),"-")</f>
        <v>-</v>
      </c>
      <c r="BM30" s="112" t="str">
        <f>IF(AND(BK30="-",BL30="-"),"-",IFERROR(BK30*Dashboard!$D$9,0)+IFERROR(BL30*(1-Dashboard!$D$9),0))</f>
        <v>-</v>
      </c>
      <c r="BO30" s="36">
        <v>2037</v>
      </c>
      <c r="BP30" s="47"/>
      <c r="BQ30" s="59">
        <v>94</v>
      </c>
      <c r="BR30" s="53" t="s">
        <v>121</v>
      </c>
      <c r="BS30" s="57" t="s">
        <v>121</v>
      </c>
      <c r="BT30" s="112" t="str">
        <f>IF(AND(BR30="-",BS30="-"),"-",IFERROR(BR30*Dashboard!$D$9,0)+IFERROR(BS30*(1-Dashboard!$D$9),0))</f>
        <v>-</v>
      </c>
      <c r="BU30" s="53" t="s">
        <v>121</v>
      </c>
      <c r="BV30" s="57" t="s">
        <v>121</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v>5.7224181567982618E-2</v>
      </c>
      <c r="E31" s="49">
        <v>4.8960057444436274E-2</v>
      </c>
      <c r="F31" s="49">
        <v>5.8929044386934838E-2</v>
      </c>
      <c r="G31" s="49">
        <v>4.9539029417775847E-2</v>
      </c>
      <c r="H31" s="50">
        <v>1.0902135596350531E-4</v>
      </c>
      <c r="I31" s="101">
        <f>IFERROR((D31+$H31)*(1+Dashboard!$D$7)*(1+Dashboard!$D$8),"-")</f>
        <v>6.6873447890490767E-2</v>
      </c>
      <c r="J31" s="102">
        <f>IFERROR((E31+$H31)*(1+Dashboard!$D$7)*(1+Dashboard!$D$8),"-")</f>
        <v>5.7234173512786306E-2</v>
      </c>
      <c r="K31" s="102">
        <f>IFERROR((F31+$H31)*(1+Dashboard!$D$7)*(1+Dashboard!$D$8),"-")</f>
        <v>6.8861999882516636E-2</v>
      </c>
      <c r="L31" s="103">
        <f>IFERROR((G31+$H31)*(1+Dashboard!$D$7)*(1+Dashboard!$D$8),"-")</f>
        <v>5.7909486422489588E-2</v>
      </c>
      <c r="M31" s="53">
        <v>92.611649617220579</v>
      </c>
      <c r="N31" s="54">
        <v>105.92505040867479</v>
      </c>
      <c r="O31" s="109">
        <f>M31*(1+Dashboard!$D$8)</f>
        <v>100.02058158659823</v>
      </c>
      <c r="P31" s="111">
        <f>N31*(1+Dashboard!$D$10)*(1+Dashboard!$D$7)*(1+Dashboard!$D$8)</f>
        <v>125.52779445742514</v>
      </c>
      <c r="Q31" s="112">
        <f>O31*Dashboard!$D$9+P31*(1-Dashboard!$D$9)</f>
        <v>112.77418802201169</v>
      </c>
      <c r="R31" s="51">
        <v>3.6949910274332996E-2</v>
      </c>
      <c r="S31" s="49">
        <v>3.7737390831461083E-2</v>
      </c>
      <c r="T31" s="49">
        <v>3.599533875053141E-2</v>
      </c>
      <c r="U31" s="52">
        <v>3.6224071678554126E-2</v>
      </c>
      <c r="W31" s="36">
        <v>2038</v>
      </c>
      <c r="X31" s="47"/>
      <c r="Y31" s="51" t="s">
        <v>121</v>
      </c>
      <c r="Z31" s="49" t="s">
        <v>121</v>
      </c>
      <c r="AA31" s="49" t="s">
        <v>121</v>
      </c>
      <c r="AB31" s="52" t="s">
        <v>121</v>
      </c>
      <c r="AC31" s="53" t="s">
        <v>121</v>
      </c>
      <c r="AD31" s="55" t="s">
        <v>121</v>
      </c>
      <c r="AE31" s="109" t="str">
        <f>IFERROR(AC31*(1+Dashboard!$D$8),"-")</f>
        <v>-</v>
      </c>
      <c r="AF31" s="119" t="str">
        <f>IFERROR(AD31*(1+Dashboard!$D$7)*(1+Dashboard!$D$8)*(1+Dashboard!$D$10),"-")</f>
        <v>-</v>
      </c>
      <c r="AG31" s="112" t="str">
        <f>IF(AND(AE31="-",AF31="-"),"-",IFERROR(AE31*Dashboard!$D$9,0)+IFERROR(AF31*(1-Dashboard!$D$9),0))</f>
        <v>-</v>
      </c>
      <c r="AH31" s="51" t="s">
        <v>121</v>
      </c>
      <c r="AI31" s="49" t="s">
        <v>121</v>
      </c>
      <c r="AJ31" s="49" t="s">
        <v>121</v>
      </c>
      <c r="AK31" s="52" t="s">
        <v>121</v>
      </c>
      <c r="AL31" s="53" t="s">
        <v>121</v>
      </c>
      <c r="AM31" s="55" t="s">
        <v>121</v>
      </c>
      <c r="AN31" s="109" t="str">
        <f>IFERROR(AL31*(1+Dashboard!$D$8),"-")</f>
        <v>-</v>
      </c>
      <c r="AO31" s="119" t="str">
        <f>IFERROR(AM31*(1+Dashboard!$D$7)*(1+Dashboard!$D$8)*(1+Dashboard!$D$10),"-")</f>
        <v>-</v>
      </c>
      <c r="AP31" s="112" t="str">
        <f>IF(AND(AN31="-",AO31="-"),"-",IFERROR(AN31*Dashboard!$D$9,0)+IFERROR(AO31*(1-Dashboard!$D$9),0))</f>
        <v>-</v>
      </c>
      <c r="AQ31" s="56">
        <v>9.4764757870759302E-5</v>
      </c>
      <c r="AR31" s="58">
        <v>9.4764757870759302E-5</v>
      </c>
      <c r="AT31" s="36">
        <v>2038</v>
      </c>
      <c r="AU31" s="47"/>
      <c r="AV31" s="51" t="s">
        <v>121</v>
      </c>
      <c r="AW31" s="49" t="s">
        <v>121</v>
      </c>
      <c r="AX31" s="49" t="s">
        <v>121</v>
      </c>
      <c r="AY31" s="52" t="s">
        <v>121</v>
      </c>
      <c r="AZ31" s="53" t="s">
        <v>121</v>
      </c>
      <c r="BA31" s="55" t="s">
        <v>121</v>
      </c>
      <c r="BB31" s="109" t="str">
        <f>IFERROR(AZ31*(1+Dashboard!$D$8),"-")</f>
        <v>-</v>
      </c>
      <c r="BC31" s="119" t="str">
        <f>IFERROR(BA31*(1+Dashboard!$D$7)*(1+Dashboard!$D$8)*(1+Dashboard!$D$10),"-")</f>
        <v>-</v>
      </c>
      <c r="BD31" s="112" t="str">
        <f>IF(AND(BB31="-",BC31="-"),"-",IFERROR(BB31*Dashboard!$D$9,0)+IFERROR(BC31*(1-Dashboard!$D$9),0))</f>
        <v>-</v>
      </c>
      <c r="BE31" s="51" t="s">
        <v>121</v>
      </c>
      <c r="BF31" s="49" t="s">
        <v>121</v>
      </c>
      <c r="BG31" s="49" t="s">
        <v>121</v>
      </c>
      <c r="BH31" s="52" t="s">
        <v>121</v>
      </c>
      <c r="BI31" s="53" t="s">
        <v>121</v>
      </c>
      <c r="BJ31" s="55" t="s">
        <v>121</v>
      </c>
      <c r="BK31" s="109" t="str">
        <f>IFERROR(BI31*(1+Dashboard!$D$8),"-")</f>
        <v>-</v>
      </c>
      <c r="BL31" s="119" t="str">
        <f>IFERROR(BJ31*(1+Dashboard!$D$7)*(1+Dashboard!$D$8)*(1+Dashboard!$D$10),"-")</f>
        <v>-</v>
      </c>
      <c r="BM31" s="112" t="str">
        <f>IF(AND(BK31="-",BL31="-"),"-",IFERROR(BK31*Dashboard!$D$9,0)+IFERROR(BL31*(1-Dashboard!$D$9),0))</f>
        <v>-</v>
      </c>
      <c r="BO31" s="36">
        <v>2038</v>
      </c>
      <c r="BP31" s="47"/>
      <c r="BQ31" s="59">
        <v>94</v>
      </c>
      <c r="BR31" s="53" t="s">
        <v>121</v>
      </c>
      <c r="BS31" s="57" t="s">
        <v>121</v>
      </c>
      <c r="BT31" s="112" t="str">
        <f>IF(AND(BR31="-",BS31="-"),"-",IFERROR(BR31*Dashboard!$D$9,0)+IFERROR(BS31*(1-Dashboard!$D$9),0))</f>
        <v>-</v>
      </c>
      <c r="BU31" s="53" t="s">
        <v>121</v>
      </c>
      <c r="BV31" s="57" t="s">
        <v>121</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v>5.7395291694399712E-2</v>
      </c>
      <c r="E32" s="49">
        <v>4.8514406374232287E-2</v>
      </c>
      <c r="F32" s="49">
        <v>6.1307651218342245E-2</v>
      </c>
      <c r="G32" s="49">
        <v>5.124897242768979E-2</v>
      </c>
      <c r="H32" s="50">
        <v>1.0688368231716207E-4</v>
      </c>
      <c r="I32" s="101">
        <f>IFERROR((D32+$H32)*(1+Dashboard!$D$7)*(1+Dashboard!$D$8),"-")</f>
        <v>6.7070537359402577E-2</v>
      </c>
      <c r="J32" s="102">
        <f>IFERROR((E32+$H32)*(1+Dashboard!$D$7)*(1+Dashboard!$D$8),"-")</f>
        <v>5.6711872721959287E-2</v>
      </c>
      <c r="K32" s="102">
        <f>IFERROR((F32+$H32)*(1+Dashboard!$D$7)*(1+Dashboard!$D$8),"-")</f>
        <v>7.1633913508129143E-2</v>
      </c>
      <c r="L32" s="103">
        <f>IFERROR((G32+$H32)*(1+Dashboard!$D$7)*(1+Dashboard!$D$8),"-")</f>
        <v>5.990147056671212E-2</v>
      </c>
      <c r="M32" s="53">
        <v>94.155617650624322</v>
      </c>
      <c r="N32" s="54">
        <v>107.62060848602898</v>
      </c>
      <c r="O32" s="109">
        <f>M32*(1+Dashboard!$D$8)</f>
        <v>101.68806706267428</v>
      </c>
      <c r="P32" s="111">
        <f>N32*(1+Dashboard!$D$10)*(1+Dashboard!$D$7)*(1+Dashboard!$D$8)</f>
        <v>127.5371365819139</v>
      </c>
      <c r="Q32" s="112">
        <f>O32*Dashboard!$D$9+P32*(1-Dashboard!$D$9)</f>
        <v>114.6126018222941</v>
      </c>
      <c r="R32" s="51">
        <v>3.6551535982981248E-2</v>
      </c>
      <c r="S32" s="49">
        <v>3.7330526343338354E-2</v>
      </c>
      <c r="T32" s="49">
        <v>3.5607256141933843E-2</v>
      </c>
      <c r="U32" s="52">
        <v>3.583352299311271E-2</v>
      </c>
      <c r="W32" s="36">
        <v>2039</v>
      </c>
      <c r="X32" s="47"/>
      <c r="Y32" s="51" t="s">
        <v>121</v>
      </c>
      <c r="Z32" s="49" t="s">
        <v>121</v>
      </c>
      <c r="AA32" s="49" t="s">
        <v>121</v>
      </c>
      <c r="AB32" s="52" t="s">
        <v>121</v>
      </c>
      <c r="AC32" s="53" t="s">
        <v>121</v>
      </c>
      <c r="AD32" s="55" t="s">
        <v>121</v>
      </c>
      <c r="AE32" s="109" t="str">
        <f>IFERROR(AC32*(1+Dashboard!$D$8),"-")</f>
        <v>-</v>
      </c>
      <c r="AF32" s="119" t="str">
        <f>IFERROR(AD32*(1+Dashboard!$D$7)*(1+Dashboard!$D$8)*(1+Dashboard!$D$10),"-")</f>
        <v>-</v>
      </c>
      <c r="AG32" s="112" t="str">
        <f>IF(AND(AE32="-",AF32="-"),"-",IFERROR(AE32*Dashboard!$D$9,0)+IFERROR(AF32*(1-Dashboard!$D$9),0))</f>
        <v>-</v>
      </c>
      <c r="AH32" s="51" t="s">
        <v>121</v>
      </c>
      <c r="AI32" s="49" t="s">
        <v>121</v>
      </c>
      <c r="AJ32" s="49" t="s">
        <v>121</v>
      </c>
      <c r="AK32" s="52" t="s">
        <v>121</v>
      </c>
      <c r="AL32" s="53" t="s">
        <v>121</v>
      </c>
      <c r="AM32" s="55" t="s">
        <v>121</v>
      </c>
      <c r="AN32" s="109" t="str">
        <f>IFERROR(AL32*(1+Dashboard!$D$8),"-")</f>
        <v>-</v>
      </c>
      <c r="AO32" s="119" t="str">
        <f>IFERROR(AM32*(1+Dashboard!$D$7)*(1+Dashboard!$D$8)*(1+Dashboard!$D$10),"-")</f>
        <v>-</v>
      </c>
      <c r="AP32" s="112" t="str">
        <f>IF(AND(AN32="-",AO32="-"),"-",IFERROR(AN32*Dashboard!$D$9,0)+IFERROR(AO32*(1-Dashboard!$D$9),0))</f>
        <v>-</v>
      </c>
      <c r="AQ32" s="56">
        <v>9.4764757870759302E-5</v>
      </c>
      <c r="AR32" s="58">
        <v>9.4764757870759302E-5</v>
      </c>
      <c r="AT32" s="36">
        <v>2039</v>
      </c>
      <c r="AU32" s="47"/>
      <c r="AV32" s="51" t="s">
        <v>121</v>
      </c>
      <c r="AW32" s="49" t="s">
        <v>121</v>
      </c>
      <c r="AX32" s="49" t="s">
        <v>121</v>
      </c>
      <c r="AY32" s="52" t="s">
        <v>121</v>
      </c>
      <c r="AZ32" s="53" t="s">
        <v>121</v>
      </c>
      <c r="BA32" s="55" t="s">
        <v>121</v>
      </c>
      <c r="BB32" s="109" t="str">
        <f>IFERROR(AZ32*(1+Dashboard!$D$8),"-")</f>
        <v>-</v>
      </c>
      <c r="BC32" s="119" t="str">
        <f>IFERROR(BA32*(1+Dashboard!$D$7)*(1+Dashboard!$D$8)*(1+Dashboard!$D$10),"-")</f>
        <v>-</v>
      </c>
      <c r="BD32" s="112" t="str">
        <f>IF(AND(BB32="-",BC32="-"),"-",IFERROR(BB32*Dashboard!$D$9,0)+IFERROR(BC32*(1-Dashboard!$D$9),0))</f>
        <v>-</v>
      </c>
      <c r="BE32" s="51" t="s">
        <v>121</v>
      </c>
      <c r="BF32" s="49" t="s">
        <v>121</v>
      </c>
      <c r="BG32" s="49" t="s">
        <v>121</v>
      </c>
      <c r="BH32" s="52" t="s">
        <v>121</v>
      </c>
      <c r="BI32" s="53" t="s">
        <v>121</v>
      </c>
      <c r="BJ32" s="55" t="s">
        <v>121</v>
      </c>
      <c r="BK32" s="109" t="str">
        <f>IFERROR(BI32*(1+Dashboard!$D$8),"-")</f>
        <v>-</v>
      </c>
      <c r="BL32" s="119" t="str">
        <f>IFERROR(BJ32*(1+Dashboard!$D$7)*(1+Dashboard!$D$8)*(1+Dashboard!$D$10),"-")</f>
        <v>-</v>
      </c>
      <c r="BM32" s="112" t="str">
        <f>IF(AND(BK32="-",BL32="-"),"-",IFERROR(BK32*Dashboard!$D$9,0)+IFERROR(BL32*(1-Dashboard!$D$9),0))</f>
        <v>-</v>
      </c>
      <c r="BO32" s="36">
        <v>2039</v>
      </c>
      <c r="BP32" s="47"/>
      <c r="BQ32" s="59">
        <v>94</v>
      </c>
      <c r="BR32" s="53" t="s">
        <v>121</v>
      </c>
      <c r="BS32" s="57" t="s">
        <v>121</v>
      </c>
      <c r="BT32" s="112" t="str">
        <f>IF(AND(BR32="-",BS32="-"),"-",IFERROR(BR32*Dashboard!$D$9,0)+IFERROR(BS32*(1-Dashboard!$D$9),0))</f>
        <v>-</v>
      </c>
      <c r="BU32" s="53" t="s">
        <v>121</v>
      </c>
      <c r="BV32" s="57" t="s">
        <v>121</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v>5.7566913469468829E-2</v>
      </c>
      <c r="E33" s="49">
        <v>4.8072811771417034E-2</v>
      </c>
      <c r="F33" s="49">
        <v>6.3782267929381645E-2</v>
      </c>
      <c r="G33" s="49">
        <v>5.3017937689987721E-2</v>
      </c>
      <c r="H33" s="50">
        <v>1.0478792384035496E-4</v>
      </c>
      <c r="I33" s="101">
        <f>IFERROR((D33+$H33)*(1+Dashboard!$D$7)*(1+Dashboard!$D$8),"-")</f>
        <v>6.7268272505155838E-2</v>
      </c>
      <c r="J33" s="102">
        <f>IFERROR((E33+$H33)*(1+Dashboard!$D$7)*(1+Dashboard!$D$8),"-")</f>
        <v>5.6194352284548228E-2</v>
      </c>
      <c r="K33" s="102">
        <f>IFERROR((F33+$H33)*(1+Dashboard!$D$7)*(1+Dashboard!$D$8),"-")</f>
        <v>7.4517861947198158E-2</v>
      </c>
      <c r="L33" s="103">
        <f>IFERROR((G33+$H33)*(1+Dashboard!$D$7)*(1+Dashboard!$D$8),"-")</f>
        <v>6.1962347155969072E-2</v>
      </c>
      <c r="M33" s="53">
        <v>95.725325829010089</v>
      </c>
      <c r="N33" s="54">
        <v>109.34330761436772</v>
      </c>
      <c r="O33" s="109">
        <f>M33*(1+Dashboard!$D$8)</f>
        <v>103.3833518953309</v>
      </c>
      <c r="P33" s="111">
        <f>N33*(1+Dashboard!$D$10)*(1+Dashboard!$D$7)*(1+Dashboard!$D$8)</f>
        <v>129.57864254542091</v>
      </c>
      <c r="Q33" s="112">
        <f>O33*Dashboard!$D$9+P33*(1-Dashboard!$D$9)</f>
        <v>116.48099722037591</v>
      </c>
      <c r="R33" s="51">
        <v>3.6157456751477593E-2</v>
      </c>
      <c r="S33" s="49">
        <v>3.6928048451852227E-2</v>
      </c>
      <c r="T33" s="49">
        <v>3.5223357633731599E-2</v>
      </c>
      <c r="U33" s="52">
        <v>3.5447184995996271E-2</v>
      </c>
      <c r="W33" s="36">
        <v>2040</v>
      </c>
      <c r="X33" s="47"/>
      <c r="Y33" s="51" t="s">
        <v>121</v>
      </c>
      <c r="Z33" s="49" t="s">
        <v>121</v>
      </c>
      <c r="AA33" s="49" t="s">
        <v>121</v>
      </c>
      <c r="AB33" s="52" t="s">
        <v>121</v>
      </c>
      <c r="AC33" s="53" t="s">
        <v>121</v>
      </c>
      <c r="AD33" s="55" t="s">
        <v>121</v>
      </c>
      <c r="AE33" s="109" t="str">
        <f>IFERROR(AC33*(1+Dashboard!$D$8),"-")</f>
        <v>-</v>
      </c>
      <c r="AF33" s="119" t="str">
        <f>IFERROR(AD33*(1+Dashboard!$D$7)*(1+Dashboard!$D$8)*(1+Dashboard!$D$10),"-")</f>
        <v>-</v>
      </c>
      <c r="AG33" s="112" t="str">
        <f>IF(AND(AE33="-",AF33="-"),"-",IFERROR(AE33*Dashboard!$D$9,0)+IFERROR(AF33*(1-Dashboard!$D$9),0))</f>
        <v>-</v>
      </c>
      <c r="AH33" s="51" t="s">
        <v>121</v>
      </c>
      <c r="AI33" s="49" t="s">
        <v>121</v>
      </c>
      <c r="AJ33" s="49" t="s">
        <v>121</v>
      </c>
      <c r="AK33" s="52" t="s">
        <v>121</v>
      </c>
      <c r="AL33" s="53" t="s">
        <v>121</v>
      </c>
      <c r="AM33" s="55" t="s">
        <v>121</v>
      </c>
      <c r="AN33" s="109" t="str">
        <f>IFERROR(AL33*(1+Dashboard!$D$8),"-")</f>
        <v>-</v>
      </c>
      <c r="AO33" s="119" t="str">
        <f>IFERROR(AM33*(1+Dashboard!$D$7)*(1+Dashboard!$D$8)*(1+Dashboard!$D$10),"-")</f>
        <v>-</v>
      </c>
      <c r="AP33" s="112" t="str">
        <f>IF(AND(AN33="-",AO33="-"),"-",IFERROR(AN33*Dashboard!$D$9,0)+IFERROR(AO33*(1-Dashboard!$D$9),0))</f>
        <v>-</v>
      </c>
      <c r="AQ33" s="56">
        <v>9.4764757870759302E-5</v>
      </c>
      <c r="AR33" s="58">
        <v>9.4764757870759302E-5</v>
      </c>
      <c r="AT33" s="36">
        <v>2040</v>
      </c>
      <c r="AU33" s="47"/>
      <c r="AV33" s="51" t="s">
        <v>121</v>
      </c>
      <c r="AW33" s="49" t="s">
        <v>121</v>
      </c>
      <c r="AX33" s="49" t="s">
        <v>121</v>
      </c>
      <c r="AY33" s="52" t="s">
        <v>121</v>
      </c>
      <c r="AZ33" s="53" t="s">
        <v>121</v>
      </c>
      <c r="BA33" s="55" t="s">
        <v>121</v>
      </c>
      <c r="BB33" s="109" t="str">
        <f>IFERROR(AZ33*(1+Dashboard!$D$8),"-")</f>
        <v>-</v>
      </c>
      <c r="BC33" s="119" t="str">
        <f>IFERROR(BA33*(1+Dashboard!$D$7)*(1+Dashboard!$D$8)*(1+Dashboard!$D$10),"-")</f>
        <v>-</v>
      </c>
      <c r="BD33" s="112" t="str">
        <f>IF(AND(BB33="-",BC33="-"),"-",IFERROR(BB33*Dashboard!$D$9,0)+IFERROR(BC33*(1-Dashboard!$D$9),0))</f>
        <v>-</v>
      </c>
      <c r="BE33" s="51" t="s">
        <v>121</v>
      </c>
      <c r="BF33" s="49" t="s">
        <v>121</v>
      </c>
      <c r="BG33" s="49" t="s">
        <v>121</v>
      </c>
      <c r="BH33" s="52" t="s">
        <v>121</v>
      </c>
      <c r="BI33" s="53" t="s">
        <v>121</v>
      </c>
      <c r="BJ33" s="55" t="s">
        <v>121</v>
      </c>
      <c r="BK33" s="109" t="str">
        <f>IFERROR(BI33*(1+Dashboard!$D$8),"-")</f>
        <v>-</v>
      </c>
      <c r="BL33" s="119" t="str">
        <f>IFERROR(BJ33*(1+Dashboard!$D$7)*(1+Dashboard!$D$8)*(1+Dashboard!$D$10),"-")</f>
        <v>-</v>
      </c>
      <c r="BM33" s="112" t="str">
        <f>IF(AND(BK33="-",BL33="-"),"-",IFERROR(BK33*Dashboard!$D$9,0)+IFERROR(BL33*(1-Dashboard!$D$9),0))</f>
        <v>-</v>
      </c>
      <c r="BO33" s="36">
        <v>2040</v>
      </c>
      <c r="BP33" s="47"/>
      <c r="BQ33" s="59">
        <v>94</v>
      </c>
      <c r="BR33" s="53" t="s">
        <v>121</v>
      </c>
      <c r="BS33" s="57" t="s">
        <v>121</v>
      </c>
      <c r="BT33" s="112" t="str">
        <f>IF(AND(BR33="-",BS33="-"),"-",IFERROR(BR33*Dashboard!$D$9,0)+IFERROR(BS33*(1-Dashboard!$D$9),0))</f>
        <v>-</v>
      </c>
      <c r="BU33" s="53" t="s">
        <v>121</v>
      </c>
      <c r="BV33" s="57" t="s">
        <v>121</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v>5.7739048423107273E-2</v>
      </c>
      <c r="E34" s="49">
        <v>4.7635236712646724E-2</v>
      </c>
      <c r="F34" s="49">
        <v>6.6356769854498912E-2</v>
      </c>
      <c r="G34" s="49">
        <v>5.4847962480915849E-2</v>
      </c>
      <c r="H34" s="50">
        <v>1.0273325866701467E-4</v>
      </c>
      <c r="I34" s="101">
        <f>IFERROR((D34+$H34)*(1+Dashboard!$D$7)*(1+Dashboard!$D$8),"-")</f>
        <v>6.7466654153621533E-2</v>
      </c>
      <c r="J34" s="102">
        <f>IFERROR((E34+$H34)*(1+Dashboard!$D$7)*(1+Dashboard!$D$8),"-")</f>
        <v>5.5681568174540355E-2</v>
      </c>
      <c r="K34" s="102">
        <f>IFERROR((F34+$H34)*(1+Dashboard!$D$7)*(1+Dashboard!$D$8),"-")</f>
        <v>7.7518364431196751E-2</v>
      </c>
      <c r="L34" s="103">
        <f>IFERROR((G34+$H34)*(1+Dashboard!$D$7)*(1+Dashboard!$D$8),"-")</f>
        <v>6.4094491510649457E-2</v>
      </c>
      <c r="M34" s="53">
        <v>97.321203277236293</v>
      </c>
      <c r="N34" s="54">
        <v>111.09358224454134</v>
      </c>
      <c r="O34" s="109">
        <f>M34*(1+Dashboard!$D$8)</f>
        <v>105.10689953941521</v>
      </c>
      <c r="P34" s="111">
        <f>N34*(1+Dashboard!$D$10)*(1+Dashboard!$D$7)*(1+Dashboard!$D$8)</f>
        <v>131.65282719931358</v>
      </c>
      <c r="Q34" s="112">
        <f>O34*Dashboard!$D$9+P34*(1-Dashboard!$D$9)</f>
        <v>118.37986336936439</v>
      </c>
      <c r="R34" s="51">
        <v>3.5767626272769852E-2</v>
      </c>
      <c r="S34" s="49">
        <v>3.652990986304952E-2</v>
      </c>
      <c r="T34" s="49">
        <v>3.4843598115178336E-2</v>
      </c>
      <c r="U34" s="52">
        <v>3.5065012289801537E-2</v>
      </c>
      <c r="W34" s="36">
        <v>2041</v>
      </c>
      <c r="X34" s="47"/>
      <c r="Y34" s="51" t="s">
        <v>121</v>
      </c>
      <c r="Z34" s="49" t="s">
        <v>121</v>
      </c>
      <c r="AA34" s="49" t="s">
        <v>121</v>
      </c>
      <c r="AB34" s="52" t="s">
        <v>121</v>
      </c>
      <c r="AC34" s="53" t="s">
        <v>121</v>
      </c>
      <c r="AD34" s="55" t="s">
        <v>121</v>
      </c>
      <c r="AE34" s="109" t="str">
        <f>IFERROR(AC34*(1+Dashboard!$D$8),"-")</f>
        <v>-</v>
      </c>
      <c r="AF34" s="119" t="str">
        <f>IFERROR(AD34*(1+Dashboard!$D$7)*(1+Dashboard!$D$8)*(1+Dashboard!$D$10),"-")</f>
        <v>-</v>
      </c>
      <c r="AG34" s="112" t="str">
        <f>IF(AND(AE34="-",AF34="-"),"-",IFERROR(AE34*Dashboard!$D$9,0)+IFERROR(AF34*(1-Dashboard!$D$9),0))</f>
        <v>-</v>
      </c>
      <c r="AH34" s="51" t="s">
        <v>121</v>
      </c>
      <c r="AI34" s="49" t="s">
        <v>121</v>
      </c>
      <c r="AJ34" s="49" t="s">
        <v>121</v>
      </c>
      <c r="AK34" s="52" t="s">
        <v>121</v>
      </c>
      <c r="AL34" s="53" t="s">
        <v>121</v>
      </c>
      <c r="AM34" s="55" t="s">
        <v>121</v>
      </c>
      <c r="AN34" s="109" t="str">
        <f>IFERROR(AL34*(1+Dashboard!$D$8),"-")</f>
        <v>-</v>
      </c>
      <c r="AO34" s="119" t="str">
        <f>IFERROR(AM34*(1+Dashboard!$D$7)*(1+Dashboard!$D$8)*(1+Dashboard!$D$10),"-")</f>
        <v>-</v>
      </c>
      <c r="AP34" s="112" t="str">
        <f>IF(AND(AN34="-",AO34="-"),"-",IFERROR(AN34*Dashboard!$D$9,0)+IFERROR(AO34*(1-Dashboard!$D$9),0))</f>
        <v>-</v>
      </c>
      <c r="AQ34" s="56">
        <v>9.4764757870759302E-5</v>
      </c>
      <c r="AR34" s="58">
        <v>9.4764757870759302E-5</v>
      </c>
      <c r="AT34" s="36">
        <v>2041</v>
      </c>
      <c r="AU34" s="47"/>
      <c r="AV34" s="51" t="s">
        <v>121</v>
      </c>
      <c r="AW34" s="49" t="s">
        <v>121</v>
      </c>
      <c r="AX34" s="49" t="s">
        <v>121</v>
      </c>
      <c r="AY34" s="52" t="s">
        <v>121</v>
      </c>
      <c r="AZ34" s="53" t="s">
        <v>121</v>
      </c>
      <c r="BA34" s="55" t="s">
        <v>121</v>
      </c>
      <c r="BB34" s="109" t="str">
        <f>IFERROR(AZ34*(1+Dashboard!$D$8),"-")</f>
        <v>-</v>
      </c>
      <c r="BC34" s="119" t="str">
        <f>IFERROR(BA34*(1+Dashboard!$D$7)*(1+Dashboard!$D$8)*(1+Dashboard!$D$10),"-")</f>
        <v>-</v>
      </c>
      <c r="BD34" s="112" t="str">
        <f>IF(AND(BB34="-",BC34="-"),"-",IFERROR(BB34*Dashboard!$D$9,0)+IFERROR(BC34*(1-Dashboard!$D$9),0))</f>
        <v>-</v>
      </c>
      <c r="BE34" s="51" t="s">
        <v>121</v>
      </c>
      <c r="BF34" s="49" t="s">
        <v>121</v>
      </c>
      <c r="BG34" s="49" t="s">
        <v>121</v>
      </c>
      <c r="BH34" s="52" t="s">
        <v>121</v>
      </c>
      <c r="BI34" s="53" t="s">
        <v>121</v>
      </c>
      <c r="BJ34" s="55" t="s">
        <v>121</v>
      </c>
      <c r="BK34" s="109" t="str">
        <f>IFERROR(BI34*(1+Dashboard!$D$8),"-")</f>
        <v>-</v>
      </c>
      <c r="BL34" s="119" t="str">
        <f>IFERROR(BJ34*(1+Dashboard!$D$7)*(1+Dashboard!$D$8)*(1+Dashboard!$D$10),"-")</f>
        <v>-</v>
      </c>
      <c r="BM34" s="112" t="str">
        <f>IF(AND(BK34="-",BL34="-"),"-",IFERROR(BK34*Dashboard!$D$9,0)+IFERROR(BL34*(1-Dashboard!$D$9),0))</f>
        <v>-</v>
      </c>
      <c r="BO34" s="36">
        <v>2041</v>
      </c>
      <c r="BP34" s="47"/>
      <c r="BQ34" s="59">
        <v>94</v>
      </c>
      <c r="BR34" s="53" t="s">
        <v>121</v>
      </c>
      <c r="BS34" s="57" t="s">
        <v>121</v>
      </c>
      <c r="BT34" s="112" t="str">
        <f>IF(AND(BR34="-",BS34="-"),"-",IFERROR(BR34*Dashboard!$D$9,0)+IFERROR(BS34*(1-Dashboard!$D$9),0))</f>
        <v>-</v>
      </c>
      <c r="BU34" s="53" t="s">
        <v>121</v>
      </c>
      <c r="BV34" s="57" t="s">
        <v>121</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v>5.7911698089807062E-2</v>
      </c>
      <c r="E35" s="49">
        <v>4.7201644610666386E-2</v>
      </c>
      <c r="F35" s="49">
        <v>6.9035188751803048E-2</v>
      </c>
      <c r="G35" s="49">
        <v>5.6741154397562714E-2</v>
      </c>
      <c r="H35" s="50">
        <v>1.0071888104609281E-4</v>
      </c>
      <c r="I35" s="101">
        <f>IFERROR((D35+$H35)*(1+Dashboard!$D$7)*(1+Dashboard!$D$8),"-")</f>
        <v>6.7665683154803133E-2</v>
      </c>
      <c r="J35" s="102">
        <f>IFERROR((E35+$H35)*(1+Dashboard!$D$7)*(1+Dashboard!$D$8),"-")</f>
        <v>5.5173476776733441E-2</v>
      </c>
      <c r="K35" s="102">
        <f>IFERROR((F35+$H35)*(1+Dashboard!$D$7)*(1+Dashboard!$D$8),"-")</f>
        <v>8.0640122662955255E-2</v>
      </c>
      <c r="L35" s="103">
        <f>IFERROR((G35+$H35)*(1+Dashboard!$D$7)*(1+Dashboard!$D$8),"-")</f>
        <v>6.6300360992169322E-2</v>
      </c>
      <c r="M35" s="53">
        <v>98.943686274283564</v>
      </c>
      <c r="N35" s="54">
        <v>112.87187378171977</v>
      </c>
      <c r="O35" s="109">
        <f>M35*(1+Dashboard!$D$8)</f>
        <v>106.85918117622626</v>
      </c>
      <c r="P35" s="111">
        <f>N35*(1+Dashboard!$D$10)*(1+Dashboard!$D$7)*(1+Dashboard!$D$8)</f>
        <v>133.76021363626194</v>
      </c>
      <c r="Q35" s="112">
        <f>O35*Dashboard!$D$9+P35*(1-Dashboard!$D$9)</f>
        <v>120.3096974062441</v>
      </c>
      <c r="R35" s="51">
        <v>3.5381998739063857E-2</v>
      </c>
      <c r="S35" s="49">
        <v>3.613606379287531E-2</v>
      </c>
      <c r="T35" s="49">
        <v>3.4467932961887784E-2</v>
      </c>
      <c r="U35" s="52">
        <v>3.4686959966575906E-2</v>
      </c>
      <c r="W35" s="36">
        <v>2042</v>
      </c>
      <c r="X35" s="47"/>
      <c r="Y35" s="51" t="s">
        <v>121</v>
      </c>
      <c r="Z35" s="49" t="s">
        <v>121</v>
      </c>
      <c r="AA35" s="49" t="s">
        <v>121</v>
      </c>
      <c r="AB35" s="52" t="s">
        <v>121</v>
      </c>
      <c r="AC35" s="53" t="s">
        <v>121</v>
      </c>
      <c r="AD35" s="55" t="s">
        <v>121</v>
      </c>
      <c r="AE35" s="109" t="str">
        <f>IFERROR(AC35*(1+Dashboard!$D$8),"-")</f>
        <v>-</v>
      </c>
      <c r="AF35" s="119" t="str">
        <f>IFERROR(AD35*(1+Dashboard!$D$7)*(1+Dashboard!$D$8)*(1+Dashboard!$D$10),"-")</f>
        <v>-</v>
      </c>
      <c r="AG35" s="112" t="str">
        <f>IF(AND(AE35="-",AF35="-"),"-",IFERROR(AE35*Dashboard!$D$9,0)+IFERROR(AF35*(1-Dashboard!$D$9),0))</f>
        <v>-</v>
      </c>
      <c r="AH35" s="51" t="s">
        <v>121</v>
      </c>
      <c r="AI35" s="49" t="s">
        <v>121</v>
      </c>
      <c r="AJ35" s="49" t="s">
        <v>121</v>
      </c>
      <c r="AK35" s="52" t="s">
        <v>121</v>
      </c>
      <c r="AL35" s="53" t="s">
        <v>121</v>
      </c>
      <c r="AM35" s="55" t="s">
        <v>121</v>
      </c>
      <c r="AN35" s="109" t="str">
        <f>IFERROR(AL35*(1+Dashboard!$D$8),"-")</f>
        <v>-</v>
      </c>
      <c r="AO35" s="119" t="str">
        <f>IFERROR(AM35*(1+Dashboard!$D$7)*(1+Dashboard!$D$8)*(1+Dashboard!$D$10),"-")</f>
        <v>-</v>
      </c>
      <c r="AP35" s="112" t="str">
        <f>IF(AND(AN35="-",AO35="-"),"-",IFERROR(AN35*Dashboard!$D$9,0)+IFERROR(AO35*(1-Dashboard!$D$9),0))</f>
        <v>-</v>
      </c>
      <c r="AQ35" s="56">
        <v>9.4764757870759302E-5</v>
      </c>
      <c r="AR35" s="58">
        <v>9.4764757870759302E-5</v>
      </c>
      <c r="AT35" s="36">
        <v>2042</v>
      </c>
      <c r="AU35" s="47"/>
      <c r="AV35" s="51" t="s">
        <v>121</v>
      </c>
      <c r="AW35" s="49" t="s">
        <v>121</v>
      </c>
      <c r="AX35" s="49" t="s">
        <v>121</v>
      </c>
      <c r="AY35" s="52" t="s">
        <v>121</v>
      </c>
      <c r="AZ35" s="53" t="s">
        <v>121</v>
      </c>
      <c r="BA35" s="55" t="s">
        <v>121</v>
      </c>
      <c r="BB35" s="109" t="str">
        <f>IFERROR(AZ35*(1+Dashboard!$D$8),"-")</f>
        <v>-</v>
      </c>
      <c r="BC35" s="119" t="str">
        <f>IFERROR(BA35*(1+Dashboard!$D$7)*(1+Dashboard!$D$8)*(1+Dashboard!$D$10),"-")</f>
        <v>-</v>
      </c>
      <c r="BD35" s="112" t="str">
        <f>IF(AND(BB35="-",BC35="-"),"-",IFERROR(BB35*Dashboard!$D$9,0)+IFERROR(BC35*(1-Dashboard!$D$9),0))</f>
        <v>-</v>
      </c>
      <c r="BE35" s="51" t="s">
        <v>121</v>
      </c>
      <c r="BF35" s="49" t="s">
        <v>121</v>
      </c>
      <c r="BG35" s="49" t="s">
        <v>121</v>
      </c>
      <c r="BH35" s="52" t="s">
        <v>121</v>
      </c>
      <c r="BI35" s="53" t="s">
        <v>121</v>
      </c>
      <c r="BJ35" s="55" t="s">
        <v>121</v>
      </c>
      <c r="BK35" s="109" t="str">
        <f>IFERROR(BI35*(1+Dashboard!$D$8),"-")</f>
        <v>-</v>
      </c>
      <c r="BL35" s="119" t="str">
        <f>IFERROR(BJ35*(1+Dashboard!$D$7)*(1+Dashboard!$D$8)*(1+Dashboard!$D$10),"-")</f>
        <v>-</v>
      </c>
      <c r="BM35" s="112" t="str">
        <f>IF(AND(BK35="-",BL35="-"),"-",IFERROR(BK35*Dashboard!$D$9,0)+IFERROR(BL35*(1-Dashboard!$D$9),0))</f>
        <v>-</v>
      </c>
      <c r="BO35" s="36">
        <v>2042</v>
      </c>
      <c r="BP35" s="47"/>
      <c r="BQ35" s="59">
        <v>94</v>
      </c>
      <c r="BR35" s="53" t="s">
        <v>121</v>
      </c>
      <c r="BS35" s="57" t="s">
        <v>121</v>
      </c>
      <c r="BT35" s="112" t="str">
        <f>IF(AND(BR35="-",BS35="-"),"-",IFERROR(BR35*Dashboard!$D$9,0)+IFERROR(BS35*(1-Dashboard!$D$9),0))</f>
        <v>-</v>
      </c>
      <c r="BU35" s="53" t="s">
        <v>121</v>
      </c>
      <c r="BV35" s="57" t="s">
        <v>121</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v>5.808486400864861E-2</v>
      </c>
      <c r="E36" s="49">
        <v>4.6771999211250657E-2</v>
      </c>
      <c r="F36" s="49">
        <v>7.1821719116937313E-2</v>
      </c>
      <c r="G36" s="49">
        <v>5.8699693785129833E-2</v>
      </c>
      <c r="H36" s="50">
        <v>9.8744001025581179E-5</v>
      </c>
      <c r="I36" s="101">
        <f>IFERROR((D36+$H36)*(1+Dashboard!$D$7)*(1+Dashboard!$D$8),"-")</f>
        <v>6.7865360382483988E-2</v>
      </c>
      <c r="J36" s="102">
        <f>IFERROR((E36+$H36)*(1+Dashboard!$D$7)*(1+Dashboard!$D$8),"-")</f>
        <v>5.4670034882799007E-2</v>
      </c>
      <c r="K36" s="102">
        <f>IFERROR((F36+$H36)*(1+Dashboard!$D$7)*(1+Dashboard!$D$8),"-")</f>
        <v>8.3888028180791926E-2</v>
      </c>
      <c r="L36" s="103">
        <f>IFERROR((G36+$H36)*(1+Dashboard!$D$7)*(1+Dashboard!$D$8),"-")</f>
        <v>6.8582497833771683E-2</v>
      </c>
      <c r="M36" s="53">
        <v>100.59321837252422</v>
      </c>
      <c r="N36" s="54">
        <v>114.67863069671128</v>
      </c>
      <c r="O36" s="109">
        <f>M36*(1+Dashboard!$D$8)</f>
        <v>108.64067584232616</v>
      </c>
      <c r="P36" s="111">
        <f>N36*(1+Dashboard!$D$10)*(1+Dashboard!$D$7)*(1+Dashboard!$D$8)</f>
        <v>135.90133332215837</v>
      </c>
      <c r="Q36" s="112">
        <f>O36*Dashboard!$D$9+P36*(1-Dashboard!$D$9)</f>
        <v>122.27100458224226</v>
      </c>
      <c r="R36" s="51">
        <v>3.5000528836440732E-2</v>
      </c>
      <c r="S36" s="49">
        <v>3.5746463961675502E-2</v>
      </c>
      <c r="T36" s="49">
        <v>3.4096318030590107E-2</v>
      </c>
      <c r="U36" s="52">
        <v>3.4312983602540453E-2</v>
      </c>
      <c r="W36" s="36">
        <v>2043</v>
      </c>
      <c r="X36" s="47"/>
      <c r="Y36" s="51" t="s">
        <v>121</v>
      </c>
      <c r="Z36" s="49" t="s">
        <v>121</v>
      </c>
      <c r="AA36" s="49" t="s">
        <v>121</v>
      </c>
      <c r="AB36" s="52" t="s">
        <v>121</v>
      </c>
      <c r="AC36" s="53" t="s">
        <v>121</v>
      </c>
      <c r="AD36" s="55" t="s">
        <v>121</v>
      </c>
      <c r="AE36" s="109" t="str">
        <f>IFERROR(AC36*(1+Dashboard!$D$8),"-")</f>
        <v>-</v>
      </c>
      <c r="AF36" s="119" t="str">
        <f>IFERROR(AD36*(1+Dashboard!$D$7)*(1+Dashboard!$D$8)*(1+Dashboard!$D$10),"-")</f>
        <v>-</v>
      </c>
      <c r="AG36" s="112" t="str">
        <f>IF(AND(AE36="-",AF36="-"),"-",IFERROR(AE36*Dashboard!$D$9,0)+IFERROR(AF36*(1-Dashboard!$D$9),0))</f>
        <v>-</v>
      </c>
      <c r="AH36" s="51" t="s">
        <v>121</v>
      </c>
      <c r="AI36" s="49" t="s">
        <v>121</v>
      </c>
      <c r="AJ36" s="49" t="s">
        <v>121</v>
      </c>
      <c r="AK36" s="52" t="s">
        <v>121</v>
      </c>
      <c r="AL36" s="53" t="s">
        <v>121</v>
      </c>
      <c r="AM36" s="55" t="s">
        <v>121</v>
      </c>
      <c r="AN36" s="109" t="str">
        <f>IFERROR(AL36*(1+Dashboard!$D$8),"-")</f>
        <v>-</v>
      </c>
      <c r="AO36" s="119" t="str">
        <f>IFERROR(AM36*(1+Dashboard!$D$7)*(1+Dashboard!$D$8)*(1+Dashboard!$D$10),"-")</f>
        <v>-</v>
      </c>
      <c r="AP36" s="112" t="str">
        <f>IF(AND(AN36="-",AO36="-"),"-",IFERROR(AN36*Dashboard!$D$9,0)+IFERROR(AO36*(1-Dashboard!$D$9),0))</f>
        <v>-</v>
      </c>
      <c r="AQ36" s="56">
        <v>9.4764757870759302E-5</v>
      </c>
      <c r="AR36" s="58">
        <v>9.4764757870759302E-5</v>
      </c>
      <c r="AT36" s="36">
        <v>2043</v>
      </c>
      <c r="AU36" s="47"/>
      <c r="AV36" s="51" t="s">
        <v>121</v>
      </c>
      <c r="AW36" s="49" t="s">
        <v>121</v>
      </c>
      <c r="AX36" s="49" t="s">
        <v>121</v>
      </c>
      <c r="AY36" s="52" t="s">
        <v>121</v>
      </c>
      <c r="AZ36" s="53" t="s">
        <v>121</v>
      </c>
      <c r="BA36" s="55" t="s">
        <v>121</v>
      </c>
      <c r="BB36" s="109" t="str">
        <f>IFERROR(AZ36*(1+Dashboard!$D$8),"-")</f>
        <v>-</v>
      </c>
      <c r="BC36" s="119" t="str">
        <f>IFERROR(BA36*(1+Dashboard!$D$7)*(1+Dashboard!$D$8)*(1+Dashboard!$D$10),"-")</f>
        <v>-</v>
      </c>
      <c r="BD36" s="112" t="str">
        <f>IF(AND(BB36="-",BC36="-"),"-",IFERROR(BB36*Dashboard!$D$9,0)+IFERROR(BC36*(1-Dashboard!$D$9),0))</f>
        <v>-</v>
      </c>
      <c r="BE36" s="51" t="s">
        <v>121</v>
      </c>
      <c r="BF36" s="49" t="s">
        <v>121</v>
      </c>
      <c r="BG36" s="49" t="s">
        <v>121</v>
      </c>
      <c r="BH36" s="52" t="s">
        <v>121</v>
      </c>
      <c r="BI36" s="53" t="s">
        <v>121</v>
      </c>
      <c r="BJ36" s="55" t="s">
        <v>121</v>
      </c>
      <c r="BK36" s="109" t="str">
        <f>IFERROR(BI36*(1+Dashboard!$D$8),"-")</f>
        <v>-</v>
      </c>
      <c r="BL36" s="119" t="str">
        <f>IFERROR(BJ36*(1+Dashboard!$D$7)*(1+Dashboard!$D$8)*(1+Dashboard!$D$10),"-")</f>
        <v>-</v>
      </c>
      <c r="BM36" s="112" t="str">
        <f>IF(AND(BK36="-",BL36="-"),"-",IFERROR(BK36*Dashboard!$D$9,0)+IFERROR(BL36*(1-Dashboard!$D$9),0))</f>
        <v>-</v>
      </c>
      <c r="BO36" s="36">
        <v>2043</v>
      </c>
      <c r="BP36" s="47"/>
      <c r="BQ36" s="59">
        <v>94</v>
      </c>
      <c r="BR36" s="53" t="s">
        <v>121</v>
      </c>
      <c r="BS36" s="57" t="s">
        <v>121</v>
      </c>
      <c r="BT36" s="112" t="str">
        <f>IF(AND(BR36="-",BS36="-"),"-",IFERROR(BR36*Dashboard!$D$9,0)+IFERROR(BS36*(1-Dashboard!$D$9),0))</f>
        <v>-</v>
      </c>
      <c r="BU36" s="53" t="s">
        <v>121</v>
      </c>
      <c r="BV36" s="57" t="s">
        <v>121</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v>5.8258547723314444E-2</v>
      </c>
      <c r="E37" s="49">
        <v>4.6346264590172458E-2</v>
      </c>
      <c r="F37" s="49">
        <v>7.4720724751802942E-2</v>
      </c>
      <c r="G37" s="49">
        <v>6.0725836247984694E-2</v>
      </c>
      <c r="H37" s="50">
        <v>9.6807844142726636E-5</v>
      </c>
      <c r="I37" s="101">
        <f>IFERROR((D37+$H37)*(1+Dashboard!$D$7)*(1+Dashboard!$D$8),"-")</f>
        <v>6.8065686733882053E-2</v>
      </c>
      <c r="J37" s="102">
        <f>IFERROR((E37+$H37)*(1+Dashboard!$D$7)*(1+Dashboard!$D$8),"-")</f>
        <v>5.4171199687385235E-2</v>
      </c>
      <c r="K37" s="102">
        <f>IFERROR((F37+$H37)*(1+Dashboard!$D$7)*(1+Dashboard!$D$8),"-")</f>
        <v>8.726717001991105E-2</v>
      </c>
      <c r="L37" s="103">
        <f>IFERROR((G37+$H37)*(1+Dashboard!$D$7)*(1+Dashboard!$D$8),"-")</f>
        <v>7.094353206905743E-2</v>
      </c>
      <c r="M37" s="53">
        <v>102.27025051898001</v>
      </c>
      <c r="N37" s="54">
        <v>116.51430863906327</v>
      </c>
      <c r="O37" s="109">
        <f>M37*(1+Dashboard!$D$8)</f>
        <v>110.45187056049842</v>
      </c>
      <c r="P37" s="111">
        <f>N37*(1+Dashboard!$D$10)*(1+Dashboard!$D$7)*(1+Dashboard!$D$8)</f>
        <v>138.07672623014906</v>
      </c>
      <c r="Q37" s="112">
        <f>O37*Dashboard!$D$9+P37*(1-Dashboard!$D$9)</f>
        <v>124.26429839532375</v>
      </c>
      <c r="R37" s="51">
        <v>3.4623171739532187E-2</v>
      </c>
      <c r="S37" s="49">
        <v>3.5361064588758609E-2</v>
      </c>
      <c r="T37" s="49">
        <v>3.372870965394472E-2</v>
      </c>
      <c r="U37" s="52">
        <v>3.3943039252869824E-2</v>
      </c>
      <c r="W37" s="36">
        <v>2044</v>
      </c>
      <c r="X37" s="47"/>
      <c r="Y37" s="51" t="s">
        <v>121</v>
      </c>
      <c r="Z37" s="49" t="s">
        <v>121</v>
      </c>
      <c r="AA37" s="49" t="s">
        <v>121</v>
      </c>
      <c r="AB37" s="52" t="s">
        <v>121</v>
      </c>
      <c r="AC37" s="53" t="s">
        <v>121</v>
      </c>
      <c r="AD37" s="55" t="s">
        <v>121</v>
      </c>
      <c r="AE37" s="109" t="str">
        <f>IFERROR(AC37*(1+Dashboard!$D$8),"-")</f>
        <v>-</v>
      </c>
      <c r="AF37" s="119" t="str">
        <f>IFERROR(AD37*(1+Dashboard!$D$7)*(1+Dashboard!$D$8)*(1+Dashboard!$D$10),"-")</f>
        <v>-</v>
      </c>
      <c r="AG37" s="112" t="str">
        <f>IF(AND(AE37="-",AF37="-"),"-",IFERROR(AE37*Dashboard!$D$9,0)+IFERROR(AF37*(1-Dashboard!$D$9),0))</f>
        <v>-</v>
      </c>
      <c r="AH37" s="51" t="s">
        <v>121</v>
      </c>
      <c r="AI37" s="49" t="s">
        <v>121</v>
      </c>
      <c r="AJ37" s="49" t="s">
        <v>121</v>
      </c>
      <c r="AK37" s="52" t="s">
        <v>121</v>
      </c>
      <c r="AL37" s="53" t="s">
        <v>121</v>
      </c>
      <c r="AM37" s="55" t="s">
        <v>121</v>
      </c>
      <c r="AN37" s="109" t="str">
        <f>IFERROR(AL37*(1+Dashboard!$D$8),"-")</f>
        <v>-</v>
      </c>
      <c r="AO37" s="119" t="str">
        <f>IFERROR(AM37*(1+Dashboard!$D$7)*(1+Dashboard!$D$8)*(1+Dashboard!$D$10),"-")</f>
        <v>-</v>
      </c>
      <c r="AP37" s="112" t="str">
        <f>IF(AND(AN37="-",AO37="-"),"-",IFERROR(AN37*Dashboard!$D$9,0)+IFERROR(AO37*(1-Dashboard!$D$9),0))</f>
        <v>-</v>
      </c>
      <c r="AQ37" s="56">
        <v>9.4764757870759302E-5</v>
      </c>
      <c r="AR37" s="58">
        <v>9.4764757870759302E-5</v>
      </c>
      <c r="AT37" s="36">
        <v>2044</v>
      </c>
      <c r="AU37" s="47"/>
      <c r="AV37" s="51" t="s">
        <v>121</v>
      </c>
      <c r="AW37" s="49" t="s">
        <v>121</v>
      </c>
      <c r="AX37" s="49" t="s">
        <v>121</v>
      </c>
      <c r="AY37" s="52" t="s">
        <v>121</v>
      </c>
      <c r="AZ37" s="53" t="s">
        <v>121</v>
      </c>
      <c r="BA37" s="55" t="s">
        <v>121</v>
      </c>
      <c r="BB37" s="109" t="str">
        <f>IFERROR(AZ37*(1+Dashboard!$D$8),"-")</f>
        <v>-</v>
      </c>
      <c r="BC37" s="119" t="str">
        <f>IFERROR(BA37*(1+Dashboard!$D$7)*(1+Dashboard!$D$8)*(1+Dashboard!$D$10),"-")</f>
        <v>-</v>
      </c>
      <c r="BD37" s="112" t="str">
        <f>IF(AND(BB37="-",BC37="-"),"-",IFERROR(BB37*Dashboard!$D$9,0)+IFERROR(BC37*(1-Dashboard!$D$9),0))</f>
        <v>-</v>
      </c>
      <c r="BE37" s="51" t="s">
        <v>121</v>
      </c>
      <c r="BF37" s="49" t="s">
        <v>121</v>
      </c>
      <c r="BG37" s="49" t="s">
        <v>121</v>
      </c>
      <c r="BH37" s="52" t="s">
        <v>121</v>
      </c>
      <c r="BI37" s="53" t="s">
        <v>121</v>
      </c>
      <c r="BJ37" s="55" t="s">
        <v>121</v>
      </c>
      <c r="BK37" s="109" t="str">
        <f>IFERROR(BI37*(1+Dashboard!$D$8),"-")</f>
        <v>-</v>
      </c>
      <c r="BL37" s="119" t="str">
        <f>IFERROR(BJ37*(1+Dashboard!$D$7)*(1+Dashboard!$D$8)*(1+Dashboard!$D$10),"-")</f>
        <v>-</v>
      </c>
      <c r="BM37" s="112" t="str">
        <f>IF(AND(BK37="-",BL37="-"),"-",IFERROR(BK37*Dashboard!$D$9,0)+IFERROR(BL37*(1-Dashboard!$D$9),0))</f>
        <v>-</v>
      </c>
      <c r="BO37" s="36">
        <v>2044</v>
      </c>
      <c r="BP37" s="47"/>
      <c r="BQ37" s="59">
        <v>94</v>
      </c>
      <c r="BR37" s="53" t="s">
        <v>121</v>
      </c>
      <c r="BS37" s="57" t="s">
        <v>121</v>
      </c>
      <c r="BT37" s="112" t="str">
        <f>IF(AND(BR37="-",BS37="-"),"-",IFERROR(BR37*Dashboard!$D$9,0)+IFERROR(BS37*(1-Dashboard!$D$9),0))</f>
        <v>-</v>
      </c>
      <c r="BU37" s="53" t="s">
        <v>121</v>
      </c>
      <c r="BV37" s="57" t="s">
        <v>121</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v>5.8432750782102971E-2</v>
      </c>
      <c r="E38" s="49">
        <v>4.5924405150199216E-2</v>
      </c>
      <c r="F38" s="49">
        <v>7.7736745598422266E-2</v>
      </c>
      <c r="G38" s="49">
        <v>6.2821915247387949E-2</v>
      </c>
      <c r="H38" s="50">
        <v>9.4909651120320227E-5</v>
      </c>
      <c r="I38" s="101">
        <f>IFERROR((D38+$H38)*(1+Dashboard!$D$7)*(1+Dashboard!$D$8),"-")</f>
        <v>6.8266663129311664E-2</v>
      </c>
      <c r="J38" s="102">
        <f>IFERROR((E38+$H38)*(1+Dashboard!$D$7)*(1+Dashboard!$D$8),"-")</f>
        <v>5.3676928784259115E-2</v>
      </c>
      <c r="K38" s="102">
        <f>IFERROR((F38+$H38)*(1+Dashboard!$D$7)*(1+Dashboard!$D$8),"-")</f>
        <v>9.0782842683066481E-2</v>
      </c>
      <c r="L38" s="103">
        <f>IFERROR((G38+$H38)*(1+Dashboard!$D$7)*(1+Dashboard!$D$8),"-")</f>
        <v>7.3386184561620049E-2</v>
      </c>
      <c r="M38" s="53">
        <v>103.97524117860148</v>
      </c>
      <c r="N38" s="54">
        <v>118.37937055197339</v>
      </c>
      <c r="O38" s="109">
        <f>M38*(1+Dashboard!$D$8)</f>
        <v>112.2932604728896</v>
      </c>
      <c r="P38" s="111">
        <f>N38*(1+Dashboard!$D$10)*(1+Dashboard!$D$7)*(1+Dashboard!$D$8)</f>
        <v>140.28694097681094</v>
      </c>
      <c r="Q38" s="112">
        <f>O38*Dashboard!$D$9+P38*(1-Dashboard!$D$9)</f>
        <v>126.29010072485028</v>
      </c>
      <c r="R38" s="51">
        <v>3.4249883106253223E-2</v>
      </c>
      <c r="S38" s="49">
        <v>3.497982038701624E-2</v>
      </c>
      <c r="T38" s="49">
        <v>3.3365064635409107E-2</v>
      </c>
      <c r="U38" s="52">
        <v>3.3577083446528405E-2</v>
      </c>
      <c r="W38" s="36">
        <v>2045</v>
      </c>
      <c r="X38" s="47"/>
      <c r="Y38" s="51" t="s">
        <v>121</v>
      </c>
      <c r="Z38" s="49" t="s">
        <v>121</v>
      </c>
      <c r="AA38" s="49" t="s">
        <v>121</v>
      </c>
      <c r="AB38" s="52" t="s">
        <v>121</v>
      </c>
      <c r="AC38" s="53" t="s">
        <v>121</v>
      </c>
      <c r="AD38" s="55" t="s">
        <v>121</v>
      </c>
      <c r="AE38" s="109" t="str">
        <f>IFERROR(AC38*(1+Dashboard!$D$8),"-")</f>
        <v>-</v>
      </c>
      <c r="AF38" s="119" t="str">
        <f>IFERROR(AD38*(1+Dashboard!$D$7)*(1+Dashboard!$D$8)*(1+Dashboard!$D$10),"-")</f>
        <v>-</v>
      </c>
      <c r="AG38" s="112" t="str">
        <f>IF(AND(AE38="-",AF38="-"),"-",IFERROR(AE38*Dashboard!$D$9,0)+IFERROR(AF38*(1-Dashboard!$D$9),0))</f>
        <v>-</v>
      </c>
      <c r="AH38" s="51" t="s">
        <v>121</v>
      </c>
      <c r="AI38" s="49" t="s">
        <v>121</v>
      </c>
      <c r="AJ38" s="49" t="s">
        <v>121</v>
      </c>
      <c r="AK38" s="52" t="s">
        <v>121</v>
      </c>
      <c r="AL38" s="53" t="s">
        <v>121</v>
      </c>
      <c r="AM38" s="55" t="s">
        <v>121</v>
      </c>
      <c r="AN38" s="109" t="str">
        <f>IFERROR(AL38*(1+Dashboard!$D$8),"-")</f>
        <v>-</v>
      </c>
      <c r="AO38" s="119" t="str">
        <f>IFERROR(AM38*(1+Dashboard!$D$7)*(1+Dashboard!$D$8)*(1+Dashboard!$D$10),"-")</f>
        <v>-</v>
      </c>
      <c r="AP38" s="112" t="str">
        <f>IF(AND(AN38="-",AO38="-"),"-",IFERROR(AN38*Dashboard!$D$9,0)+IFERROR(AO38*(1-Dashboard!$D$9),0))</f>
        <v>-</v>
      </c>
      <c r="AQ38" s="56">
        <v>9.4764757870759302E-5</v>
      </c>
      <c r="AR38" s="58">
        <v>9.4764757870759302E-5</v>
      </c>
      <c r="AT38" s="36">
        <v>2045</v>
      </c>
      <c r="AU38" s="47"/>
      <c r="AV38" s="51" t="s">
        <v>121</v>
      </c>
      <c r="AW38" s="49" t="s">
        <v>121</v>
      </c>
      <c r="AX38" s="49" t="s">
        <v>121</v>
      </c>
      <c r="AY38" s="52" t="s">
        <v>121</v>
      </c>
      <c r="AZ38" s="53" t="s">
        <v>121</v>
      </c>
      <c r="BA38" s="55" t="s">
        <v>121</v>
      </c>
      <c r="BB38" s="109" t="str">
        <f>IFERROR(AZ38*(1+Dashboard!$D$8),"-")</f>
        <v>-</v>
      </c>
      <c r="BC38" s="119" t="str">
        <f>IFERROR(BA38*(1+Dashboard!$D$7)*(1+Dashboard!$D$8)*(1+Dashboard!$D$10),"-")</f>
        <v>-</v>
      </c>
      <c r="BD38" s="112" t="str">
        <f>IF(AND(BB38="-",BC38="-"),"-",IFERROR(BB38*Dashboard!$D$9,0)+IFERROR(BC38*(1-Dashboard!$D$9),0))</f>
        <v>-</v>
      </c>
      <c r="BE38" s="51" t="s">
        <v>121</v>
      </c>
      <c r="BF38" s="49" t="s">
        <v>121</v>
      </c>
      <c r="BG38" s="49" t="s">
        <v>121</v>
      </c>
      <c r="BH38" s="52" t="s">
        <v>121</v>
      </c>
      <c r="BI38" s="53" t="s">
        <v>121</v>
      </c>
      <c r="BJ38" s="55" t="s">
        <v>121</v>
      </c>
      <c r="BK38" s="109" t="str">
        <f>IFERROR(BI38*(1+Dashboard!$D$8),"-")</f>
        <v>-</v>
      </c>
      <c r="BL38" s="119" t="str">
        <f>IFERROR(BJ38*(1+Dashboard!$D$7)*(1+Dashboard!$D$8)*(1+Dashboard!$D$10),"-")</f>
        <v>-</v>
      </c>
      <c r="BM38" s="112" t="str">
        <f>IF(AND(BK38="-",BL38="-"),"-",IFERROR(BK38*Dashboard!$D$9,0)+IFERROR(BL38*(1-Dashboard!$D$9),0))</f>
        <v>-</v>
      </c>
      <c r="BO38" s="36">
        <v>2045</v>
      </c>
      <c r="BP38" s="47"/>
      <c r="BQ38" s="59">
        <v>94</v>
      </c>
      <c r="BR38" s="53" t="s">
        <v>121</v>
      </c>
      <c r="BS38" s="57" t="s">
        <v>121</v>
      </c>
      <c r="BT38" s="112" t="str">
        <f>IF(AND(BR38="-",BS38="-"),"-",IFERROR(BR38*Dashboard!$D$9,0)+IFERROR(BS38*(1-Dashboard!$D$9),0))</f>
        <v>-</v>
      </c>
      <c r="BU38" s="53" t="s">
        <v>121</v>
      </c>
      <c r="BV38" s="57" t="s">
        <v>121</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v>5.8607474737942269E-2</v>
      </c>
      <c r="E39" s="49">
        <v>4.5506385618116464E-2</v>
      </c>
      <c r="F39" s="49">
        <v>8.0874504848643239E-2</v>
      </c>
      <c r="G39" s="49">
        <v>6.4990344788886628E-2</v>
      </c>
      <c r="H39" s="50">
        <v>9.3048677568941391E-5</v>
      </c>
      <c r="I39" s="101">
        <f>IFERROR((D39+$H39)*(1+Dashboard!$D$7)*(1+Dashboard!$D$8),"-")</f>
        <v>6.8468290511852298E-2</v>
      </c>
      <c r="J39" s="102">
        <f>IFERROR((E39+$H39)*(1+Dashboard!$D$7)*(1+Dashboard!$D$8),"-")</f>
        <v>5.3187180162487462E-2</v>
      </c>
      <c r="K39" s="102">
        <f>IFERROR((F39+$H39)*(1+Dashboard!$D$7)*(1+Dashboard!$D$8),"-")</f>
        <v>9.4440554432973903E-2</v>
      </c>
      <c r="L39" s="103">
        <f>IFERROR((G39+$H39)*(1+Dashboard!$D$7)*(1+Dashboard!$D$8),"-")</f>
        <v>7.5913270139273778E-2</v>
      </c>
      <c r="M39" s="53">
        <v>105.70865645960252</v>
      </c>
      <c r="N39" s="54">
        <v>120.27428678904008</v>
      </c>
      <c r="O39" s="109">
        <f>M39*(1+Dashboard!$D$8)</f>
        <v>114.16534897637074</v>
      </c>
      <c r="P39" s="111">
        <f>N39*(1+Dashboard!$D$10)*(1+Dashboard!$D$7)*(1+Dashboard!$D$8)</f>
        <v>142.53253496050814</v>
      </c>
      <c r="Q39" s="112">
        <f>O39*Dashboard!$D$9+P39*(1-Dashboard!$D$9)</f>
        <v>128.34894196843945</v>
      </c>
      <c r="R39" s="51">
        <v>3.3880619072591635E-2</v>
      </c>
      <c r="S39" s="49">
        <v>3.4602686557601535E-2</v>
      </c>
      <c r="T39" s="49">
        <v>3.3005340244162899E-2</v>
      </c>
      <c r="U39" s="52">
        <v>3.3215073181162187E-2</v>
      </c>
      <c r="W39" s="36">
        <v>2046</v>
      </c>
      <c r="X39" s="47"/>
      <c r="Y39" s="51" t="s">
        <v>121</v>
      </c>
      <c r="Z39" s="49" t="s">
        <v>121</v>
      </c>
      <c r="AA39" s="49" t="s">
        <v>121</v>
      </c>
      <c r="AB39" s="52" t="s">
        <v>121</v>
      </c>
      <c r="AC39" s="53" t="s">
        <v>121</v>
      </c>
      <c r="AD39" s="55" t="s">
        <v>121</v>
      </c>
      <c r="AE39" s="109" t="str">
        <f>IFERROR(AC39*(1+Dashboard!$D$8),"-")</f>
        <v>-</v>
      </c>
      <c r="AF39" s="119" t="str">
        <f>IFERROR(AD39*(1+Dashboard!$D$7)*(1+Dashboard!$D$8)*(1+Dashboard!$D$10),"-")</f>
        <v>-</v>
      </c>
      <c r="AG39" s="112" t="str">
        <f>IF(AND(AE39="-",AF39="-"),"-",IFERROR(AE39*Dashboard!$D$9,0)+IFERROR(AF39*(1-Dashboard!$D$9),0))</f>
        <v>-</v>
      </c>
      <c r="AH39" s="51" t="s">
        <v>121</v>
      </c>
      <c r="AI39" s="49" t="s">
        <v>121</v>
      </c>
      <c r="AJ39" s="49" t="s">
        <v>121</v>
      </c>
      <c r="AK39" s="52" t="s">
        <v>121</v>
      </c>
      <c r="AL39" s="53" t="s">
        <v>121</v>
      </c>
      <c r="AM39" s="55" t="s">
        <v>121</v>
      </c>
      <c r="AN39" s="109" t="str">
        <f>IFERROR(AL39*(1+Dashboard!$D$8),"-")</f>
        <v>-</v>
      </c>
      <c r="AO39" s="119" t="str">
        <f>IFERROR(AM39*(1+Dashboard!$D$7)*(1+Dashboard!$D$8)*(1+Dashboard!$D$10),"-")</f>
        <v>-</v>
      </c>
      <c r="AP39" s="112" t="str">
        <f>IF(AND(AN39="-",AO39="-"),"-",IFERROR(AN39*Dashboard!$D$9,0)+IFERROR(AO39*(1-Dashboard!$D$9),0))</f>
        <v>-</v>
      </c>
      <c r="AQ39" s="56">
        <v>9.4764757870759302E-5</v>
      </c>
      <c r="AR39" s="58">
        <v>9.4764757870759302E-5</v>
      </c>
      <c r="AT39" s="36">
        <v>2046</v>
      </c>
      <c r="AU39" s="47"/>
      <c r="AV39" s="51" t="s">
        <v>121</v>
      </c>
      <c r="AW39" s="49" t="s">
        <v>121</v>
      </c>
      <c r="AX39" s="49" t="s">
        <v>121</v>
      </c>
      <c r="AY39" s="52" t="s">
        <v>121</v>
      </c>
      <c r="AZ39" s="53" t="s">
        <v>121</v>
      </c>
      <c r="BA39" s="55" t="s">
        <v>121</v>
      </c>
      <c r="BB39" s="109" t="str">
        <f>IFERROR(AZ39*(1+Dashboard!$D$8),"-")</f>
        <v>-</v>
      </c>
      <c r="BC39" s="119" t="str">
        <f>IFERROR(BA39*(1+Dashboard!$D$7)*(1+Dashboard!$D$8)*(1+Dashboard!$D$10),"-")</f>
        <v>-</v>
      </c>
      <c r="BD39" s="112" t="str">
        <f>IF(AND(BB39="-",BC39="-"),"-",IFERROR(BB39*Dashboard!$D$9,0)+IFERROR(BC39*(1-Dashboard!$D$9),0))</f>
        <v>-</v>
      </c>
      <c r="BE39" s="51" t="s">
        <v>121</v>
      </c>
      <c r="BF39" s="49" t="s">
        <v>121</v>
      </c>
      <c r="BG39" s="49" t="s">
        <v>121</v>
      </c>
      <c r="BH39" s="52" t="s">
        <v>121</v>
      </c>
      <c r="BI39" s="53" t="s">
        <v>121</v>
      </c>
      <c r="BJ39" s="55" t="s">
        <v>121</v>
      </c>
      <c r="BK39" s="109" t="str">
        <f>IFERROR(BI39*(1+Dashboard!$D$8),"-")</f>
        <v>-</v>
      </c>
      <c r="BL39" s="119" t="str">
        <f>IFERROR(BJ39*(1+Dashboard!$D$7)*(1+Dashboard!$D$8)*(1+Dashboard!$D$10),"-")</f>
        <v>-</v>
      </c>
      <c r="BM39" s="112" t="str">
        <f>IF(AND(BK39="-",BL39="-"),"-",IFERROR(BK39*Dashboard!$D$9,0)+IFERROR(BL39*(1-Dashboard!$D$9),0))</f>
        <v>-</v>
      </c>
      <c r="BO39" s="36">
        <v>2046</v>
      </c>
      <c r="BP39" s="47"/>
      <c r="BQ39" s="59">
        <v>94</v>
      </c>
      <c r="BR39" s="53" t="s">
        <v>121</v>
      </c>
      <c r="BS39" s="57" t="s">
        <v>121</v>
      </c>
      <c r="BT39" s="112" t="str">
        <f>IF(AND(BR39="-",BS39="-"),"-",IFERROR(BR39*Dashboard!$D$9,0)+IFERROR(BS39*(1-Dashboard!$D$9),0))</f>
        <v>-</v>
      </c>
      <c r="BU39" s="53" t="s">
        <v>121</v>
      </c>
      <c r="BV39" s="57" t="s">
        <v>121</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v>5.8782721148403938E-2</v>
      </c>
      <c r="E40" s="49">
        <v>4.5092171041778512E-2</v>
      </c>
      <c r="F40" s="49">
        <v>8.4138916340819492E-2</v>
      </c>
      <c r="G40" s="49">
        <v>6.7233622202468285E-2</v>
      </c>
      <c r="H40" s="50">
        <v>9.1224193695040577E-5</v>
      </c>
      <c r="I40" s="101">
        <f>IFERROR((D40+$H40)*(1+Dashboard!$D$7)*(1+Dashboard!$D$8),"-")</f>
        <v>6.8670569847024257E-2</v>
      </c>
      <c r="J40" s="102">
        <f>IFERROR((E40+$H40)*(1+Dashboard!$D$7)*(1+Dashboard!$D$8),"-")</f>
        <v>5.2701912202656361E-2</v>
      </c>
      <c r="K40" s="102">
        <f>IFERROR((F40+$H40)*(1+Dashboard!$D$7)*(1+Dashboard!$D$8),"-")</f>
        <v>9.8246035919457769E-2</v>
      </c>
      <c r="L40" s="103">
        <f>IFERROR((G40+$H40)*(1+Dashboard!$D$7)*(1+Dashboard!$D$8),"-")</f>
        <v>7.8527700836484929E-2</v>
      </c>
      <c r="M40" s="53">
        <v>107.47097024088448</v>
      </c>
      <c r="N40" s="54">
        <v>122.19953523288194</v>
      </c>
      <c r="O40" s="109">
        <f>M40*(1+Dashboard!$D$8)</f>
        <v>116.06864786015525</v>
      </c>
      <c r="P40" s="111">
        <f>N40*(1+Dashboard!$D$10)*(1+Dashboard!$D$7)*(1+Dashboard!$D$8)</f>
        <v>144.81407450196366</v>
      </c>
      <c r="Q40" s="112">
        <f>O40*Dashboard!$D$9+P40*(1-Dashboard!$D$9)</f>
        <v>130.44136118105945</v>
      </c>
      <c r="R40" s="51">
        <v>3.3515336247453682E-2</v>
      </c>
      <c r="S40" s="49">
        <v>3.4229618784664975E-2</v>
      </c>
      <c r="T40" s="49">
        <v>3.2649494210086727E-2</v>
      </c>
      <c r="U40" s="52">
        <v>3.2856965918045676E-2</v>
      </c>
      <c r="W40" s="36">
        <v>2047</v>
      </c>
      <c r="X40" s="47"/>
      <c r="Y40" s="51" t="s">
        <v>121</v>
      </c>
      <c r="Z40" s="49" t="s">
        <v>121</v>
      </c>
      <c r="AA40" s="49" t="s">
        <v>121</v>
      </c>
      <c r="AB40" s="52" t="s">
        <v>121</v>
      </c>
      <c r="AC40" s="53" t="s">
        <v>121</v>
      </c>
      <c r="AD40" s="55" t="s">
        <v>121</v>
      </c>
      <c r="AE40" s="109" t="str">
        <f>IFERROR(AC40*(1+Dashboard!$D$8),"-")</f>
        <v>-</v>
      </c>
      <c r="AF40" s="119" t="str">
        <f>IFERROR(AD40*(1+Dashboard!$D$7)*(1+Dashboard!$D$8)*(1+Dashboard!$D$10),"-")</f>
        <v>-</v>
      </c>
      <c r="AG40" s="112" t="str">
        <f>IF(AND(AE40="-",AF40="-"),"-",IFERROR(AE40*Dashboard!$D$9,0)+IFERROR(AF40*(1-Dashboard!$D$9),0))</f>
        <v>-</v>
      </c>
      <c r="AH40" s="51" t="s">
        <v>121</v>
      </c>
      <c r="AI40" s="49" t="s">
        <v>121</v>
      </c>
      <c r="AJ40" s="49" t="s">
        <v>121</v>
      </c>
      <c r="AK40" s="52" t="s">
        <v>121</v>
      </c>
      <c r="AL40" s="53" t="s">
        <v>121</v>
      </c>
      <c r="AM40" s="55" t="s">
        <v>121</v>
      </c>
      <c r="AN40" s="109" t="str">
        <f>IFERROR(AL40*(1+Dashboard!$D$8),"-")</f>
        <v>-</v>
      </c>
      <c r="AO40" s="119" t="str">
        <f>IFERROR(AM40*(1+Dashboard!$D$7)*(1+Dashboard!$D$8)*(1+Dashboard!$D$10),"-")</f>
        <v>-</v>
      </c>
      <c r="AP40" s="112" t="str">
        <f>IF(AND(AN40="-",AO40="-"),"-",IFERROR(AN40*Dashboard!$D$9,0)+IFERROR(AO40*(1-Dashboard!$D$9),0))</f>
        <v>-</v>
      </c>
      <c r="AQ40" s="56">
        <v>9.4764757870759302E-5</v>
      </c>
      <c r="AR40" s="58">
        <v>9.4764757870759302E-5</v>
      </c>
      <c r="AT40" s="36">
        <v>2047</v>
      </c>
      <c r="AU40" s="47"/>
      <c r="AV40" s="51" t="s">
        <v>121</v>
      </c>
      <c r="AW40" s="49" t="s">
        <v>121</v>
      </c>
      <c r="AX40" s="49" t="s">
        <v>121</v>
      </c>
      <c r="AY40" s="52" t="s">
        <v>121</v>
      </c>
      <c r="AZ40" s="53" t="s">
        <v>121</v>
      </c>
      <c r="BA40" s="55" t="s">
        <v>121</v>
      </c>
      <c r="BB40" s="109" t="str">
        <f>IFERROR(AZ40*(1+Dashboard!$D$8),"-")</f>
        <v>-</v>
      </c>
      <c r="BC40" s="119" t="str">
        <f>IFERROR(BA40*(1+Dashboard!$D$7)*(1+Dashboard!$D$8)*(1+Dashboard!$D$10),"-")</f>
        <v>-</v>
      </c>
      <c r="BD40" s="112" t="str">
        <f>IF(AND(BB40="-",BC40="-"),"-",IFERROR(BB40*Dashboard!$D$9,0)+IFERROR(BC40*(1-Dashboard!$D$9),0))</f>
        <v>-</v>
      </c>
      <c r="BE40" s="51" t="s">
        <v>121</v>
      </c>
      <c r="BF40" s="49" t="s">
        <v>121</v>
      </c>
      <c r="BG40" s="49" t="s">
        <v>121</v>
      </c>
      <c r="BH40" s="52" t="s">
        <v>121</v>
      </c>
      <c r="BI40" s="53" t="s">
        <v>121</v>
      </c>
      <c r="BJ40" s="55" t="s">
        <v>121</v>
      </c>
      <c r="BK40" s="109" t="str">
        <f>IFERROR(BI40*(1+Dashboard!$D$8),"-")</f>
        <v>-</v>
      </c>
      <c r="BL40" s="119" t="str">
        <f>IFERROR(BJ40*(1+Dashboard!$D$7)*(1+Dashboard!$D$8)*(1+Dashboard!$D$10),"-")</f>
        <v>-</v>
      </c>
      <c r="BM40" s="112" t="str">
        <f>IF(AND(BK40="-",BL40="-"),"-",IFERROR(BK40*Dashboard!$D$9,0)+IFERROR(BL40*(1-Dashboard!$D$9),0))</f>
        <v>-</v>
      </c>
      <c r="BO40" s="36">
        <v>2047</v>
      </c>
      <c r="BP40" s="47"/>
      <c r="BQ40" s="59">
        <v>94</v>
      </c>
      <c r="BR40" s="53" t="s">
        <v>121</v>
      </c>
      <c r="BS40" s="57" t="s">
        <v>121</v>
      </c>
      <c r="BT40" s="112" t="str">
        <f>IF(AND(BR40="-",BS40="-"),"-",IFERROR(BR40*Dashboard!$D$9,0)+IFERROR(BS40*(1-Dashboard!$D$9),0))</f>
        <v>-</v>
      </c>
      <c r="BU40" s="53" t="s">
        <v>121</v>
      </c>
      <c r="BV40" s="57" t="s">
        <v>121</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v>5.895849157571699E-2</v>
      </c>
      <c r="E41" s="49">
        <v>4.4681726787185967E-2</v>
      </c>
      <c r="F41" s="49">
        <v>8.7535092255049338E-2</v>
      </c>
      <c r="G41" s="49">
        <v>6.9554331018678014E-2</v>
      </c>
      <c r="H41" s="50">
        <v>8.9435484014745655E-5</v>
      </c>
      <c r="I41" s="101">
        <f>IFERROR((D41+$H41)*(1+Dashboard!$D$7)*(1+Dashboard!$D$8),"-")</f>
        <v>6.8873502122471106E-2</v>
      </c>
      <c r="J41" s="102">
        <f>IFERROR((E41+$H41)*(1+Dashboard!$D$7)*(1+Dashboard!$D$8),"-")</f>
        <v>5.222108367312852E-2</v>
      </c>
      <c r="K41" s="102">
        <f>IFERROR((F41+$H41)*(1+Dashboard!$D$7)*(1+Dashboard!$D$8),"-")</f>
        <v>0.10220524915484436</v>
      </c>
      <c r="L41" s="103">
        <f>IFERROR((G41+$H41)*(1+Dashboard!$D$7)*(1+Dashboard!$D$8),"-")</f>
        <v>8.1232489248740852E-2</v>
      </c>
      <c r="M41" s="53">
        <v>109.26266430158455</v>
      </c>
      <c r="N41" s="54">
        <v>124.15560141565595</v>
      </c>
      <c r="O41" s="109">
        <f>M41*(1+Dashboard!$D$8)</f>
        <v>118.00367744571132</v>
      </c>
      <c r="P41" s="111">
        <f>N41*(1+Dashboard!$D$10)*(1+Dashboard!$D$7)*(1+Dashboard!$D$8)</f>
        <v>147.13213498708066</v>
      </c>
      <c r="Q41" s="112">
        <f>O41*Dashboard!$D$9+P41*(1-Dashboard!$D$9)</f>
        <v>132.56790621639598</v>
      </c>
      <c r="R41" s="51">
        <v>3.3153991707565326E-2</v>
      </c>
      <c r="S41" s="49">
        <v>3.3860573230146976E-2</v>
      </c>
      <c r="T41" s="49">
        <v>3.2297484718795177E-2</v>
      </c>
      <c r="U41" s="52">
        <v>3.2502719577083318E-2</v>
      </c>
      <c r="W41" s="36">
        <v>2048</v>
      </c>
      <c r="X41" s="47"/>
      <c r="Y41" s="51" t="s">
        <v>121</v>
      </c>
      <c r="Z41" s="49" t="s">
        <v>121</v>
      </c>
      <c r="AA41" s="49" t="s">
        <v>121</v>
      </c>
      <c r="AB41" s="52" t="s">
        <v>121</v>
      </c>
      <c r="AC41" s="53" t="s">
        <v>121</v>
      </c>
      <c r="AD41" s="55" t="s">
        <v>121</v>
      </c>
      <c r="AE41" s="109" t="str">
        <f>IFERROR(AC41*(1+Dashboard!$D$8),"-")</f>
        <v>-</v>
      </c>
      <c r="AF41" s="119" t="str">
        <f>IFERROR(AD41*(1+Dashboard!$D$7)*(1+Dashboard!$D$8)*(1+Dashboard!$D$10),"-")</f>
        <v>-</v>
      </c>
      <c r="AG41" s="112" t="str">
        <f>IF(AND(AE41="-",AF41="-"),"-",IFERROR(AE41*Dashboard!$D$9,0)+IFERROR(AF41*(1-Dashboard!$D$9),0))</f>
        <v>-</v>
      </c>
      <c r="AH41" s="51" t="s">
        <v>121</v>
      </c>
      <c r="AI41" s="49" t="s">
        <v>121</v>
      </c>
      <c r="AJ41" s="49" t="s">
        <v>121</v>
      </c>
      <c r="AK41" s="52" t="s">
        <v>121</v>
      </c>
      <c r="AL41" s="53" t="s">
        <v>121</v>
      </c>
      <c r="AM41" s="55" t="s">
        <v>121</v>
      </c>
      <c r="AN41" s="109" t="str">
        <f>IFERROR(AL41*(1+Dashboard!$D$8),"-")</f>
        <v>-</v>
      </c>
      <c r="AO41" s="119" t="str">
        <f>IFERROR(AM41*(1+Dashboard!$D$7)*(1+Dashboard!$D$8)*(1+Dashboard!$D$10),"-")</f>
        <v>-</v>
      </c>
      <c r="AP41" s="112" t="str">
        <f>IF(AND(AN41="-",AO41="-"),"-",IFERROR(AN41*Dashboard!$D$9,0)+IFERROR(AO41*(1-Dashboard!$D$9),0))</f>
        <v>-</v>
      </c>
      <c r="AQ41" s="56">
        <v>9.4764757870759302E-5</v>
      </c>
      <c r="AR41" s="58">
        <v>9.4764757870759302E-5</v>
      </c>
      <c r="AT41" s="36">
        <v>2048</v>
      </c>
      <c r="AU41" s="47"/>
      <c r="AV41" s="51" t="s">
        <v>121</v>
      </c>
      <c r="AW41" s="49" t="s">
        <v>121</v>
      </c>
      <c r="AX41" s="49" t="s">
        <v>121</v>
      </c>
      <c r="AY41" s="52" t="s">
        <v>121</v>
      </c>
      <c r="AZ41" s="53" t="s">
        <v>121</v>
      </c>
      <c r="BA41" s="55" t="s">
        <v>121</v>
      </c>
      <c r="BB41" s="109" t="str">
        <f>IFERROR(AZ41*(1+Dashboard!$D$8),"-")</f>
        <v>-</v>
      </c>
      <c r="BC41" s="119" t="str">
        <f>IFERROR(BA41*(1+Dashboard!$D$7)*(1+Dashboard!$D$8)*(1+Dashboard!$D$10),"-")</f>
        <v>-</v>
      </c>
      <c r="BD41" s="112" t="str">
        <f>IF(AND(BB41="-",BC41="-"),"-",IFERROR(BB41*Dashboard!$D$9,0)+IFERROR(BC41*(1-Dashboard!$D$9),0))</f>
        <v>-</v>
      </c>
      <c r="BE41" s="51" t="s">
        <v>121</v>
      </c>
      <c r="BF41" s="49" t="s">
        <v>121</v>
      </c>
      <c r="BG41" s="49" t="s">
        <v>121</v>
      </c>
      <c r="BH41" s="52" t="s">
        <v>121</v>
      </c>
      <c r="BI41" s="53" t="s">
        <v>121</v>
      </c>
      <c r="BJ41" s="55" t="s">
        <v>121</v>
      </c>
      <c r="BK41" s="109" t="str">
        <f>IFERROR(BI41*(1+Dashboard!$D$8),"-")</f>
        <v>-</v>
      </c>
      <c r="BL41" s="119" t="str">
        <f>IFERROR(BJ41*(1+Dashboard!$D$7)*(1+Dashboard!$D$8)*(1+Dashboard!$D$10),"-")</f>
        <v>-</v>
      </c>
      <c r="BM41" s="112" t="str">
        <f>IF(AND(BK41="-",BL41="-"),"-",IFERROR(BK41*Dashboard!$D$9,0)+IFERROR(BL41*(1-Dashboard!$D$9),0))</f>
        <v>-</v>
      </c>
      <c r="BO41" s="36">
        <v>2048</v>
      </c>
      <c r="BP41" s="47"/>
      <c r="BQ41" s="59">
        <v>94</v>
      </c>
      <c r="BR41" s="53" t="s">
        <v>121</v>
      </c>
      <c r="BS41" s="57" t="s">
        <v>121</v>
      </c>
      <c r="BT41" s="112" t="str">
        <f>IF(AND(BR41="-",BS41="-"),"-",IFERROR(BR41*Dashboard!$D$9,0)+IFERROR(BS41*(1-Dashboard!$D$9),0))</f>
        <v>-</v>
      </c>
      <c r="BU41" s="53" t="s">
        <v>121</v>
      </c>
      <c r="BV41" s="57" t="s">
        <v>121</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v>5.913478758678177E-2</v>
      </c>
      <c r="E42" s="49">
        <v>4.4275018535589863E-2</v>
      </c>
      <c r="F42" s="49">
        <v>9.1068351119024754E-2</v>
      </c>
      <c r="G42" s="49">
        <v>7.1955143944010633E-2</v>
      </c>
      <c r="H42" s="50">
        <v>8.7681847073280052E-5</v>
      </c>
      <c r="I42" s="101">
        <f>IFERROR((D42+$H42)*(1+Dashboard!$D$7)*(1+Dashboard!$D$8),"-")</f>
        <v>6.907708834764853E-2</v>
      </c>
      <c r="J42" s="102">
        <f>IFERROR((E42+$H42)*(1+Dashboard!$D$7)*(1+Dashboard!$D$8),"-")</f>
        <v>5.1744653726338297E-2</v>
      </c>
      <c r="K42" s="102">
        <f>IFERROR((F42+$H42)*(1+Dashboard!$D$7)*(1+Dashboard!$D$8),"-")</f>
        <v>0.10632439685165676</v>
      </c>
      <c r="L42" s="103">
        <f>IFERROR((G42+$H42)*(1+Dashboard!$D$7)*(1+Dashboard!$D$8),"-")</f>
        <v>8.4030752002720283E-2</v>
      </c>
      <c r="M42" s="53">
        <v>111.08422845278398</v>
      </c>
      <c r="N42" s="54">
        <v>126.14297864150473</v>
      </c>
      <c r="O42" s="109">
        <f>M42*(1+Dashboard!$D$8)</f>
        <v>119.9709667290067</v>
      </c>
      <c r="P42" s="111">
        <f>N42*(1+Dashboard!$D$10)*(1+Dashboard!$D$7)*(1+Dashboard!$D$8)</f>
        <v>149.48730101205035</v>
      </c>
      <c r="Q42" s="112">
        <f>O42*Dashboard!$D$9+P42*(1-Dashboard!$D$9)</f>
        <v>134.72913387052853</v>
      </c>
      <c r="R42" s="51">
        <v>3.279654299242845E-2</v>
      </c>
      <c r="S42" s="49">
        <v>3.3495506528626623E-2</v>
      </c>
      <c r="T42" s="49">
        <v>3.1949270406723317E-2</v>
      </c>
      <c r="U42" s="52">
        <v>3.2152292531864766E-2</v>
      </c>
      <c r="W42" s="36">
        <v>2049</v>
      </c>
      <c r="X42" s="47"/>
      <c r="Y42" s="51" t="s">
        <v>121</v>
      </c>
      <c r="Z42" s="49" t="s">
        <v>121</v>
      </c>
      <c r="AA42" s="49" t="s">
        <v>121</v>
      </c>
      <c r="AB42" s="52" t="s">
        <v>121</v>
      </c>
      <c r="AC42" s="53" t="s">
        <v>121</v>
      </c>
      <c r="AD42" s="55" t="s">
        <v>121</v>
      </c>
      <c r="AE42" s="109" t="str">
        <f>IFERROR(AC42*(1+Dashboard!$D$8),"-")</f>
        <v>-</v>
      </c>
      <c r="AF42" s="119" t="str">
        <f>IFERROR(AD42*(1+Dashboard!$D$7)*(1+Dashboard!$D$8)*(1+Dashboard!$D$10),"-")</f>
        <v>-</v>
      </c>
      <c r="AG42" s="112" t="str">
        <f>IF(AND(AE42="-",AF42="-"),"-",IFERROR(AE42*Dashboard!$D$9,0)+IFERROR(AF42*(1-Dashboard!$D$9),0))</f>
        <v>-</v>
      </c>
      <c r="AH42" s="51" t="s">
        <v>121</v>
      </c>
      <c r="AI42" s="49" t="s">
        <v>121</v>
      </c>
      <c r="AJ42" s="49" t="s">
        <v>121</v>
      </c>
      <c r="AK42" s="52" t="s">
        <v>121</v>
      </c>
      <c r="AL42" s="53" t="s">
        <v>121</v>
      </c>
      <c r="AM42" s="55" t="s">
        <v>121</v>
      </c>
      <c r="AN42" s="109" t="str">
        <f>IFERROR(AL42*(1+Dashboard!$D$8),"-")</f>
        <v>-</v>
      </c>
      <c r="AO42" s="119" t="str">
        <f>IFERROR(AM42*(1+Dashboard!$D$7)*(1+Dashboard!$D$8)*(1+Dashboard!$D$10),"-")</f>
        <v>-</v>
      </c>
      <c r="AP42" s="112" t="str">
        <f>IF(AND(AN42="-",AO42="-"),"-",IFERROR(AN42*Dashboard!$D$9,0)+IFERROR(AO42*(1-Dashboard!$D$9),0))</f>
        <v>-</v>
      </c>
      <c r="AQ42" s="56">
        <v>9.4764757870759302E-5</v>
      </c>
      <c r="AR42" s="58">
        <v>9.4764757870759302E-5</v>
      </c>
      <c r="AT42" s="36">
        <v>2049</v>
      </c>
      <c r="AU42" s="47"/>
      <c r="AV42" s="51" t="s">
        <v>121</v>
      </c>
      <c r="AW42" s="49" t="s">
        <v>121</v>
      </c>
      <c r="AX42" s="49" t="s">
        <v>121</v>
      </c>
      <c r="AY42" s="52" t="s">
        <v>121</v>
      </c>
      <c r="AZ42" s="53" t="s">
        <v>121</v>
      </c>
      <c r="BA42" s="55" t="s">
        <v>121</v>
      </c>
      <c r="BB42" s="109" t="str">
        <f>IFERROR(AZ42*(1+Dashboard!$D$8),"-")</f>
        <v>-</v>
      </c>
      <c r="BC42" s="119" t="str">
        <f>IFERROR(BA42*(1+Dashboard!$D$7)*(1+Dashboard!$D$8)*(1+Dashboard!$D$10),"-")</f>
        <v>-</v>
      </c>
      <c r="BD42" s="112" t="str">
        <f>IF(AND(BB42="-",BC42="-"),"-",IFERROR(BB42*Dashboard!$D$9,0)+IFERROR(BC42*(1-Dashboard!$D$9),0))</f>
        <v>-</v>
      </c>
      <c r="BE42" s="51" t="s">
        <v>121</v>
      </c>
      <c r="BF42" s="49" t="s">
        <v>121</v>
      </c>
      <c r="BG42" s="49" t="s">
        <v>121</v>
      </c>
      <c r="BH42" s="52" t="s">
        <v>121</v>
      </c>
      <c r="BI42" s="53" t="s">
        <v>121</v>
      </c>
      <c r="BJ42" s="55" t="s">
        <v>121</v>
      </c>
      <c r="BK42" s="109" t="str">
        <f>IFERROR(BI42*(1+Dashboard!$D$8),"-")</f>
        <v>-</v>
      </c>
      <c r="BL42" s="119" t="str">
        <f>IFERROR(BJ42*(1+Dashboard!$D$7)*(1+Dashboard!$D$8)*(1+Dashboard!$D$10),"-")</f>
        <v>-</v>
      </c>
      <c r="BM42" s="112" t="str">
        <f>IF(AND(BK42="-",BL42="-"),"-",IFERROR(BK42*Dashboard!$D$9,0)+IFERROR(BL42*(1-Dashboard!$D$9),0))</f>
        <v>-</v>
      </c>
      <c r="BO42" s="36">
        <v>2049</v>
      </c>
      <c r="BP42" s="47"/>
      <c r="BQ42" s="59">
        <v>94</v>
      </c>
      <c r="BR42" s="53" t="s">
        <v>121</v>
      </c>
      <c r="BS42" s="57" t="s">
        <v>121</v>
      </c>
      <c r="BT42" s="112" t="str">
        <f>IF(AND(BR42="-",BS42="-"),"-",IFERROR(BR42*Dashboard!$D$9,0)+IFERROR(BS42*(1-Dashboard!$D$9),0))</f>
        <v>-</v>
      </c>
      <c r="BU42" s="53" t="s">
        <v>121</v>
      </c>
      <c r="BV42" s="57" t="s">
        <v>121</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v>5.9311610753183919E-2</v>
      </c>
      <c r="E43" s="63">
        <v>4.3872012280622139E-2</v>
      </c>
      <c r="F43" s="63">
        <v>9.4744226137027696E-2</v>
      </c>
      <c r="G43" s="63">
        <v>7.4438825939004735E-2</v>
      </c>
      <c r="H43" s="64">
        <v>8.5962595169882401E-5</v>
      </c>
      <c r="I43" s="104">
        <f>IFERROR((D43+$H43)*(1+Dashboard!$D$7)*(1+Dashboard!$D$8),"-")</f>
        <v>6.9281329553519871E-2</v>
      </c>
      <c r="J43" s="105">
        <f>IFERROR((E43+$H43)*(1+Dashboard!$D$7)*(1+Dashboard!$D$8),"-")</f>
        <v>5.127258189512382E-2</v>
      </c>
      <c r="K43" s="105">
        <f>IFERROR((F43+$H43)*(1+Dashboard!$D$7)*(1+Dashboard!$D$8),"-")</f>
        <v>0.11060993213723527</v>
      </c>
      <c r="L43" s="106">
        <f>IFERROR((G43+$H43)*(1+Dashboard!$D$7)*(1+Dashboard!$D$8),"-")</f>
        <v>8.6925713346261285E-2</v>
      </c>
      <c r="M43" s="67">
        <v>112.93616067141195</v>
      </c>
      <c r="N43" s="68">
        <v>128.16216811096382</v>
      </c>
      <c r="O43" s="115">
        <f>M43*(1+Dashboard!$D$8)</f>
        <v>121.97105352512492</v>
      </c>
      <c r="P43" s="117">
        <f>N43*(1+Dashboard!$D$10)*(1+Dashboard!$D$7)*(1+Dashboard!$D$8)</f>
        <v>151.8801665307823</v>
      </c>
      <c r="Q43" s="118">
        <f>O43*Dashboard!$D$9+P43*(1-Dashboard!$D$9)</f>
        <v>136.92561002795361</v>
      </c>
      <c r="R43" s="65">
        <v>3.2442948099331466E-2</v>
      </c>
      <c r="S43" s="63">
        <v>3.3134375782225903E-2</v>
      </c>
      <c r="T43" s="63">
        <v>3.1604810356266166E-2</v>
      </c>
      <c r="U43" s="66">
        <v>3.1805643604773511E-2</v>
      </c>
      <c r="W43" s="61">
        <v>2050</v>
      </c>
      <c r="X43" s="47"/>
      <c r="Y43" s="65" t="s">
        <v>121</v>
      </c>
      <c r="Z43" s="63" t="s">
        <v>121</v>
      </c>
      <c r="AA43" s="63" t="s">
        <v>121</v>
      </c>
      <c r="AB43" s="66" t="s">
        <v>121</v>
      </c>
      <c r="AC43" s="67" t="s">
        <v>121</v>
      </c>
      <c r="AD43" s="69" t="s">
        <v>121</v>
      </c>
      <c r="AE43" s="115" t="str">
        <f>IFERROR(AC43*(1+Dashboard!$D$8),"-")</f>
        <v>-</v>
      </c>
      <c r="AF43" s="120" t="str">
        <f>IFERROR(AD43*(1+Dashboard!$D$7)*(1+Dashboard!$D$8)*(1+Dashboard!$D$10),"-")</f>
        <v>-</v>
      </c>
      <c r="AG43" s="118" t="str">
        <f>IF(AND(AE43="-",AF43="-"),"-",IFERROR(AE43*Dashboard!$D$9,0)+IFERROR(AF43*(1-Dashboard!$D$9),0))</f>
        <v>-</v>
      </c>
      <c r="AH43" s="65" t="s">
        <v>121</v>
      </c>
      <c r="AI43" s="63" t="s">
        <v>121</v>
      </c>
      <c r="AJ43" s="63" t="s">
        <v>121</v>
      </c>
      <c r="AK43" s="66" t="s">
        <v>121</v>
      </c>
      <c r="AL43" s="67" t="s">
        <v>121</v>
      </c>
      <c r="AM43" s="69" t="s">
        <v>121</v>
      </c>
      <c r="AN43" s="115" t="str">
        <f>IFERROR(AL43*(1+Dashboard!$D$8),"-")</f>
        <v>-</v>
      </c>
      <c r="AO43" s="120" t="str">
        <f>IFERROR(AM43*(1+Dashboard!$D$7)*(1+Dashboard!$D$8)*(1+Dashboard!$D$10),"-")</f>
        <v>-</v>
      </c>
      <c r="AP43" s="118" t="str">
        <f>IF(AND(AN43="-",AO43="-"),"-",IFERROR(AN43*Dashboard!$D$9,0)+IFERROR(AO43*(1-Dashboard!$D$9),0))</f>
        <v>-</v>
      </c>
      <c r="AQ43" s="71">
        <v>9.4764757870759302E-5</v>
      </c>
      <c r="AR43" s="72">
        <v>9.4764757870759302E-5</v>
      </c>
      <c r="AT43" s="61">
        <v>2050</v>
      </c>
      <c r="AU43" s="47"/>
      <c r="AV43" s="65" t="s">
        <v>121</v>
      </c>
      <c r="AW43" s="63" t="s">
        <v>121</v>
      </c>
      <c r="AX43" s="63" t="s">
        <v>121</v>
      </c>
      <c r="AY43" s="66" t="s">
        <v>121</v>
      </c>
      <c r="AZ43" s="67" t="s">
        <v>121</v>
      </c>
      <c r="BA43" s="69" t="s">
        <v>121</v>
      </c>
      <c r="BB43" s="115" t="str">
        <f>IFERROR(AZ43*(1+Dashboard!$D$8),"-")</f>
        <v>-</v>
      </c>
      <c r="BC43" s="120" t="str">
        <f>IFERROR(BA43*(1+Dashboard!$D$7)*(1+Dashboard!$D$8)*(1+Dashboard!$D$10),"-")</f>
        <v>-</v>
      </c>
      <c r="BD43" s="118" t="str">
        <f>IF(AND(BB43="-",BC43="-"),"-",IFERROR(BB43*Dashboard!$D$9,0)+IFERROR(BC43*(1-Dashboard!$D$9),0))</f>
        <v>-</v>
      </c>
      <c r="BE43" s="65" t="s">
        <v>121</v>
      </c>
      <c r="BF43" s="63" t="s">
        <v>121</v>
      </c>
      <c r="BG43" s="63" t="s">
        <v>121</v>
      </c>
      <c r="BH43" s="66" t="s">
        <v>121</v>
      </c>
      <c r="BI43" s="67" t="s">
        <v>121</v>
      </c>
      <c r="BJ43" s="69" t="s">
        <v>121</v>
      </c>
      <c r="BK43" s="115" t="str">
        <f>IFERROR(BI43*(1+Dashboard!$D$8),"-")</f>
        <v>-</v>
      </c>
      <c r="BL43" s="120" t="str">
        <f>IFERROR(BJ43*(1+Dashboard!$D$7)*(1+Dashboard!$D$8)*(1+Dashboard!$D$10),"-")</f>
        <v>-</v>
      </c>
      <c r="BM43" s="118" t="str">
        <f>IF(AND(BK43="-",BL43="-"),"-",IFERROR(BK43*Dashboard!$D$9,0)+IFERROR(BL43*(1-Dashboard!$D$9),0))</f>
        <v>-</v>
      </c>
      <c r="BO43" s="61">
        <v>2050</v>
      </c>
      <c r="BP43" s="47"/>
      <c r="BQ43" s="73">
        <v>94</v>
      </c>
      <c r="BR43" s="67" t="s">
        <v>121</v>
      </c>
      <c r="BS43" s="70" t="s">
        <v>121</v>
      </c>
      <c r="BT43" s="118" t="str">
        <f>IF(AND(BR43="-",BS43="-"),"-",IFERROR(BR43*Dashboard!$D$9,0)+IFERROR(BS43*(1-Dashboard!$D$9),0))</f>
        <v>-</v>
      </c>
      <c r="BU43" s="67" t="s">
        <v>121</v>
      </c>
      <c r="BV43" s="70" t="s">
        <v>121</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-PMT(Dashboard!$D$15,10,(NPV(Dashboard!$D$15,D12:D20)+IF(D11="-",,D11)),,1)</f>
        <v>5.2749570749656867E-2</v>
      </c>
      <c r="E46" s="102">
        <f>-PMT(Dashboard!$D$15,10,(NPV(Dashboard!$D$15,E12:E20)+IF(E11="-",,E11)),,1)</f>
        <v>4.8907120740499202E-2</v>
      </c>
      <c r="F46" s="102">
        <f>-PMT(Dashboard!$D$15,10,(NPV(Dashboard!$D$15,F12:F20)+IF(F11="-",,F11)),,1)</f>
        <v>3.9897817777001181E-2</v>
      </c>
      <c r="G46" s="102">
        <f>-PMT(Dashboard!$D$15,10,(NPV(Dashboard!$D$15,G12:G20)+IF(G11="-",,G11)),,1)</f>
        <v>3.4163509381321268E-2</v>
      </c>
      <c r="H46" s="107">
        <f>-PMT(Dashboard!$D$15,10,(NPV(Dashboard!$D$15,H12:H20)+IF(H11="-",,H11)),,1)</f>
        <v>6.8964576265060089E-4</v>
      </c>
      <c r="I46" s="101">
        <f>-PMT(Dashboard!$D$15,10,(NPV(Dashboard!$D$15,I12:I20)+IF(I11="-",,I11)),,1)</f>
        <v>6.2331502139955426E-2</v>
      </c>
      <c r="J46" s="102">
        <f>-PMT(Dashboard!$D$15,10,(NPV(Dashboard!$D$15,J12:J20)+IF(J11="-",,J11)),,1)</f>
        <v>5.784966844927393E-2</v>
      </c>
      <c r="K46" s="102">
        <f>-PMT(Dashboard!$D$15,10,(NPV(Dashboard!$D$15,K12:K20)+IF(K11="-",,K11)),,1)</f>
        <v>4.7341217472649841E-2</v>
      </c>
      <c r="L46" s="108">
        <f>-PMT(Dashboard!$D$15,10,(NPV(Dashboard!$D$15,L12:L20)+IF(L11="-",,L11)),,1)</f>
        <v>4.0652720159928796E-2</v>
      </c>
      <c r="M46" s="109">
        <f>-PMT(Dashboard!$D$15,10,(NPV(Dashboard!$D$15,M12:M20)+IF(M11="-",,M11)),,1)</f>
        <v>73.28754827689886</v>
      </c>
      <c r="N46" s="110">
        <f>-PMT(Dashboard!$D$15,10,(NPV(Dashboard!$D$15,N12:N20)+IF(N11="-",,N11)),,1)</f>
        <v>26.368526233790405</v>
      </c>
      <c r="O46" s="109">
        <f>-PMT(Dashboard!$D$15,10,(NPV(Dashboard!$D$15,O12:O20)+IF(O11="-",,O11)),,1)</f>
        <v>79.150552139050774</v>
      </c>
      <c r="P46" s="111">
        <f>-PMT(Dashboard!$D$15,10,(NPV(Dashboard!$D$15,P12:P20)+IF(P11="-",,P11)),,1)</f>
        <v>31.248348983078621</v>
      </c>
      <c r="Q46" s="112">
        <f>-PMT(Dashboard!$D$15,10,(NPV(Dashboard!$D$15,Q12:Q20)+IF(Q11="-",,Q11)),,1)</f>
        <v>55.199450561064694</v>
      </c>
      <c r="R46" s="101">
        <f>-PMT(Dashboard!$D$15,10,(NPV(Dashboard!$D$15,R12:R20)+IF(R11="-",,R11)),,1)</f>
        <v>4.3100980996918524E-2</v>
      </c>
      <c r="S46" s="102">
        <f>-PMT(Dashboard!$D$15,10,(NPV(Dashboard!$D$15,S12:S20)+IF(S11="-",,S11)),,1)</f>
        <v>4.4019553850715078E-2</v>
      </c>
      <c r="T46" s="102">
        <f>-PMT(Dashboard!$D$15,10,(NPV(Dashboard!$D$15,T12:T20)+IF(T11="-",,T11)),,1)</f>
        <v>4.198750145658655E-2</v>
      </c>
      <c r="U46" s="103">
        <f>-PMT(Dashboard!$D$15,10,(NPV(Dashboard!$D$15,U12:U20)+IF(U11="-",,U11)),,1)</f>
        <v>4.2254311673739497E-2</v>
      </c>
      <c r="W46" s="92" t="s">
        <v>21</v>
      </c>
      <c r="X46" s="79">
        <v>10</v>
      </c>
      <c r="Y46" s="101">
        <f>-PMT(Dashboard!$D$15,10,(NPV(Dashboard!$D$15,Y12:Y20)+IF(Y11="-",,Y11)),,1)</f>
        <v>4.3501475922045748E-3</v>
      </c>
      <c r="Z46" s="102">
        <f>-PMT(Dashboard!$D$15,10,(NPV(Dashboard!$D$15,Z12:Z20)+IF(Z11="-",,Z11)),,1)</f>
        <v>3.3305352527038781E-3</v>
      </c>
      <c r="AA46" s="102">
        <f>-PMT(Dashboard!$D$15,10,(NPV(Dashboard!$D$15,AA12:AA20)+IF(AA11="-",,AA11)),,1)</f>
        <v>2.9717606475685434E-3</v>
      </c>
      <c r="AB46" s="108">
        <f>-PMT(Dashboard!$D$15,10,(NPV(Dashboard!$D$15,AB12:AB20)+IF(AB11="-",,AB11)),,1)</f>
        <v>2.1215154721983711E-3</v>
      </c>
      <c r="AC46" s="109">
        <f>-PMT(Dashboard!$D$15,10,(NPV(Dashboard!$D$15,AC12:AC20)+IF(AC11="-",,AC11)),,1)</f>
        <v>9.5869145123358042</v>
      </c>
      <c r="AD46" s="111">
        <f>-PMT(Dashboard!$D$15,10,(NPV(Dashboard!$D$15,AD12:AD20)+IF(AD11="-",,AD11)),,1)</f>
        <v>26.309438908315983</v>
      </c>
      <c r="AE46" s="109">
        <f>-PMT(Dashboard!$D$15,10,(NPV(Dashboard!$D$15,AE12:AE20)+IF(AE11="-",,AE11)),,1)</f>
        <v>10.353867673322668</v>
      </c>
      <c r="AF46" s="119">
        <f>-PMT(Dashboard!$D$15,10,(NPV(Dashboard!$D$15,AF12:AF20)+IF(AF11="-",,AF11)),,1)</f>
        <v>31.178326815342317</v>
      </c>
      <c r="AG46" s="112">
        <f>-PMT(Dashboard!$D$15,10,(NPV(Dashboard!$D$15,AG12:AG20)+IF(AG11="-",,AG11)),,1)</f>
        <v>19.955897482176798</v>
      </c>
      <c r="AH46" s="101">
        <f>-PMT(Dashboard!$D$15,10,(NPV(Dashboard!$D$15,AH12:AH20)+IF(AH11="-",,AH11)),,1)</f>
        <v>4.2809935172524738E-3</v>
      </c>
      <c r="AI46" s="102">
        <f>-PMT(Dashboard!$D$15,10,(NPV(Dashboard!$D$15,AI12:AI20)+IF(AI11="-",,AI11)),,1)</f>
        <v>3.283005938432392E-3</v>
      </c>
      <c r="AJ46" s="102">
        <f>-PMT(Dashboard!$D$15,10,(NPV(Dashboard!$D$15,AJ12:AJ20)+IF(AJ11="-",,AJ11)),,1)</f>
        <v>2.9829124336156454E-3</v>
      </c>
      <c r="AK46" s="108">
        <f>-PMT(Dashboard!$D$15,10,(NPV(Dashboard!$D$15,AK12:AK20)+IF(AK11="-",,AK11)),,1)</f>
        <v>2.1369290850814914E-3</v>
      </c>
      <c r="AL46" s="109">
        <f>-PMT(Dashboard!$D$15,10,(NPV(Dashboard!$D$15,AL12:AL20)+IF(AL11="-",,AL11)),,1)</f>
        <v>7.0431444527492948</v>
      </c>
      <c r="AM46" s="111">
        <f>-PMT(Dashboard!$D$15,10,(NPV(Dashboard!$D$15,AM12:AM20)+IF(AM11="-",,AM11)),,1)</f>
        <v>24.269341751562898</v>
      </c>
      <c r="AN46" s="109">
        <f>-PMT(Dashboard!$D$15,10,(NPV(Dashboard!$D$15,AN12:AN20)+IF(AN11="-",,AN11)),,1)</f>
        <v>7.6065960089692393</v>
      </c>
      <c r="AO46" s="119">
        <f>-PMT(Dashboard!$D$15,10,(NPV(Dashboard!$D$15,AO12:AO20)+IF(AO11="-",,AO11)),,1)</f>
        <v>28.760684382527334</v>
      </c>
      <c r="AP46" s="112">
        <f>-PMT(Dashboard!$D$15,10,(NPV(Dashboard!$D$15,AP12:AP20)+IF(AP11="-",,AP11)),,1)</f>
        <v>17.255571392407301</v>
      </c>
      <c r="AQ46" s="101">
        <f>-PMT(Dashboard!$D$15,10,(NPV(Dashboard!$D$15,AQ12:AQ20)+IF(AQ11="-",,AQ11)),,1)</f>
        <v>1.6073214447365335E-3</v>
      </c>
      <c r="AR46" s="103">
        <f>-PMT(Dashboard!$D$15,10,(NPV(Dashboard!$D$15,AR12:AR20)+IF(AR11="-",,AR11)),,1)</f>
        <v>1.3054256998676224E-3</v>
      </c>
      <c r="AT46" s="92" t="s">
        <v>21</v>
      </c>
      <c r="AU46" s="79">
        <v>10</v>
      </c>
      <c r="AV46" s="101">
        <f>-PMT(Dashboard!$D$15,10,(NPV(Dashboard!$D$15,AV12:AV20)+IF(AV11="-",,AV11)),,1)</f>
        <v>4.0425837691796467E-2</v>
      </c>
      <c r="AW46" s="102">
        <f>-PMT(Dashboard!$D$15,10,(NPV(Dashboard!$D$15,AW12:AW20)+IF(AW11="-",,AW11)),,1)</f>
        <v>2.8624311126929744E-2</v>
      </c>
      <c r="AX46" s="102">
        <f>-PMT(Dashboard!$D$15,10,(NPV(Dashboard!$D$15,AX12:AX20)+IF(AX11="-",,AX11)),,1)</f>
        <v>3.1203785034795758E-2</v>
      </c>
      <c r="AY46" s="108">
        <f>-PMT(Dashboard!$D$15,10,(NPV(Dashboard!$D$15,AY12:AY20)+IF(AY11="-",,AY11)),,1)</f>
        <v>2.119585146856541E-2</v>
      </c>
      <c r="AZ46" s="109">
        <f>-PMT(Dashboard!$D$15,10,(NPV(Dashboard!$D$15,AZ12:AZ20)+IF(AZ11="-",,AZ11)),,1)</f>
        <v>109.59433557817965</v>
      </c>
      <c r="BA46" s="111">
        <f>-PMT(Dashboard!$D$15,10,(NPV(Dashboard!$D$15,BA12:BA20)+IF(BA11="-",,BA11)),,1)</f>
        <v>301.96625345807087</v>
      </c>
      <c r="BB46" s="109">
        <f>-PMT(Dashboard!$D$15,10,(NPV(Dashboard!$D$15,BB12:BB20)+IF(BB11="-",,BB11)),,1)</f>
        <v>118.36188242443403</v>
      </c>
      <c r="BC46" s="119">
        <f>-PMT(Dashboard!$D$15,10,(NPV(Dashboard!$D$15,BC12:BC20)+IF(BC11="-",,BC11)),,1)</f>
        <v>357.84885304202987</v>
      </c>
      <c r="BD46" s="112">
        <f>-PMT(Dashboard!$D$15,10,(NPV(Dashboard!$D$15,BD12:BD20)+IF(BD11="-",,BD11)),,1)</f>
        <v>228.80631017509285</v>
      </c>
      <c r="BE46" s="101">
        <f>-PMT(Dashboard!$D$15,10,(NPV(Dashboard!$D$15,BE12:BE20)+IF(BE11="-",,BE11)),,1)</f>
        <v>3.9131367240223799E-2</v>
      </c>
      <c r="BF46" s="102">
        <f>-PMT(Dashboard!$D$15,10,(NPV(Dashboard!$D$15,BF12:BF20)+IF(BF11="-",,BF11)),,1)</f>
        <v>2.7749504672731372E-2</v>
      </c>
      <c r="BG46" s="102">
        <f>-PMT(Dashboard!$D$15,10,(NPV(Dashboard!$D$15,BG12:BG20)+IF(BG11="-",,BG11)),,1)</f>
        <v>3.0844259239343468E-2</v>
      </c>
      <c r="BH46" s="108">
        <f>-PMT(Dashboard!$D$15,10,(NPV(Dashboard!$D$15,BH12:BH20)+IF(BH11="-",,BH11)),,1)</f>
        <v>2.0985123932568295E-2</v>
      </c>
      <c r="BI46" s="109">
        <f>-PMT(Dashboard!$D$15,10,(NPV(Dashboard!$D$15,BI12:BI20)+IF(BI11="-",,BI11)),,1)</f>
        <v>80.630386038041237</v>
      </c>
      <c r="BJ46" s="111">
        <f>-PMT(Dashboard!$D$15,10,(NPV(Dashboard!$D$15,BJ12:BJ20)+IF(BJ11="-",,BJ11)),,1)</f>
        <v>278.56246347570846</v>
      </c>
      <c r="BK46" s="109">
        <f>-PMT(Dashboard!$D$15,10,(NPV(Dashboard!$D$15,BK12:BK20)+IF(BK11="-",,BK11)),,1)</f>
        <v>87.080816921084534</v>
      </c>
      <c r="BL46" s="119">
        <f>-PMT(Dashboard!$D$15,10,(NPV(Dashboard!$D$15,BL12:BL20)+IF(BL11="-",,BL11)),,1)</f>
        <v>330.11390151643542</v>
      </c>
      <c r="BM46" s="112">
        <f>-PMT(Dashboard!$D$15,10,(NPV(Dashboard!$D$15,BM12:BM20)+IF(BM11="-",,BM11)),,1)</f>
        <v>197.94502530793312</v>
      </c>
      <c r="BO46" s="92" t="s">
        <v>21</v>
      </c>
      <c r="BP46" s="79">
        <v>10</v>
      </c>
      <c r="BQ46" s="121">
        <f>-PMT(Dashboard!$D$15,10,(NPV(Dashboard!$D$15,BQ12:BQ20)+IF(BQ11="-",,BQ11)),,1)</f>
        <v>94.000000000000014</v>
      </c>
      <c r="BR46" s="109">
        <f>-PMT(Dashboard!$D$15,10,(NPV(Dashboard!$D$15,BR12:BR20)+IF(BR11="-",,BR11)),,1)</f>
        <v>0.94128340325418858</v>
      </c>
      <c r="BS46" s="119">
        <f>-PMT(Dashboard!$D$15,10,(NPV(Dashboard!$D$15,BS12:BS20)+IF(BS11="-",,BS11)),,1)</f>
        <v>8.332183877578565</v>
      </c>
      <c r="BT46" s="112">
        <f>-PMT(Dashboard!$D$15,10,(NPV(Dashboard!$D$15,BT12:BT20)+IF(BT11="-",,BT11)),,1)</f>
        <v>4.6367336404163773</v>
      </c>
      <c r="BU46" s="109">
        <f>-PMT(Dashboard!$D$15,10,(NPV(Dashboard!$D$15,BU12:BU20)+IF(BU11="-",,BU11)),,1)</f>
        <v>0.48403563989045389</v>
      </c>
      <c r="BV46" s="119">
        <f>-PMT(Dashboard!$D$15,10,(NPV(Dashboard!$D$15,BV12:BV20)+IF(BV11="-",,BV11)),,1)</f>
        <v>7.328769273320594</v>
      </c>
      <c r="BW46" s="112">
        <f>-PMT(Dashboard!$D$15,10,(NPV(Dashboard!$D$15,BW12:BW20)+IF(BW11="-",,BW11)),,1)</f>
        <v>3.9064024566055231</v>
      </c>
      <c r="BX46" s="112">
        <f>-PMT(Dashboard!$D$15,10,(NPV(Dashboard!$D$15,BX12:BX20)+IF(BX11="-",,BX11)),,1)</f>
        <v>5.408286118181663</v>
      </c>
      <c r="BY46" s="112">
        <f>-PMT(Dashboard!$D$15,10,(NPV(Dashboard!$D$15,BY12:BY20)+IF(BY11="-",,BY11)),,1)</f>
        <v>4.5564278253846826</v>
      </c>
    </row>
    <row r="47" spans="2:77" x14ac:dyDescent="0.2">
      <c r="B47" s="92" t="s">
        <v>22</v>
      </c>
      <c r="C47" s="79">
        <v>15</v>
      </c>
      <c r="D47" s="101">
        <f>-PMT(Dashboard!$D$15,15,(NPV(Dashboard!$D$15,D12:D25)+IF(D11="-",,D11)),,1)</f>
        <v>5.4480808235758155E-2</v>
      </c>
      <c r="E47" s="102">
        <f>-PMT(Dashboard!$D$15,15,(NPV(Dashboard!$D$15,E12:E25)+IF(E11="-",,E11)),,1)</f>
        <v>5.0353997231037347E-2</v>
      </c>
      <c r="F47" s="102">
        <f>-PMT(Dashboard!$D$15,15,(NPV(Dashboard!$D$15,F12:F25)+IF(F11="-",,F11)),,1)</f>
        <v>4.2093754589030592E-2</v>
      </c>
      <c r="G47" s="102">
        <f>-PMT(Dashboard!$D$15,15,(NPV(Dashboard!$D$15,G12:G25)+IF(G11="-",,G11)),,1)</f>
        <v>3.6179533427587042E-2</v>
      </c>
      <c r="H47" s="107">
        <f>-PMT(Dashboard!$D$15,15,(NPV(Dashboard!$D$15,H12:H25)+IF(H11="-",,H11)),,1)</f>
        <v>5.1472680460967551E-4</v>
      </c>
      <c r="I47" s="101">
        <f>-PMT(Dashboard!$D$15,15,(NPV(Dashboard!$D$15,I12:I25)+IF(I11="-",,I11)),,1)</f>
        <v>6.4146792071085035E-2</v>
      </c>
      <c r="J47" s="102">
        <f>-PMT(Dashboard!$D$15,15,(NPV(Dashboard!$D$15,J12:J25)+IF(J11="-",,J11)),,1)</f>
        <v>5.9333279715178683E-2</v>
      </c>
      <c r="K47" s="102">
        <f>-PMT(Dashboard!$D$15,15,(NPV(Dashboard!$D$15,K12:K25)+IF(K11="-",,K11)),,1)</f>
        <v>4.9698532697542021E-2</v>
      </c>
      <c r="L47" s="108">
        <f>-PMT(Dashboard!$D$15,15,(NPV(Dashboard!$D$15,L12:L25)+IF(L11="-",,L11)),,1)</f>
        <v>4.2800185134834266E-2</v>
      </c>
      <c r="M47" s="109">
        <f>-PMT(Dashboard!$D$15,15,(NPV(Dashboard!$D$15,M12:M25)+IF(M11="-",,M11)),,1)</f>
        <v>76.938370478334988</v>
      </c>
      <c r="N47" s="110">
        <f>-PMT(Dashboard!$D$15,15,(NPV(Dashboard!$D$15,N12:N25)+IF(N11="-",,N11)),,1)</f>
        <v>48.622829545884954</v>
      </c>
      <c r="O47" s="109">
        <f>-PMT(Dashboard!$D$15,15,(NPV(Dashboard!$D$15,O12:O25)+IF(O11="-",,O11)),,1)</f>
        <v>83.093440116601812</v>
      </c>
      <c r="P47" s="111">
        <f>-PMT(Dashboard!$D$15,15,(NPV(Dashboard!$D$15,P12:P25)+IF(P11="-",,P11)),,1)</f>
        <v>57.621087076437348</v>
      </c>
      <c r="Q47" s="112">
        <f>-PMT(Dashboard!$D$15,15,(NPV(Dashboard!$D$15,Q12:Q25)+IF(Q11="-",,Q11)),,1)</f>
        <v>70.357263596519587</v>
      </c>
      <c r="R47" s="101">
        <f>-PMT(Dashboard!$D$15,15,(NPV(Dashboard!$D$15,R12:R25)+IF(R11="-",,R11)),,1)</f>
        <v>4.2236494678440061E-2</v>
      </c>
      <c r="S47" s="102">
        <f>-PMT(Dashboard!$D$15,15,(NPV(Dashboard!$D$15,S12:S25)+IF(S11="-",,S11)),,1)</f>
        <v>4.3136643504609738E-2</v>
      </c>
      <c r="T47" s="102">
        <f>-PMT(Dashboard!$D$15,15,(NPV(Dashboard!$D$15,T12:T25)+IF(T11="-",,T11)),,1)</f>
        <v>4.1145348454108312E-2</v>
      </c>
      <c r="U47" s="103">
        <f>-PMT(Dashboard!$D$15,15,(NPV(Dashboard!$D$15,U12:U25)+IF(U11="-",,U11)),,1)</f>
        <v>4.1406807197187478E-2</v>
      </c>
      <c r="W47" s="92" t="s">
        <v>22</v>
      </c>
      <c r="X47" s="79">
        <v>15</v>
      </c>
      <c r="Y47" s="101">
        <f>-PMT(Dashboard!$D$15,15,(NPV(Dashboard!$D$15,Y12:Y25)+IF(Y11="-",,Y11)),,1)</f>
        <v>2.9956908898978642E-3</v>
      </c>
      <c r="Z47" s="102">
        <f>-PMT(Dashboard!$D$15,15,(NPV(Dashboard!$D$15,Z12:Z25)+IF(Z11="-",,Z11)),,1)</f>
        <v>2.2935438174299739E-3</v>
      </c>
      <c r="AA47" s="102">
        <f>-PMT(Dashboard!$D$15,15,(NPV(Dashboard!$D$15,AA12:AA25)+IF(AA11="-",,AA11)),,1)</f>
        <v>2.046476840195312E-3</v>
      </c>
      <c r="AB47" s="108">
        <f>-PMT(Dashboard!$D$15,15,(NPV(Dashboard!$D$15,AB12:AB25)+IF(AB11="-",,AB11)),,1)</f>
        <v>1.4609629761139263E-3</v>
      </c>
      <c r="AC47" s="109">
        <f>-PMT(Dashboard!$D$15,15,(NPV(Dashboard!$D$15,AC12:AC25)+IF(AC11="-",,AC11)),,1)</f>
        <v>6.6019443842087</v>
      </c>
      <c r="AD47" s="111">
        <f>-PMT(Dashboard!$D$15,15,(NPV(Dashboard!$D$15,AD12:AD25)+IF(AD11="-",,AD11)),,1)</f>
        <v>27.878428114420561</v>
      </c>
      <c r="AE47" s="109">
        <f>-PMT(Dashboard!$D$15,15,(NPV(Dashboard!$D$15,AE12:AE25)+IF(AE11="-",,AE11)),,1)</f>
        <v>7.1300999349453962</v>
      </c>
      <c r="AF47" s="119">
        <f>-PMT(Dashboard!$D$15,15,(NPV(Dashboard!$D$15,AF12:AF25)+IF(AF11="-",,AF11)),,1)</f>
        <v>33.037676929502702</v>
      </c>
      <c r="AG47" s="112">
        <f>-PMT(Dashboard!$D$15,15,(NPV(Dashboard!$D$15,AG12:AG25)+IF(AG11="-",,AG11)),,1)</f>
        <v>19.22537161222305</v>
      </c>
      <c r="AH47" s="101">
        <f>-PMT(Dashboard!$D$15,15,(NPV(Dashboard!$D$15,AH12:AH25)+IF(AH11="-",,AH11)),,1)</f>
        <v>3.0049524194744374E-3</v>
      </c>
      <c r="AI47" s="102">
        <f>-PMT(Dashboard!$D$15,15,(NPV(Dashboard!$D$15,AI12:AI25)+IF(AI11="-",,AI11)),,1)</f>
        <v>2.3036101183229228E-3</v>
      </c>
      <c r="AJ47" s="102">
        <f>-PMT(Dashboard!$D$15,15,(NPV(Dashboard!$D$15,AJ12:AJ25)+IF(AJ11="-",,AJ11)),,1)</f>
        <v>2.0950614467469845E-3</v>
      </c>
      <c r="AK47" s="108">
        <f>-PMT(Dashboard!$D$15,15,(NPV(Dashboard!$D$15,AK12:AK25)+IF(AK11="-",,AK11)),,1)</f>
        <v>1.5007734598125699E-3</v>
      </c>
      <c r="AL47" s="109">
        <f>-PMT(Dashboard!$D$15,15,(NPV(Dashboard!$D$15,AL12:AL25)+IF(AL11="-",,AL11)),,1)</f>
        <v>4.850199499241155</v>
      </c>
      <c r="AM47" s="111">
        <f>-PMT(Dashboard!$D$15,15,(NPV(Dashboard!$D$15,AM12:AM25)+IF(AM11="-",,AM11)),,1)</f>
        <v>32.728846963660423</v>
      </c>
      <c r="AN47" s="109">
        <f>-PMT(Dashboard!$D$15,15,(NPV(Dashboard!$D$15,AN12:AN25)+IF(AN11="-",,AN11)),,1)</f>
        <v>5.2382154591804477</v>
      </c>
      <c r="AO47" s="119">
        <f>-PMT(Dashboard!$D$15,15,(NPV(Dashboard!$D$15,AO12:AO25)+IF(AO11="-",,AO11)),,1)</f>
        <v>38.785725931988139</v>
      </c>
      <c r="AP47" s="112">
        <f>-PMT(Dashboard!$D$15,15,(NPV(Dashboard!$D$15,AP12:AP25)+IF(AP11="-",,AP11)),,1)</f>
        <v>20.760407214908568</v>
      </c>
      <c r="AQ47" s="101">
        <f>-PMT(Dashboard!$D$15,15,(NPV(Dashboard!$D$15,AQ12:AQ25)+IF(AQ11="-",,AQ11)),,1)</f>
        <v>1.1361999761822874E-3</v>
      </c>
      <c r="AR47" s="103">
        <f>-PMT(Dashboard!$D$15,15,(NPV(Dashboard!$D$15,AR12:AR25)+IF(AR11="-",,AR11)),,1)</f>
        <v>9.2830212595224493E-4</v>
      </c>
      <c r="AT47" s="92" t="s">
        <v>22</v>
      </c>
      <c r="AU47" s="79">
        <v>15</v>
      </c>
      <c r="AV47" s="101">
        <f>-PMT(Dashboard!$D$15,15,(NPV(Dashboard!$D$15,AV12:AV25)+IF(AV11="-",,AV11)),,1)</f>
        <v>2.7838897674833017E-2</v>
      </c>
      <c r="AW47" s="102">
        <f>-PMT(Dashboard!$D$15,15,(NPV(Dashboard!$D$15,AW12:AW25)+IF(AW11="-",,AW11)),,1)</f>
        <v>1.9711880173033203E-2</v>
      </c>
      <c r="AX47" s="102">
        <f>-PMT(Dashboard!$D$15,15,(NPV(Dashboard!$D$15,AX12:AX25)+IF(AX11="-",,AX11)),,1)</f>
        <v>2.1488212199185772E-2</v>
      </c>
      <c r="AY47" s="108">
        <f>-PMT(Dashboard!$D$15,15,(NPV(Dashboard!$D$15,AY12:AY25)+IF(AY11="-",,AY11)),,1)</f>
        <v>1.4596336745400161E-2</v>
      </c>
      <c r="AZ47" s="109">
        <f>-PMT(Dashboard!$D$15,15,(NPV(Dashboard!$D$15,AZ12:AZ25)+IF(AZ11="-",,AZ11)),,1)</f>
        <v>75.471175567535255</v>
      </c>
      <c r="BA47" s="111">
        <f>-PMT(Dashboard!$D$15,15,(NPV(Dashboard!$D$15,BA12:BA25)+IF(BA11="-",,BA11)),,1)</f>
        <v>319.98950845785816</v>
      </c>
      <c r="BB47" s="109">
        <f>-PMT(Dashboard!$D$15,15,(NPV(Dashboard!$D$15,BB12:BB25)+IF(BB11="-",,BB11)),,1)</f>
        <v>81.508869612938071</v>
      </c>
      <c r="BC47" s="119">
        <f>-PMT(Dashboard!$D$15,15,(NPV(Dashboard!$D$15,BC12:BC25)+IF(BC11="-",,BC11)),,1)</f>
        <v>379.20753486788976</v>
      </c>
      <c r="BD47" s="112">
        <f>-PMT(Dashboard!$D$15,15,(NPV(Dashboard!$D$15,BD12:BD25)+IF(BD11="-",,BD11)),,1)</f>
        <v>220.50411813971016</v>
      </c>
      <c r="BE47" s="101">
        <f>-PMT(Dashboard!$D$15,15,(NPV(Dashboard!$D$15,BE12:BE25)+IF(BE11="-",,BE11)),,1)</f>
        <v>2.7424010385515361E-2</v>
      </c>
      <c r="BF47" s="102">
        <f>-PMT(Dashboard!$D$15,15,(NPV(Dashboard!$D$15,BF12:BF25)+IF(BF11="-",,BF11)),,1)</f>
        <v>1.9434256341559316E-2</v>
      </c>
      <c r="BG47" s="102">
        <f>-PMT(Dashboard!$D$15,15,(NPV(Dashboard!$D$15,BG12:BG25)+IF(BG11="-",,BG11)),,1)</f>
        <v>2.1629826072277036E-2</v>
      </c>
      <c r="BH47" s="108">
        <f>-PMT(Dashboard!$D$15,15,(NPV(Dashboard!$D$15,BH12:BH25)+IF(BH11="-",,BH11)),,1)</f>
        <v>1.4708337881227204E-2</v>
      </c>
      <c r="BI47" s="109">
        <f>-PMT(Dashboard!$D$15,15,(NPV(Dashboard!$D$15,BI12:BI25)+IF(BI11="-",,BI11)),,1)</f>
        <v>55.525406387579181</v>
      </c>
      <c r="BJ47" s="111">
        <f>-PMT(Dashboard!$D$15,15,(NPV(Dashboard!$D$15,BJ12:BJ25)+IF(BJ11="-",,BJ11)),,1)</f>
        <v>375.67772173867559</v>
      </c>
      <c r="BK47" s="109">
        <f>-PMT(Dashboard!$D$15,15,(NPV(Dashboard!$D$15,BK12:BK25)+IF(BK11="-",,BK11)),,1)</f>
        <v>59.967438898585513</v>
      </c>
      <c r="BL47" s="119">
        <f>-PMT(Dashboard!$D$15,15,(NPV(Dashboard!$D$15,BL12:BL25)+IF(BL11="-",,BL11)),,1)</f>
        <v>445.20154255016712</v>
      </c>
      <c r="BM47" s="112">
        <f>-PMT(Dashboard!$D$15,15,(NPV(Dashboard!$D$15,BM12:BM25)+IF(BM11="-",,BM11)),,1)</f>
        <v>238.21843262420433</v>
      </c>
      <c r="BO47" s="92" t="s">
        <v>22</v>
      </c>
      <c r="BP47" s="79">
        <v>15</v>
      </c>
      <c r="BQ47" s="121">
        <f>-PMT(Dashboard!$D$15,15,(NPV(Dashboard!$D$15,BQ12:BQ25)+IF(BQ11="-",,BQ11)),,1)</f>
        <v>93.999999999999986</v>
      </c>
      <c r="BR47" s="109">
        <f>-PMT(Dashboard!$D$15,15,(NPV(Dashboard!$D$15,BR12:BR25)+IF(BR11="-",,BR11)),,1)</f>
        <v>0.6482065392433296</v>
      </c>
      <c r="BS47" s="119">
        <f>-PMT(Dashboard!$D$15,15,(NPV(Dashboard!$D$15,BS12:BS25)+IF(BS11="-",,BS11)),,1)</f>
        <v>6.6041336769365184</v>
      </c>
      <c r="BT47" s="112">
        <f>-PMT(Dashboard!$D$15,15,(NPV(Dashboard!$D$15,BT12:BT25)+IF(BT11="-",,BT11)),,1)</f>
        <v>3.6261701080899238</v>
      </c>
      <c r="BU47" s="109">
        <f>-PMT(Dashboard!$D$15,15,(NPV(Dashboard!$D$15,BU12:BU25)+IF(BU11="-",,BU11)),,1)</f>
        <v>0.33332688743805861</v>
      </c>
      <c r="BV47" s="119">
        <f>-PMT(Dashboard!$D$15,15,(NPV(Dashboard!$D$15,BV12:BV25)+IF(BV11="-",,BV11)),,1)</f>
        <v>6.4440715691891333</v>
      </c>
      <c r="BW47" s="112">
        <f>-PMT(Dashboard!$D$15,15,(NPV(Dashboard!$D$15,BW12:BW25)+IF(BW11="-",,BW11)),,1)</f>
        <v>3.3886992283135946</v>
      </c>
      <c r="BX47" s="112">
        <f>-PMT(Dashboard!$D$15,15,(NPV(Dashboard!$D$15,BX12:BX25)+IF(BX11="-",,BX11)),,1)</f>
        <v>4.2295648140760873</v>
      </c>
      <c r="BY47" s="112">
        <f>-PMT(Dashboard!$D$15,15,(NPV(Dashboard!$D$15,BY12:BY25)+IF(BY11="-",,BY11)),,1)</f>
        <v>3.9525787799049765</v>
      </c>
    </row>
    <row r="48" spans="2:77" ht="13.5" thickBot="1" x14ac:dyDescent="0.25">
      <c r="B48" s="93" t="s">
        <v>23</v>
      </c>
      <c r="C48" s="79">
        <v>30</v>
      </c>
      <c r="D48" s="104">
        <f>-PMT(Dashboard!$D$15,30,(NPV(Dashboard!$D$15,D12:D40)+IF(D11="-",,D11)),,1)</f>
        <v>5.5793602658641861E-2</v>
      </c>
      <c r="E48" s="105">
        <f>-PMT(Dashboard!$D$15,30,(NPV(Dashboard!$D$15,E12:E40)+IF(E11="-",,E11)),,1)</f>
        <v>4.9162522941710099E-2</v>
      </c>
      <c r="F48" s="105">
        <f>-PMT(Dashboard!$D$15,30,(NPV(Dashboard!$D$15,F12:F40)+IF(F11="-",,F11)),,1)</f>
        <v>5.1837818878658341E-2</v>
      </c>
      <c r="G48" s="105">
        <f>-PMT(Dashboard!$D$15,30,(NPV(Dashboard!$D$15,G12:G40)+IF(G11="-",,G11)),,1)</f>
        <v>4.3465839799752631E-2</v>
      </c>
      <c r="H48" s="113">
        <f>-PMT(Dashboard!$D$15,30,(NPV(Dashboard!$D$15,H12:H40)+IF(H11="-",,H11)),,1)</f>
        <v>3.3060671992906341E-4</v>
      </c>
      <c r="I48" s="104">
        <f>-PMT(Dashboard!$D$15,30,(NPV(Dashboard!$D$15,I12:I40)+IF(I11="-",,I11)),,1)</f>
        <v>6.5463277819165125E-2</v>
      </c>
      <c r="J48" s="105">
        <f>-PMT(Dashboard!$D$15,30,(NPV(Dashboard!$D$15,J12:J40)+IF(J11="-",,J11)),,1)</f>
        <v>5.7728786437335936E-2</v>
      </c>
      <c r="K48" s="105">
        <f>-PMT(Dashboard!$D$15,30,(NPV(Dashboard!$D$15,K12:K40)+IF(K11="-",,K11)),,1)</f>
        <v>6.0849251618192365E-2</v>
      </c>
      <c r="L48" s="114">
        <f>-PMT(Dashboard!$D$15,30,(NPV(Dashboard!$D$15,L12:L40)+IF(L11="-",,L11)),,1)</f>
        <v>5.1084175220556749E-2</v>
      </c>
      <c r="M48" s="115">
        <f>-PMT(Dashboard!$D$15,30,(NPV(Dashboard!$D$15,M12:M40)+IF(M11="-",,M11)),,1)</f>
        <v>85.146541541345115</v>
      </c>
      <c r="N48" s="116">
        <f>-PMT(Dashboard!$D$15,30,(NPV(Dashboard!$D$15,N12:N40)+IF(N11="-",,N11)),,1)</f>
        <v>75.722990972062561</v>
      </c>
      <c r="O48" s="115">
        <f>-PMT(Dashboard!$D$15,30,(NPV(Dashboard!$D$15,O12:O40)+IF(O11="-",,O11)),,1)</f>
        <v>91.958264864652705</v>
      </c>
      <c r="P48" s="117">
        <f>-PMT(Dashboard!$D$15,30,(NPV(Dashboard!$D$15,P12:P40)+IF(P11="-",,P11)),,1)</f>
        <v>89.736469416530809</v>
      </c>
      <c r="Q48" s="118">
        <f>-PMT(Dashboard!$D$15,30,(NPV(Dashboard!$D$15,Q12:Q40)+IF(Q11="-",,Q11)),,1)</f>
        <v>90.847367140591771</v>
      </c>
      <c r="R48" s="104">
        <f>-PMT(Dashboard!$D$15,30,(NPV(Dashboard!$D$15,R12:R40)+IF(R11="-",,R11)),,1)</f>
        <v>3.95601263548684E-2</v>
      </c>
      <c r="S48" s="105">
        <f>-PMT(Dashboard!$D$15,30,(NPV(Dashboard!$D$15,S12:S40)+IF(S11="-",,S11)),,1)</f>
        <v>4.0403236124572771E-2</v>
      </c>
      <c r="T48" s="105">
        <f>-PMT(Dashboard!$D$15,30,(NPV(Dashboard!$D$15,T12:T40)+IF(T11="-",,T11)),,1)</f>
        <v>3.8538121976076145E-2</v>
      </c>
      <c r="U48" s="106">
        <f>-PMT(Dashboard!$D$15,30,(NPV(Dashboard!$D$15,U12:U40)+IF(U11="-",,U11)),,1)</f>
        <v>3.878301305881264E-2</v>
      </c>
      <c r="W48" s="93" t="s">
        <v>23</v>
      </c>
      <c r="X48" s="79">
        <v>30</v>
      </c>
      <c r="Y48" s="104">
        <f>-PMT(Dashboard!$D$15,30,(NPV(Dashboard!$D$15,Y12:Y40)+IF(Y11="-",,Y11)),,1)</f>
        <v>1.6472380565314411E-3</v>
      </c>
      <c r="Z48" s="105">
        <f>-PMT(Dashboard!$D$15,30,(NPV(Dashboard!$D$15,Z12:Z40)+IF(Z11="-",,Z11)),,1)</f>
        <v>1.2611490301397087E-3</v>
      </c>
      <c r="AA48" s="105">
        <f>-PMT(Dashboard!$D$15,30,(NPV(Dashboard!$D$15,AA12:AA40)+IF(AA11="-",,AA11)),,1)</f>
        <v>1.1252945169836475E-3</v>
      </c>
      <c r="AB48" s="114">
        <f>-PMT(Dashboard!$D$15,30,(NPV(Dashboard!$D$15,AB12:AB40)+IF(AB11="-",,AB11)),,1)</f>
        <v>8.0333849582202516E-4</v>
      </c>
      <c r="AC48" s="115">
        <f>-PMT(Dashboard!$D$15,30,(NPV(Dashboard!$D$15,AC12:AC40)+IF(AC11="-",,AC11)),,1)</f>
        <v>3.6302056642243805</v>
      </c>
      <c r="AD48" s="117">
        <f>-PMT(Dashboard!$D$15,30,(NPV(Dashboard!$D$15,AD12:AD40)+IF(AD11="-",,AD11)),,1)</f>
        <v>15.329488066078573</v>
      </c>
      <c r="AE48" s="115">
        <f>-PMT(Dashboard!$D$15,30,(NPV(Dashboard!$D$15,AE12:AE40)+IF(AE11="-",,AE11)),,1)</f>
        <v>3.9206221173623303</v>
      </c>
      <c r="AF48" s="120">
        <f>-PMT(Dashboard!$D$15,30,(NPV(Dashboard!$D$15,AF12:AF40)+IF(AF11="-",,AF11)),,1)</f>
        <v>18.166399918358433</v>
      </c>
      <c r="AG48" s="118">
        <f>-PMT(Dashboard!$D$15,30,(NPV(Dashboard!$D$15,AG12:AG40)+IF(AG11="-",,AG11)),,1)</f>
        <v>10.571439088527841</v>
      </c>
      <c r="AH48" s="104">
        <f>-PMT(Dashboard!$D$15,30,(NPV(Dashboard!$D$15,AH12:AH40)+IF(AH11="-",,AH11)),,1)</f>
        <v>1.6523306860920107E-3</v>
      </c>
      <c r="AI48" s="105">
        <f>-PMT(Dashboard!$D$15,30,(NPV(Dashboard!$D$15,AI12:AI40)+IF(AI11="-",,AI11)),,1)</f>
        <v>1.2666841786342609E-3</v>
      </c>
      <c r="AJ48" s="105">
        <f>-PMT(Dashboard!$D$15,30,(NPV(Dashboard!$D$15,AJ12:AJ40)+IF(AJ11="-",,AJ11)),,1)</f>
        <v>1.1520096941547643E-3</v>
      </c>
      <c r="AK48" s="114">
        <f>-PMT(Dashboard!$D$15,30,(NPV(Dashboard!$D$15,AK12:AK40)+IF(AK11="-",,AK11)),,1)</f>
        <v>8.2522905336201427E-4</v>
      </c>
      <c r="AL48" s="115">
        <f>-PMT(Dashboard!$D$15,30,(NPV(Dashboard!$D$15,AL12:AL40)+IF(AL11="-",,AL11)),,1)</f>
        <v>2.6669751621777511</v>
      </c>
      <c r="AM48" s="117">
        <f>-PMT(Dashboard!$D$15,30,(NPV(Dashboard!$D$15,AM12:AM40)+IF(AM11="-",,AM11)),,1)</f>
        <v>18.088123668222114</v>
      </c>
      <c r="AN48" s="115">
        <f>-PMT(Dashboard!$D$15,30,(NPV(Dashboard!$D$15,AN12:AN40)+IF(AN11="-",,AN11)),,1)</f>
        <v>2.8803331751519714</v>
      </c>
      <c r="AO48" s="120">
        <f>-PMT(Dashboard!$D$15,30,(NPV(Dashboard!$D$15,AO12:AO40)+IF(AO11="-",,AO11)),,1)</f>
        <v>21.43555524576011</v>
      </c>
      <c r="AP48" s="118">
        <f>-PMT(Dashboard!$D$15,30,(NPV(Dashboard!$D$15,AP12:AP40)+IF(AP11="-",,AP11)),,1)</f>
        <v>11.466247523364403</v>
      </c>
      <c r="AQ48" s="104">
        <f>-PMT(Dashboard!$D$15,30,(NPV(Dashboard!$D$15,AQ12:AQ40)+IF(AQ11="-",,AQ11)),,1)</f>
        <v>6.6741787465256686E-4</v>
      </c>
      <c r="AR48" s="106">
        <f>-PMT(Dashboard!$D$15,30,(NPV(Dashboard!$D$15,AR12:AR40)+IF(AR11="-",,AR11)),,1)</f>
        <v>5.5310125676490639E-4</v>
      </c>
      <c r="AT48" s="93" t="s">
        <v>23</v>
      </c>
      <c r="AU48" s="79">
        <v>30</v>
      </c>
      <c r="AV48" s="104">
        <f>-PMT(Dashboard!$D$15,30,(NPV(Dashboard!$D$15,AV12:AV40)+IF(AV11="-",,AV11)),,1)</f>
        <v>1.5307751496160892E-2</v>
      </c>
      <c r="AW48" s="105">
        <f>-PMT(Dashboard!$D$15,30,(NPV(Dashboard!$D$15,AW12:AW40)+IF(AW11="-",,AW11)),,1)</f>
        <v>1.0838955145974659E-2</v>
      </c>
      <c r="AX48" s="105">
        <f>-PMT(Dashboard!$D$15,30,(NPV(Dashboard!$D$15,AX12:AX40)+IF(AX11="-",,AX11)),,1)</f>
        <v>1.1815705358882598E-2</v>
      </c>
      <c r="AY48" s="114">
        <f>-PMT(Dashboard!$D$15,30,(NPV(Dashboard!$D$15,AY12:AY40)+IF(AY11="-",,AY11)),,1)</f>
        <v>8.0260755387186068E-3</v>
      </c>
      <c r="AZ48" s="115">
        <f>-PMT(Dashboard!$D$15,30,(NPV(Dashboard!$D$15,AZ12:AZ40)+IF(AZ11="-",,AZ11)),,1)</f>
        <v>41.49927250012383</v>
      </c>
      <c r="BA48" s="117">
        <f>-PMT(Dashboard!$D$15,30,(NPV(Dashboard!$D$15,BA12:BA40)+IF(BA11="-",,BA11)),,1)</f>
        <v>175.95236471161564</v>
      </c>
      <c r="BB48" s="115">
        <f>-PMT(Dashboard!$D$15,30,(NPV(Dashboard!$D$15,BB12:BB40)+IF(BB11="-",,BB11)),,1)</f>
        <v>44.819214300133744</v>
      </c>
      <c r="BC48" s="120">
        <f>-PMT(Dashboard!$D$15,30,(NPV(Dashboard!$D$15,BC12:BC40)+IF(BC11="-",,BC11)),,1)</f>
        <v>208.51453161082259</v>
      </c>
      <c r="BD48" s="118">
        <f>-PMT(Dashboard!$D$15,30,(NPV(Dashboard!$D$15,BD12:BD40)+IF(BD11="-",,BD11)),,1)</f>
        <v>121.24841593186513</v>
      </c>
      <c r="BE48" s="104">
        <f>-PMT(Dashboard!$D$15,30,(NPV(Dashboard!$D$15,BE12:BE40)+IF(BE11="-",,BE11)),,1)</f>
        <v>1.5079617767664456E-2</v>
      </c>
      <c r="BF48" s="105">
        <f>-PMT(Dashboard!$D$15,30,(NPV(Dashboard!$D$15,BF12:BF40)+IF(BF11="-",,BF11)),,1)</f>
        <v>1.0686298360808331E-2</v>
      </c>
      <c r="BG48" s="105">
        <f>-PMT(Dashboard!$D$15,30,(NPV(Dashboard!$D$15,BG12:BG40)+IF(BG11="-",,BG11)),,1)</f>
        <v>1.1893574461424314E-2</v>
      </c>
      <c r="BH48" s="114">
        <f>-PMT(Dashboard!$D$15,30,(NPV(Dashboard!$D$15,BH12:BH40)+IF(BH11="-",,BH11)),,1)</f>
        <v>8.0876615100653835E-3</v>
      </c>
      <c r="BI48" s="115">
        <f>-PMT(Dashboard!$D$15,30,(NPV(Dashboard!$D$15,BI12:BI40)+IF(BI11="-",,BI11)),,1)</f>
        <v>30.531709000561396</v>
      </c>
      <c r="BJ48" s="117">
        <f>-PMT(Dashboard!$D$15,30,(NPV(Dashboard!$D$15,BJ12:BJ40)+IF(BJ11="-",,BJ11)),,1)</f>
        <v>207.62438596730328</v>
      </c>
      <c r="BK48" s="115">
        <f>-PMT(Dashboard!$D$15,30,(NPV(Dashboard!$D$15,BK12:BK40)+IF(BK11="-",,BK11)),,1)</f>
        <v>32.974245720606305</v>
      </c>
      <c r="BL48" s="120">
        <f>-PMT(Dashboard!$D$15,30,(NPV(Dashboard!$D$15,BL12:BL40)+IF(BL11="-",,BL11)),,1)</f>
        <v>246.04785313293874</v>
      </c>
      <c r="BM48" s="118">
        <f>-PMT(Dashboard!$D$15,30,(NPV(Dashboard!$D$15,BM12:BM40)+IF(BM11="-",,BM11)),,1)</f>
        <v>131.57141441723735</v>
      </c>
      <c r="BO48" s="93" t="s">
        <v>23</v>
      </c>
      <c r="BP48" s="79">
        <v>30</v>
      </c>
      <c r="BQ48" s="122">
        <f>-PMT(Dashboard!$D$15,30,(NPV(Dashboard!$D$15,BQ12:BQ40)+IF(BQ11="-",,BQ11)),,1)</f>
        <v>93.999999999999957</v>
      </c>
      <c r="BR48" s="115">
        <f>-PMT(Dashboard!$D$15,30,(NPV(Dashboard!$D$15,BR12:BR40)+IF(BR11="-",,BR11)),,1)</f>
        <v>0.35642879027834468</v>
      </c>
      <c r="BS48" s="120">
        <f>-PMT(Dashboard!$D$15,30,(NPV(Dashboard!$D$15,BS12:BS40)+IF(BS11="-",,BS11)),,1)</f>
        <v>3.631409488794636</v>
      </c>
      <c r="BT48" s="118">
        <f>-PMT(Dashboard!$D$15,30,(NPV(Dashboard!$D$15,BT12:BT40)+IF(BT11="-",,BT11)),,1)</f>
        <v>1.9939191395364901</v>
      </c>
      <c r="BU48" s="115">
        <f>-PMT(Dashboard!$D$15,30,(NPV(Dashboard!$D$15,BU12:BU40)+IF(BU11="-",,BU11)),,1)</f>
        <v>0.1832861781917233</v>
      </c>
      <c r="BV48" s="120">
        <f>-PMT(Dashboard!$D$15,30,(NPV(Dashboard!$D$15,BV12:BV40)+IF(BV11="-",,BV11)),,1)</f>
        <v>3.5493763915060068</v>
      </c>
      <c r="BW48" s="118">
        <f>-PMT(Dashboard!$D$15,30,(NPV(Dashboard!$D$15,BW12:BW40)+IF(BW11="-",,BW11)),,1)</f>
        <v>1.8663312848488651</v>
      </c>
      <c r="BX48" s="118">
        <f>-PMT(Dashboard!$D$15,30,(NPV(Dashboard!$D$15,BX12:BX40)+IF(BX11="-",,BX11)),,1)</f>
        <v>2.3257072843553619</v>
      </c>
      <c r="BY48" s="118">
        <f>-PMT(Dashboard!$D$15,30,(NPV(Dashboard!$D$15,BY12:BY40)+IF(BY11="-",,BY11)),,1)</f>
        <v>2.1768888106477156</v>
      </c>
    </row>
    <row r="49" spans="2:79"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9" ht="15" x14ac:dyDescent="0.3">
      <c r="B50" s="96" t="s">
        <v>116</v>
      </c>
      <c r="C50" s="10"/>
      <c r="D50" s="97" t="str">
        <f>IF(Dashboard!$D$4="2018 $","All Avoided Costs are in 2018 Dollars","All Avoided Costs are in Nominal Dollars")</f>
        <v>All Avoided Costs are in 2018 Dollars</v>
      </c>
      <c r="E50" s="97"/>
      <c r="F50" s="95"/>
      <c r="G50" s="95"/>
      <c r="H50" s="95"/>
      <c r="K50" s="10"/>
      <c r="L50" s="95"/>
      <c r="M50" s="95"/>
      <c r="N50" s="95"/>
      <c r="O50" s="95"/>
      <c r="P50" s="95"/>
      <c r="Q50" s="95"/>
      <c r="R50" s="75"/>
      <c r="S50" s="75"/>
      <c r="T50" s="75"/>
      <c r="U50" s="75"/>
      <c r="W50" s="96" t="s">
        <v>116</v>
      </c>
      <c r="X50" s="10"/>
      <c r="Y50" s="97" t="str">
        <f>$D50</f>
        <v>All Avoided Costs are in 2018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All Avoided Costs are in 2018 Dollars</v>
      </c>
      <c r="AW50" s="98"/>
      <c r="BO50" s="96" t="s">
        <v>116</v>
      </c>
      <c r="BP50" s="10"/>
      <c r="BQ50" s="97" t="str">
        <f>$D50</f>
        <v>All Avoided Costs are in 2018 Dollars</v>
      </c>
      <c r="BR50" s="98"/>
    </row>
    <row r="51" spans="2:79"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9"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9"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9"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9"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9"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9"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9"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9"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9"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9" x14ac:dyDescent="0.2">
      <c r="V62" s="6"/>
      <c r="AS62" s="6"/>
      <c r="AW62" s="6"/>
      <c r="AX62" s="6"/>
      <c r="AY62" s="6"/>
      <c r="AZ62" s="6"/>
      <c r="BA62" s="6"/>
      <c r="BB62" s="6"/>
      <c r="BC62" s="6"/>
      <c r="BD62" s="6"/>
      <c r="BE62" s="6"/>
      <c r="BF62" s="6"/>
      <c r="BG62" s="6"/>
      <c r="BH62" s="6"/>
      <c r="BI62" s="6"/>
      <c r="BJ62" s="6"/>
      <c r="BK62" s="6"/>
      <c r="BL62" s="6"/>
      <c r="BM62" s="6"/>
      <c r="BN62" s="6"/>
      <c r="BS62" s="6"/>
      <c r="BT62" s="6"/>
      <c r="BV62" s="6"/>
      <c r="BW62" s="6"/>
      <c r="BX62" s="6"/>
      <c r="BY62" s="6"/>
      <c r="BZ62" s="6"/>
      <c r="CA62" s="6"/>
    </row>
    <row r="63" spans="2:79" x14ac:dyDescent="0.2">
      <c r="V63" s="6"/>
      <c r="AS63" s="6"/>
      <c r="AW63" s="6"/>
      <c r="AX63" s="6"/>
      <c r="AY63" s="6"/>
      <c r="AZ63" s="6"/>
      <c r="BA63" s="6"/>
      <c r="BB63" s="6"/>
      <c r="BC63" s="6"/>
      <c r="BD63" s="6"/>
      <c r="BE63" s="6"/>
      <c r="BF63" s="6"/>
      <c r="BG63" s="6"/>
      <c r="BH63" s="6"/>
      <c r="BI63" s="6"/>
      <c r="BJ63" s="6"/>
      <c r="BK63" s="6"/>
      <c r="BL63" s="6"/>
      <c r="BM63" s="6"/>
      <c r="BN63" s="6"/>
      <c r="BS63" s="6"/>
      <c r="BT63" s="6"/>
      <c r="BV63" s="6"/>
      <c r="BW63" s="6"/>
      <c r="BX63" s="6"/>
      <c r="BY63" s="6"/>
      <c r="BZ63" s="6"/>
      <c r="CA63" s="6"/>
    </row>
    <row r="64" spans="2:79" x14ac:dyDescent="0.2">
      <c r="V64" s="6"/>
      <c r="AS64" s="6"/>
      <c r="AW64" s="6"/>
      <c r="AX64" s="6"/>
      <c r="AY64" s="6"/>
      <c r="AZ64" s="6"/>
      <c r="BA64" s="6"/>
      <c r="BB64" s="6"/>
      <c r="BC64" s="6"/>
      <c r="BD64" s="6"/>
      <c r="BE64" s="6"/>
      <c r="BF64" s="6"/>
      <c r="BG64" s="6"/>
      <c r="BH64" s="6"/>
      <c r="BI64" s="6"/>
      <c r="BJ64" s="6"/>
      <c r="BK64" s="6"/>
      <c r="BL64" s="6"/>
      <c r="BM64" s="6"/>
      <c r="BN64" s="6"/>
      <c r="BS64" s="6"/>
      <c r="BT64" s="6"/>
      <c r="BV64" s="6"/>
      <c r="BW64" s="6"/>
      <c r="BX64" s="6"/>
      <c r="BY64" s="6"/>
      <c r="BZ64" s="6"/>
      <c r="CA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disablePrompts="1" count="1">
    <dataValidation allowBlank="1" showInputMessage="1" showErrorMessage="1" sqref="AB2" xr:uid="{00000000-0002-0000-01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CJ65"/>
  <sheetViews>
    <sheetView showGridLines="0" topLeftCell="A28"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("&amp;Dashboard!$D$4&amp;")"</f>
        <v>AESC 2018 Results: Avoided Cost of Electricity (2018 $)</v>
      </c>
      <c r="C2" s="11"/>
      <c r="F2" s="11"/>
      <c r="G2" s="11"/>
      <c r="H2" s="11"/>
      <c r="K2" s="11"/>
      <c r="L2" s="11"/>
      <c r="M2" s="11"/>
      <c r="N2" s="11"/>
      <c r="O2" s="11"/>
      <c r="P2" s="11"/>
      <c r="U2" s="12" t="s">
        <v>24</v>
      </c>
      <c r="W2" s="11" t="str">
        <f>$B$2</f>
        <v>AESC 2018 Results: Avoided Cost of Electricity (2018 $)</v>
      </c>
      <c r="X2" s="11"/>
      <c r="AB2" s="11"/>
      <c r="AI2" s="11"/>
      <c r="AK2" s="11"/>
      <c r="AQ2" s="11"/>
      <c r="AR2" s="12" t="s">
        <v>25</v>
      </c>
      <c r="AT2" s="11" t="str">
        <f>$B$2</f>
        <v>AESC 2018 Results: Avoided Cost of Electricity (2018 $)</v>
      </c>
      <c r="AV2" s="11"/>
      <c r="AW2" s="11"/>
      <c r="AZ2" s="11"/>
      <c r="BA2" s="11"/>
      <c r="BB2" s="11"/>
      <c r="BC2" s="11"/>
      <c r="BD2" s="11"/>
      <c r="BM2" s="12" t="s">
        <v>26</v>
      </c>
      <c r="BO2" s="11" t="str">
        <f>$B$2</f>
        <v>AESC 2018 Results: Avoided Cost of Electricity (2018 $)</v>
      </c>
      <c r="BQ2" s="11"/>
      <c r="BR2" s="11"/>
      <c r="BS2" s="11"/>
      <c r="BU2" s="11"/>
      <c r="BV2" s="11"/>
      <c r="BW2" s="12"/>
      <c r="BY2" s="12"/>
      <c r="CJ2" s="12" t="s">
        <v>27</v>
      </c>
    </row>
    <row r="3" spans="1:88" ht="23.25" x14ac:dyDescent="0.35">
      <c r="B3" s="13" t="s">
        <v>28</v>
      </c>
      <c r="D3" s="13" t="s">
        <v>127</v>
      </c>
      <c r="F3" s="11"/>
      <c r="G3" s="11"/>
      <c r="H3" s="11"/>
      <c r="K3" s="11"/>
      <c r="L3" s="11"/>
      <c r="M3" s="11"/>
      <c r="N3" s="11"/>
      <c r="O3" s="11"/>
      <c r="P3" s="11"/>
      <c r="Q3" s="11"/>
      <c r="R3" s="11"/>
      <c r="S3" s="11"/>
      <c r="T3" s="11"/>
      <c r="U3" s="11"/>
      <c r="W3" s="13" t="s">
        <v>28</v>
      </c>
      <c r="Y3" s="13" t="str">
        <f>D3</f>
        <v>New Hampshire</v>
      </c>
      <c r="AI3" s="11"/>
      <c r="AJ3" s="11"/>
      <c r="AK3" s="11"/>
      <c r="AL3" s="11"/>
      <c r="AQ3" s="11"/>
      <c r="AR3" s="11"/>
      <c r="AT3" s="13" t="s">
        <v>28</v>
      </c>
      <c r="AV3" s="13" t="str">
        <f>Y3</f>
        <v>New Hampshire</v>
      </c>
      <c r="BO3" s="13" t="s">
        <v>28</v>
      </c>
      <c r="BQ3" s="13" t="str">
        <f>AV3</f>
        <v>New Hampshire</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v>4.7241195005528772E-2</v>
      </c>
      <c r="E11" s="49">
        <v>4.3045359210002333E-2</v>
      </c>
      <c r="F11" s="49">
        <v>3.1788128851608227E-2</v>
      </c>
      <c r="G11" s="49">
        <v>2.5770476935585131E-2</v>
      </c>
      <c r="H11" s="50">
        <v>7.4123642119342734E-3</v>
      </c>
      <c r="I11" s="101">
        <f>IFERROR((D11+$H11)*(1+Dashboard!$D$7)*(1+Dashboard!$D$8),"-")</f>
        <v>6.3747911471248905E-2</v>
      </c>
      <c r="J11" s="102">
        <f>IFERROR((E11+$H11)*(1+Dashboard!$D$7)*(1+Dashboard!$D$8),"-")</f>
        <v>5.8853888599346864E-2</v>
      </c>
      <c r="K11" s="102">
        <f>IFERROR((F11+$H11)*(1+Dashboard!$D$7)*(1+Dashboard!$D$8),"-")</f>
        <v>4.5723455109315976E-2</v>
      </c>
      <c r="L11" s="103">
        <f>IFERROR((G11+$H11)*(1+Dashboard!$D$7)*(1+Dashboard!$D$8),"-")</f>
        <v>3.8704465914466635E-2</v>
      </c>
      <c r="M11" s="53">
        <v>104.4975</v>
      </c>
      <c r="N11" s="54">
        <v>0</v>
      </c>
      <c r="O11" s="109">
        <f>M11*(1+Dashboard!$D$8)</f>
        <v>112.85730000000001</v>
      </c>
      <c r="P11" s="111">
        <f>N11*(1+Dashboard!$D$10)*(1+Dashboard!$D$7)*(1+Dashboard!$D$8)</f>
        <v>0</v>
      </c>
      <c r="Q11" s="112">
        <f>O11*Dashboard!$D$9+P11*(1-Dashboard!$D$9)</f>
        <v>56.428650000000005</v>
      </c>
      <c r="R11" s="51">
        <v>4.5903584515619753E-2</v>
      </c>
      <c r="S11" s="49">
        <v>4.6881886764262748E-2</v>
      </c>
      <c r="T11" s="49">
        <v>4.4717701943951693E-2</v>
      </c>
      <c r="U11" s="52">
        <v>4.5001861261661585E-2</v>
      </c>
      <c r="W11" s="36">
        <v>2018</v>
      </c>
      <c r="X11" s="47"/>
      <c r="Y11" s="56">
        <v>3.9142969450335951E-3</v>
      </c>
      <c r="Z11" s="49">
        <v>2.8504546375837602E-3</v>
      </c>
      <c r="AA11" s="49">
        <v>2.5350765927400691E-3</v>
      </c>
      <c r="AB11" s="52">
        <v>1.6444659913547855E-3</v>
      </c>
      <c r="AC11" s="53">
        <v>48.914914025304526</v>
      </c>
      <c r="AD11" s="55" t="s">
        <v>121</v>
      </c>
      <c r="AE11" s="109">
        <f>IFERROR(AC11*(1+Dashboard!$D$8),"-")</f>
        <v>52.828107147328893</v>
      </c>
      <c r="AF11" s="119" t="str">
        <f>IFERROR(AD11*(1+Dashboard!$D$7)*(1+Dashboard!$D$8)*(1+Dashboard!$D$10)*(1+$N11),"-")</f>
        <v>-</v>
      </c>
      <c r="AG11" s="112">
        <f>IF(AND(AE11="-",AF11="-"),"-",IFERROR(AE11*Dashboard!$D$9,0)+IFERROR(AF11*(1-Dashboard!$D$9),0))</f>
        <v>26.414053573664447</v>
      </c>
      <c r="AH11" s="51" t="s">
        <v>121</v>
      </c>
      <c r="AI11" s="49" t="s">
        <v>121</v>
      </c>
      <c r="AJ11" s="49" t="s">
        <v>121</v>
      </c>
      <c r="AK11" s="52" t="s">
        <v>121</v>
      </c>
      <c r="AL11" s="53" t="s">
        <v>121</v>
      </c>
      <c r="AM11" s="55" t="s">
        <v>121</v>
      </c>
      <c r="AN11" s="109" t="str">
        <f>IFERROR(AL11*(1+Dashboard!$D$8),"-")</f>
        <v>-</v>
      </c>
      <c r="AO11" s="119" t="str">
        <f>IFERROR(AM11*(1+Dashboard!$D$7)*(1+Dashboard!$D$8)*(1+Dashboard!$D$10),"-")</f>
        <v>-</v>
      </c>
      <c r="AP11" s="112" t="str">
        <f>IF(AND(AN11="-",AO11="-"),"-",IFERROR(AN11*Dashboard!$D$9,0)+IFERROR(AO11*(1-Dashboard!$D$9),0))</f>
        <v>-</v>
      </c>
      <c r="AQ11" s="56">
        <v>1.5265180348901309E-3</v>
      </c>
      <c r="AR11" s="58">
        <v>0</v>
      </c>
      <c r="AT11" s="36">
        <v>2018</v>
      </c>
      <c r="AU11" s="47"/>
      <c r="AV11" s="56">
        <v>3.479323025709094E-2</v>
      </c>
      <c r="AW11" s="49">
        <v>2.4554333821345194E-2</v>
      </c>
      <c r="AX11" s="49">
        <v>2.3783544581744476E-2</v>
      </c>
      <c r="AY11" s="52">
        <v>1.5601778341623792E-2</v>
      </c>
      <c r="AZ11" s="53">
        <v>438.03313897616209</v>
      </c>
      <c r="BA11" s="55" t="s">
        <v>121</v>
      </c>
      <c r="BB11" s="109">
        <f>IFERROR(AZ11*(1+Dashboard!$D$8),"-")</f>
        <v>473.07579009425507</v>
      </c>
      <c r="BC11" s="119" t="str">
        <f>IFERROR(BA11*(1+Dashboard!$D$7)*(1+Dashboard!$D$8)*(1+Dashboard!$D$10),"-")</f>
        <v>-</v>
      </c>
      <c r="BD11" s="112">
        <f>IF(AND(BB11="-",BC11="-"),"-",IFERROR(BB11*Dashboard!$D$9,0)+IFERROR(BC11*(1-Dashboard!$D$9),0))</f>
        <v>236.53789504712753</v>
      </c>
      <c r="BE11" s="51" t="s">
        <v>121</v>
      </c>
      <c r="BF11" s="49" t="s">
        <v>121</v>
      </c>
      <c r="BG11" s="49" t="s">
        <v>121</v>
      </c>
      <c r="BH11" s="52" t="s">
        <v>121</v>
      </c>
      <c r="BI11" s="53" t="s">
        <v>121</v>
      </c>
      <c r="BJ11" s="55" t="s">
        <v>121</v>
      </c>
      <c r="BK11" s="109" t="str">
        <f>IFERROR(BI11*(1+Dashboard!$D$8),"-")</f>
        <v>-</v>
      </c>
      <c r="BL11" s="119" t="str">
        <f>IFERROR(BJ11*(1+Dashboard!$D$7)*(1+Dashboard!$D$8)*(1+Dashboard!$D$10),"-")</f>
        <v>-</v>
      </c>
      <c r="BM11" s="112" t="str">
        <f>IF(AND(BK11="-",BL11="-"),"-",IFERROR(BK11*Dashboard!$D$9,0)+IFERROR(BL11*(1-Dashboard!$D$9),0))</f>
        <v>-</v>
      </c>
      <c r="BO11" s="36">
        <v>2018</v>
      </c>
      <c r="BP11" s="47"/>
      <c r="BQ11" s="59">
        <v>94</v>
      </c>
      <c r="BR11" s="60">
        <v>5.3250000000000002</v>
      </c>
      <c r="BS11" s="57">
        <v>16.643999999999998</v>
      </c>
      <c r="BT11" s="112">
        <f>IF(AND(BR11="-",BS11="-"),"-",IFERROR(BR11*Dashboard!$D$9,0)+IFERROR(BS11*(1-Dashboard!$D$9),0))</f>
        <v>10.984499999999999</v>
      </c>
      <c r="BU11" s="60" t="s">
        <v>121</v>
      </c>
      <c r="BV11" s="57" t="s">
        <v>121</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v>4.8097698365410571E-2</v>
      </c>
      <c r="E12" s="49">
        <v>4.465157683086355E-2</v>
      </c>
      <c r="F12" s="49">
        <v>3.1744133534804389E-2</v>
      </c>
      <c r="G12" s="49">
        <v>2.8378076103781149E-2</v>
      </c>
      <c r="H12" s="50">
        <v>1.1290736051789593E-2</v>
      </c>
      <c r="I12" s="101">
        <f>IFERROR((D12+$H12)*(1+Dashboard!$D$7)*(1+Dashboard!$D$8),"-")</f>
        <v>6.9270669904222287E-2</v>
      </c>
      <c r="J12" s="102">
        <f>IFERROR((E12+$H12)*(1+Dashboard!$D$7)*(1+Dashboard!$D$8),"-")</f>
        <v>6.5251113746326625E-2</v>
      </c>
      <c r="K12" s="102">
        <f>IFERROR((F12+$H12)*(1+Dashboard!$D$7)*(1+Dashboard!$D$8),"-")</f>
        <v>5.0195871885803232E-2</v>
      </c>
      <c r="L12" s="103">
        <f>IFERROR((G12+$H12)*(1+Dashboard!$D$7)*(1+Dashboard!$D$8),"-")</f>
        <v>4.6269702498257716E-2</v>
      </c>
      <c r="M12" s="53">
        <v>100.00999999999999</v>
      </c>
      <c r="N12" s="54">
        <v>0</v>
      </c>
      <c r="O12" s="109">
        <f>M12*(1+Dashboard!$D$8)</f>
        <v>108.0108</v>
      </c>
      <c r="P12" s="111">
        <f>N12*(1+Dashboard!$D$10)*(1+Dashboard!$D$7)*(1+Dashboard!$D$8)</f>
        <v>0</v>
      </c>
      <c r="Q12" s="112">
        <f>O12*Dashboard!$D$9+P12*(1-Dashboard!$D$9)</f>
        <v>54.005400000000002</v>
      </c>
      <c r="R12" s="51">
        <v>4.4646866518084541E-2</v>
      </c>
      <c r="S12" s="49">
        <v>4.5598385454359409E-2</v>
      </c>
      <c r="T12" s="49">
        <v>4.3493450255671084E-2</v>
      </c>
      <c r="U12" s="52">
        <v>4.376983004739185E-2</v>
      </c>
      <c r="W12" s="36">
        <v>2019</v>
      </c>
      <c r="X12" s="47"/>
      <c r="Y12" s="51">
        <v>6.0919033161708751E-3</v>
      </c>
      <c r="Z12" s="49">
        <v>4.4217694943083389E-3</v>
      </c>
      <c r="AA12" s="49">
        <v>3.8836823931783339E-3</v>
      </c>
      <c r="AB12" s="52">
        <v>2.7676685840600629E-3</v>
      </c>
      <c r="AC12" s="53">
        <v>25.763375419927279</v>
      </c>
      <c r="AD12" s="55" t="s">
        <v>121</v>
      </c>
      <c r="AE12" s="109">
        <f>IFERROR(AC12*(1+Dashboard!$D$8),"-")</f>
        <v>27.824445453521463</v>
      </c>
      <c r="AF12" s="119" t="str">
        <f>IFERROR(AD12*(1+Dashboard!$D$7)*(1+Dashboard!$D$8)*(1+Dashboard!$D$10),"-")</f>
        <v>-</v>
      </c>
      <c r="AG12" s="112">
        <f>IF(AND(AE12="-",AF12="-"),"-",IFERROR(AE12*Dashboard!$D$9,0)+IFERROR(AF12*(1-Dashboard!$D$9),0))</f>
        <v>13.912222726760731</v>
      </c>
      <c r="AH12" s="51">
        <v>3.9298642475632693E-3</v>
      </c>
      <c r="AI12" s="49">
        <v>2.8524671099952239E-3</v>
      </c>
      <c r="AJ12" s="49">
        <v>2.5053491156579589E-3</v>
      </c>
      <c r="AK12" s="52">
        <v>1.7854127442781327E-3</v>
      </c>
      <c r="AL12" s="53">
        <v>31.040211349309981</v>
      </c>
      <c r="AM12" s="55" t="s">
        <v>121</v>
      </c>
      <c r="AN12" s="109">
        <f>IFERROR(AL12*(1+Dashboard!$D$8),"-")</f>
        <v>33.523428257254778</v>
      </c>
      <c r="AO12" s="119" t="str">
        <f>IFERROR(AM12*(1+Dashboard!$D$7)*(1+Dashboard!$D$8)*(1+Dashboard!$D$10),"-")</f>
        <v>-</v>
      </c>
      <c r="AP12" s="112">
        <f>IF(AND(AN12="-",AO12="-"),"-",IFERROR(AN12*Dashboard!$D$9,0)+IFERROR(AO12*(1-Dashboard!$D$9),0))</f>
        <v>16.761714128627389</v>
      </c>
      <c r="AQ12" s="56">
        <v>2.3986598142912386E-3</v>
      </c>
      <c r="AR12" s="58">
        <v>1.499162383932024E-3</v>
      </c>
      <c r="AT12" s="36">
        <v>2019</v>
      </c>
      <c r="AU12" s="47"/>
      <c r="AV12" s="51">
        <v>5.4292565215736714E-2</v>
      </c>
      <c r="AW12" s="49">
        <v>3.8095371504749682E-2</v>
      </c>
      <c r="AX12" s="49">
        <v>3.6212127646097193E-2</v>
      </c>
      <c r="AY12" s="52">
        <v>2.6281886082141524E-2</v>
      </c>
      <c r="AZ12" s="53">
        <v>229.24283560332276</v>
      </c>
      <c r="BA12" s="55" t="s">
        <v>121</v>
      </c>
      <c r="BB12" s="109">
        <f>IFERROR(AZ12*(1+Dashboard!$D$8),"-")</f>
        <v>247.5822624515886</v>
      </c>
      <c r="BC12" s="119" t="str">
        <f>IFERROR(BA12*(1+Dashboard!$D$7)*(1+Dashboard!$D$8)*(1+Dashboard!$D$10),"-")</f>
        <v>-</v>
      </c>
      <c r="BD12" s="112">
        <f>IF(AND(BB12="-",BC12="-"),"-",IFERROR(BB12*Dashboard!$D$9,0)+IFERROR(BC12*(1-Dashboard!$D$9),0))</f>
        <v>123.7911312257943</v>
      </c>
      <c r="BE12" s="51">
        <v>3.5023932566929164E-2</v>
      </c>
      <c r="BF12" s="49">
        <v>2.4575182944344194E-2</v>
      </c>
      <c r="BG12" s="49">
        <v>2.3360309312007329E-2</v>
      </c>
      <c r="BH12" s="52">
        <v>1.6954347288896068E-2</v>
      </c>
      <c r="BI12" s="53">
        <v>276.1961874738829</v>
      </c>
      <c r="BJ12" s="55" t="s">
        <v>121</v>
      </c>
      <c r="BK12" s="109">
        <f>IFERROR(BI12*(1+Dashboard!$D$8),"-")</f>
        <v>298.29188247179354</v>
      </c>
      <c r="BL12" s="119" t="str">
        <f>IFERROR(BJ12*(1+Dashboard!$D$7)*(1+Dashboard!$D$8)*(1+Dashboard!$D$10),"-")</f>
        <v>-</v>
      </c>
      <c r="BM12" s="112">
        <f>IF(AND(BK12="-",BL12="-"),"-",IFERROR(BK12*Dashboard!$D$9,0)+IFERROR(BL12*(1-Dashboard!$D$9),0))</f>
        <v>149.14594123589677</v>
      </c>
      <c r="BO12" s="36">
        <v>2019</v>
      </c>
      <c r="BP12" s="47"/>
      <c r="BQ12" s="59">
        <v>94</v>
      </c>
      <c r="BR12" s="53">
        <v>2.15</v>
      </c>
      <c r="BS12" s="57">
        <v>12.668849999999999</v>
      </c>
      <c r="BT12" s="112">
        <f>IF(AND(BR12="-",BS12="-"),"-",IFERROR(BR12*Dashboard!$D$9,0)+IFERROR(BS12*(1-Dashboard!$D$9),0))</f>
        <v>7.4094249999999997</v>
      </c>
      <c r="BU12" s="53">
        <v>2.6</v>
      </c>
      <c r="BV12" s="57">
        <v>12.668849999999999</v>
      </c>
      <c r="BW12" s="112">
        <f>IF(AND(BU12="-",BV12="-"),"-",IFERROR(BU12*Dashboard!$D$9,0)+IFERROR(BV12*(1-Dashboard!$D$9),0))</f>
        <v>7.6344249999999994</v>
      </c>
      <c r="BX12" s="112">
        <f>IFERROR(BT12*(1+Dashboard!$D$7)*(1+Dashboard!$D$8),"-")</f>
        <v>8.6423533199999998</v>
      </c>
      <c r="BY12" s="112">
        <f>IFERROR(BW12*(1+Dashboard!$D$7)*(1+Dashboard!$D$8),"-")</f>
        <v>8.9047933200000013</v>
      </c>
    </row>
    <row r="13" spans="1:88" x14ac:dyDescent="0.2">
      <c r="B13" s="36">
        <v>2020</v>
      </c>
      <c r="C13" s="47"/>
      <c r="D13" s="48">
        <v>5.1464183747596669E-2</v>
      </c>
      <c r="E13" s="49">
        <v>4.8350242011860597E-2</v>
      </c>
      <c r="F13" s="49">
        <v>3.750718593368154E-2</v>
      </c>
      <c r="G13" s="49">
        <v>3.2648410761642925E-2</v>
      </c>
      <c r="H13" s="50">
        <v>8.6818330382669468E-3</v>
      </c>
      <c r="I13" s="101">
        <f>IFERROR((D13+$H13)*(1+Dashboard!$D$7)*(1+Dashboard!$D$8),"-")</f>
        <v>7.0154313979031338E-2</v>
      </c>
      <c r="J13" s="102">
        <f>IFERROR((E13+$H13)*(1+Dashboard!$D$7)*(1+Dashboard!$D$8),"-")</f>
        <v>6.6522212338468778E-2</v>
      </c>
      <c r="K13" s="102">
        <f>IFERROR((F13+$H13)*(1+Dashboard!$D$7)*(1+Dashboard!$D$8),"-")</f>
        <v>5.3874871728880717E-2</v>
      </c>
      <c r="L13" s="103">
        <f>IFERROR((G13+$H13)*(1+Dashboard!$D$7)*(1+Dashboard!$D$8),"-")</f>
        <v>4.8207596368214874E-2</v>
      </c>
      <c r="M13" s="53">
        <v>73.849999999999994</v>
      </c>
      <c r="N13" s="54">
        <v>0</v>
      </c>
      <c r="O13" s="109">
        <f>M13*(1+Dashboard!$D$8)</f>
        <v>79.757999999999996</v>
      </c>
      <c r="P13" s="111">
        <f>N13*(1+Dashboard!$D$10)*(1+Dashboard!$D$7)*(1+Dashboard!$D$8)</f>
        <v>0</v>
      </c>
      <c r="Q13" s="112">
        <f>O13*Dashboard!$D$9+P13*(1-Dashboard!$D$9)</f>
        <v>39.878999999999998</v>
      </c>
      <c r="R13" s="51">
        <v>4.3440578034704497E-2</v>
      </c>
      <c r="S13" s="49">
        <v>4.4366388417970797E-2</v>
      </c>
      <c r="T13" s="49">
        <v>4.2318325275183873E-2</v>
      </c>
      <c r="U13" s="52">
        <v>4.258723771732801E-2</v>
      </c>
      <c r="W13" s="36">
        <v>2020</v>
      </c>
      <c r="X13" s="47"/>
      <c r="Y13" s="51">
        <v>7.0150078674205592E-3</v>
      </c>
      <c r="Z13" s="49">
        <v>5.2236051752630993E-3</v>
      </c>
      <c r="AA13" s="49">
        <v>4.9144086132104905E-3</v>
      </c>
      <c r="AB13" s="52">
        <v>3.3876362981281596E-3</v>
      </c>
      <c r="AC13" s="53">
        <v>31.263329268368729</v>
      </c>
      <c r="AD13" s="55" t="s">
        <v>121</v>
      </c>
      <c r="AE13" s="109">
        <f>IFERROR(AC13*(1+Dashboard!$D$8),"-")</f>
        <v>33.764395609838232</v>
      </c>
      <c r="AF13" s="119" t="str">
        <f>IFERROR(AD13*(1+Dashboard!$D$7)*(1+Dashboard!$D$8)*(1+Dashboard!$D$10),"-")</f>
        <v>-</v>
      </c>
      <c r="AG13" s="112">
        <f>IF(AND(AE13="-",AF13="-"),"-",IFERROR(AE13*Dashboard!$D$9,0)+IFERROR(AF13*(1-Dashboard!$D$9),0))</f>
        <v>16.882197804919116</v>
      </c>
      <c r="AH13" s="51">
        <v>6.4958561761468006E-3</v>
      </c>
      <c r="AI13" s="49">
        <v>4.8370277811195126E-3</v>
      </c>
      <c r="AJ13" s="49">
        <v>4.5507135766008336E-3</v>
      </c>
      <c r="AK13" s="52">
        <v>3.1369313599681563E-3</v>
      </c>
      <c r="AL13" s="53">
        <v>38.729198944397069</v>
      </c>
      <c r="AM13" s="55" t="s">
        <v>121</v>
      </c>
      <c r="AN13" s="109">
        <f>IFERROR(AL13*(1+Dashboard!$D$8),"-")</f>
        <v>41.827534859948841</v>
      </c>
      <c r="AO13" s="119" t="str">
        <f>IFERROR(AM13*(1+Dashboard!$D$7)*(1+Dashboard!$D$8)*(1+Dashboard!$D$10),"-")</f>
        <v>-</v>
      </c>
      <c r="AP13" s="112">
        <f>IF(AND(AN13="-",AO13="-"),"-",IFERROR(AN13*Dashboard!$D$9,0)+IFERROR(AO13*(1-Dashboard!$D$9),0))</f>
        <v>20.913767429974421</v>
      </c>
      <c r="AQ13" s="56">
        <v>2.6391699202678565E-3</v>
      </c>
      <c r="AR13" s="58">
        <v>2.3431798531677035E-3</v>
      </c>
      <c r="AT13" s="36">
        <v>2020</v>
      </c>
      <c r="AU13" s="47"/>
      <c r="AV13" s="51">
        <v>6.2091837080073514E-2</v>
      </c>
      <c r="AW13" s="49">
        <v>4.4997381701998816E-2</v>
      </c>
      <c r="AX13" s="49">
        <v>4.593784958646599E-2</v>
      </c>
      <c r="AY13" s="52">
        <v>3.1999017062532199E-2</v>
      </c>
      <c r="AZ13" s="53">
        <v>279.08107187886907</v>
      </c>
      <c r="BA13" s="55" t="s">
        <v>121</v>
      </c>
      <c r="BB13" s="109">
        <f>IFERROR(AZ13*(1+Dashboard!$D$8),"-")</f>
        <v>301.4075576291786</v>
      </c>
      <c r="BC13" s="119" t="str">
        <f>IFERROR(BA13*(1+Dashboard!$D$7)*(1+Dashboard!$D$8)*(1+Dashboard!$D$10),"-")</f>
        <v>-</v>
      </c>
      <c r="BD13" s="112">
        <f>IF(AND(BB13="-",BC13="-"),"-",IFERROR(BB13*Dashboard!$D$9,0)+IFERROR(BC13*(1-Dashboard!$D$9),0))</f>
        <v>150.7037788145893</v>
      </c>
      <c r="BE13" s="51">
        <v>5.7496677267905305E-2</v>
      </c>
      <c r="BF13" s="49">
        <v>4.1667311764091074E-2</v>
      </c>
      <c r="BG13" s="49">
        <v>4.2538179513813223E-2</v>
      </c>
      <c r="BH13" s="52">
        <v>2.9630902280471397E-2</v>
      </c>
      <c r="BI13" s="53">
        <v>345.72729799919603</v>
      </c>
      <c r="BJ13" s="55" t="s">
        <v>121</v>
      </c>
      <c r="BK13" s="109">
        <f>IFERROR(BI13*(1+Dashboard!$D$8),"-")</f>
        <v>373.38548183913173</v>
      </c>
      <c r="BL13" s="119" t="str">
        <f>IFERROR(BJ13*(1+Dashboard!$D$7)*(1+Dashboard!$D$8)*(1+Dashboard!$D$10),"-")</f>
        <v>-</v>
      </c>
      <c r="BM13" s="112">
        <f>IF(AND(BK13="-",BL13="-"),"-",IFERROR(BK13*Dashboard!$D$9,0)+IFERROR(BL13*(1-Dashboard!$D$9),0))</f>
        <v>186.69274091956586</v>
      </c>
      <c r="BO13" s="36">
        <v>2020</v>
      </c>
      <c r="BP13" s="47"/>
      <c r="BQ13" s="59">
        <v>94</v>
      </c>
      <c r="BR13" s="53">
        <v>0.92499999999999993</v>
      </c>
      <c r="BS13" s="57">
        <v>4.6398000000000001</v>
      </c>
      <c r="BT13" s="112">
        <f>IF(AND(BR13="-",BS13="-"),"-",IFERROR(BR13*Dashboard!$D$9,0)+IFERROR(BS13*(1-Dashboard!$D$9),0))</f>
        <v>2.7824</v>
      </c>
      <c r="BU13" s="53">
        <v>1.1499999999999999</v>
      </c>
      <c r="BV13" s="57">
        <v>4.6398000000000001</v>
      </c>
      <c r="BW13" s="112">
        <f>IF(AND(BU13="-",BV13="-"),"-",IFERROR(BU13*Dashboard!$D$9,0)+IFERROR(BV13*(1-Dashboard!$D$9),0))</f>
        <v>2.8948999999999998</v>
      </c>
      <c r="BX13" s="112">
        <f>IFERROR(BT13*(1+Dashboard!$D$7)*(1+Dashboard!$D$8),"-")</f>
        <v>3.2453913600000002</v>
      </c>
      <c r="BY13" s="112">
        <f>IFERROR(BW13*(1+Dashboard!$D$7)*(1+Dashboard!$D$8),"-")</f>
        <v>3.3766113600000001</v>
      </c>
    </row>
    <row r="14" spans="1:88" x14ac:dyDescent="0.2">
      <c r="B14" s="36">
        <v>2021</v>
      </c>
      <c r="C14" s="47"/>
      <c r="D14" s="48">
        <v>5.3722927813565788E-2</v>
      </c>
      <c r="E14" s="49">
        <v>5.0216145170600031E-2</v>
      </c>
      <c r="F14" s="49">
        <v>4.5499103401325694E-2</v>
      </c>
      <c r="G14" s="49">
        <v>3.7821746334192274E-2</v>
      </c>
      <c r="H14" s="50">
        <v>6.736305910721818E-3</v>
      </c>
      <c r="I14" s="101">
        <f>IFERROR((D14+$H14)*(1+Dashboard!$D$7)*(1+Dashboard!$D$8),"-")</f>
        <v>7.0519650216009075E-2</v>
      </c>
      <c r="J14" s="102">
        <f>IFERROR((E14+$H14)*(1+Dashboard!$D$7)*(1+Dashboard!$D$8),"-")</f>
        <v>6.6429338941253815E-2</v>
      </c>
      <c r="K14" s="102">
        <f>IFERROR((F14+$H14)*(1+Dashboard!$D$7)*(1+Dashboard!$D$8),"-")</f>
        <v>6.0927381421572224E-2</v>
      </c>
      <c r="L14" s="103">
        <f>IFERROR((G14+$H14)*(1+Dashboard!$D$7)*(1+Dashboard!$D$8),"-")</f>
        <v>5.1972512138467798E-2</v>
      </c>
      <c r="M14" s="53">
        <v>59.93</v>
      </c>
      <c r="N14" s="54">
        <v>0</v>
      </c>
      <c r="O14" s="109">
        <f>M14*(1+Dashboard!$D$8)</f>
        <v>64.724400000000003</v>
      </c>
      <c r="P14" s="111">
        <f>N14*(1+Dashboard!$D$10)*(1+Dashboard!$D$7)*(1+Dashboard!$D$8)</f>
        <v>0</v>
      </c>
      <c r="Q14" s="112">
        <f>O14*Dashboard!$D$9+P14*(1-Dashboard!$D$9)</f>
        <v>32.362200000000001</v>
      </c>
      <c r="R14" s="51">
        <v>4.3207073250855259E-2</v>
      </c>
      <c r="S14" s="49">
        <v>4.4127907154451855E-2</v>
      </c>
      <c r="T14" s="49">
        <v>4.2090852901580808E-2</v>
      </c>
      <c r="U14" s="52">
        <v>4.2358319867064224E-2</v>
      </c>
      <c r="W14" s="36">
        <v>2021</v>
      </c>
      <c r="X14" s="47"/>
      <c r="Y14" s="51">
        <v>7.3749948831801767E-3</v>
      </c>
      <c r="Z14" s="49">
        <v>5.4890008037664847E-3</v>
      </c>
      <c r="AA14" s="49">
        <v>6.0298541400101895E-3</v>
      </c>
      <c r="AB14" s="52">
        <v>4.0092922005154786E-3</v>
      </c>
      <c r="AC14" s="53">
        <v>5.2016695368450314</v>
      </c>
      <c r="AD14" s="55" t="s">
        <v>121</v>
      </c>
      <c r="AE14" s="109">
        <f>IFERROR(AC14*(1+Dashboard!$D$8),"-")</f>
        <v>5.617803099792634</v>
      </c>
      <c r="AF14" s="119" t="str">
        <f>IFERROR(AD14*(1+Dashboard!$D$7)*(1+Dashboard!$D$8)*(1+Dashboard!$D$10),"-")</f>
        <v>-</v>
      </c>
      <c r="AG14" s="112">
        <f>IF(AND(AE14="-",AF14="-"),"-",IFERROR(AE14*Dashboard!$D$9,0)+IFERROR(AF14*(1-Dashboard!$D$9),0))</f>
        <v>2.808901549896317</v>
      </c>
      <c r="AH14" s="51">
        <v>7.2581804318150311E-3</v>
      </c>
      <c r="AI14" s="49">
        <v>5.4020591004037919E-3</v>
      </c>
      <c r="AJ14" s="49">
        <v>5.9343457207726965E-3</v>
      </c>
      <c r="AK14" s="52">
        <v>3.9457879844198305E-3</v>
      </c>
      <c r="AL14" s="53">
        <v>6.9702371793723419</v>
      </c>
      <c r="AM14" s="55" t="s">
        <v>121</v>
      </c>
      <c r="AN14" s="109">
        <f>IFERROR(AL14*(1+Dashboard!$D$8),"-")</f>
        <v>7.52785615372213</v>
      </c>
      <c r="AO14" s="119" t="str">
        <f>IFERROR(AM14*(1+Dashboard!$D$7)*(1+Dashboard!$D$8)*(1+Dashboard!$D$10),"-")</f>
        <v>-</v>
      </c>
      <c r="AP14" s="112">
        <f>IF(AND(AN14="-",AO14="-"),"-",IFERROR(AN14*Dashboard!$D$9,0)+IFERROR(AO14*(1-Dashboard!$D$9),0))</f>
        <v>3.763928076861065</v>
      </c>
      <c r="AQ14" s="56">
        <v>2.6643171441892554E-3</v>
      </c>
      <c r="AR14" s="58">
        <v>2.4009714088858744E-3</v>
      </c>
      <c r="AT14" s="36">
        <v>2021</v>
      </c>
      <c r="AU14" s="47"/>
      <c r="AV14" s="51">
        <v>6.5070898312649519E-2</v>
      </c>
      <c r="AW14" s="49">
        <v>4.6964737419449266E-2</v>
      </c>
      <c r="AX14" s="49">
        <v>5.5615482526619152E-2</v>
      </c>
      <c r="AY14" s="52">
        <v>3.7558789081637241E-2</v>
      </c>
      <c r="AZ14" s="53">
        <v>46.497472263437018</v>
      </c>
      <c r="BA14" s="55" t="s">
        <v>121</v>
      </c>
      <c r="BB14" s="109">
        <f>IFERROR(AZ14*(1+Dashboard!$D$8),"-")</f>
        <v>50.217270044511984</v>
      </c>
      <c r="BC14" s="119" t="str">
        <f>IFERROR(BA14*(1+Dashboard!$D$7)*(1+Dashboard!$D$8)*(1+Dashboard!$D$10),"-")</f>
        <v>-</v>
      </c>
      <c r="BD14" s="112">
        <f>IF(AND(BB14="-",BC14="-"),"-",IFERROR(BB14*Dashboard!$D$9,0)+IFERROR(BC14*(1-Dashboard!$D$9),0))</f>
        <v>25.108635022255992</v>
      </c>
      <c r="BE14" s="51">
        <v>6.404022352485203E-2</v>
      </c>
      <c r="BF14" s="49">
        <v>4.6220850796873686E-2</v>
      </c>
      <c r="BG14" s="49">
        <v>5.4734574514930689E-2</v>
      </c>
      <c r="BH14" s="52">
        <v>3.6963885707464492E-2</v>
      </c>
      <c r="BI14" s="53">
        <v>62.306612833005609</v>
      </c>
      <c r="BJ14" s="55" t="s">
        <v>121</v>
      </c>
      <c r="BK14" s="109">
        <f>IFERROR(BI14*(1+Dashboard!$D$8),"-")</f>
        <v>67.291141859646061</v>
      </c>
      <c r="BL14" s="119" t="str">
        <f>IFERROR(BJ14*(1+Dashboard!$D$7)*(1+Dashboard!$D$8)*(1+Dashboard!$D$10),"-")</f>
        <v>-</v>
      </c>
      <c r="BM14" s="112">
        <f>IF(AND(BK14="-",BL14="-"),"-",IFERROR(BK14*Dashboard!$D$9,0)+IFERROR(BL14*(1-Dashboard!$D$9),0))</f>
        <v>33.64557092982303</v>
      </c>
      <c r="BO14" s="36">
        <v>2021</v>
      </c>
      <c r="BP14" s="47"/>
      <c r="BQ14" s="59">
        <v>94</v>
      </c>
      <c r="BR14" s="53">
        <v>0.27499999999999997</v>
      </c>
      <c r="BS14" s="57">
        <v>7.7650750000000004</v>
      </c>
      <c r="BT14" s="112">
        <f>IF(AND(BR14="-",BS14="-"),"-",IFERROR(BR14*Dashboard!$D$9,0)+IFERROR(BS14*(1-Dashboard!$D$9),0))</f>
        <v>4.0200374999999999</v>
      </c>
      <c r="BU14" s="53">
        <v>0.35000000000000003</v>
      </c>
      <c r="BV14" s="57">
        <v>7.7650750000000004</v>
      </c>
      <c r="BW14" s="112">
        <f>IF(AND(BU14="-",BV14="-"),"-",IFERROR(BU14*Dashboard!$D$9,0)+IFERROR(BV14*(1-Dashboard!$D$9),0))</f>
        <v>4.0575375000000005</v>
      </c>
      <c r="BX14" s="112">
        <f>IFERROR(BT14*(1+Dashboard!$D$7)*(1+Dashboard!$D$8),"-")</f>
        <v>4.6889717400000004</v>
      </c>
      <c r="BY14" s="112">
        <f>IFERROR(BW14*(1+Dashboard!$D$7)*(1+Dashboard!$D$8),"-")</f>
        <v>4.7327117400000018</v>
      </c>
    </row>
    <row r="15" spans="1:88" x14ac:dyDescent="0.2">
      <c r="B15" s="36">
        <v>2022</v>
      </c>
      <c r="C15" s="47"/>
      <c r="D15" s="48">
        <v>5.333513427023804E-2</v>
      </c>
      <c r="E15" s="49">
        <v>4.8410787932407273E-2</v>
      </c>
      <c r="F15" s="49">
        <v>4.4545019923709399E-2</v>
      </c>
      <c r="G15" s="49">
        <v>3.5860546718273094E-2</v>
      </c>
      <c r="H15" s="50">
        <v>5.1144307131305942E-3</v>
      </c>
      <c r="I15" s="101">
        <f>IFERROR((D15+$H15)*(1+Dashboard!$D$7)*(1+Dashboard!$D$8),"-")</f>
        <v>6.8175572596601175E-2</v>
      </c>
      <c r="J15" s="102">
        <f>IFERROR((E15+$H15)*(1+Dashboard!$D$7)*(1+Dashboard!$D$8),"-")</f>
        <v>6.2431815028155375E-2</v>
      </c>
      <c r="K15" s="102">
        <f>IFERROR((F15+$H15)*(1+Dashboard!$D$7)*(1+Dashboard!$D$8),"-")</f>
        <v>5.7922783222810179E-2</v>
      </c>
      <c r="L15" s="103">
        <f>IFERROR((G15+$H15)*(1+Dashboard!$D$7)*(1+Dashboard!$D$8),"-")</f>
        <v>4.7793213675989266E-2</v>
      </c>
      <c r="M15" s="53">
        <v>57.58</v>
      </c>
      <c r="N15" s="54">
        <v>0</v>
      </c>
      <c r="O15" s="109">
        <f>M15*(1+Dashboard!$D$8)</f>
        <v>62.186399999999999</v>
      </c>
      <c r="P15" s="111">
        <f>N15*(1+Dashboard!$D$10)*(1+Dashboard!$D$7)*(1+Dashboard!$D$8)</f>
        <v>0</v>
      </c>
      <c r="Q15" s="112">
        <f>O15*Dashboard!$D$9+P15*(1-Dashboard!$D$9)</f>
        <v>31.0932</v>
      </c>
      <c r="R15" s="51">
        <v>4.2984818918756315E-2</v>
      </c>
      <c r="S15" s="49">
        <v>4.3900916113549938E-2</v>
      </c>
      <c r="T15" s="49">
        <v>4.1874340333261206E-2</v>
      </c>
      <c r="U15" s="52">
        <v>4.2140431466333415E-2</v>
      </c>
      <c r="W15" s="36">
        <v>2022</v>
      </c>
      <c r="X15" s="47"/>
      <c r="Y15" s="51">
        <v>6.5895666840648558E-3</v>
      </c>
      <c r="Z15" s="49">
        <v>4.7425308477301092E-3</v>
      </c>
      <c r="AA15" s="49">
        <v>5.3264761808743434E-3</v>
      </c>
      <c r="AB15" s="52">
        <v>3.3862721278326122E-3</v>
      </c>
      <c r="AC15" s="53">
        <v>3.4765886357120745</v>
      </c>
      <c r="AD15" s="55" t="s">
        <v>121</v>
      </c>
      <c r="AE15" s="109">
        <f>IFERROR(AC15*(1+Dashboard!$D$8),"-")</f>
        <v>3.754715726569041</v>
      </c>
      <c r="AF15" s="119" t="str">
        <f>IFERROR(AD15*(1+Dashboard!$D$7)*(1+Dashboard!$D$8)*(1+Dashboard!$D$10),"-")</f>
        <v>-</v>
      </c>
      <c r="AG15" s="112">
        <f>IF(AND(AE15="-",AF15="-"),"-",IFERROR(AE15*Dashboard!$D$9,0)+IFERROR(AF15*(1-Dashboard!$D$9),0))</f>
        <v>1.8773578632845205</v>
      </c>
      <c r="AH15" s="51">
        <v>7.2595770127066757E-3</v>
      </c>
      <c r="AI15" s="49">
        <v>5.2247392848289668E-3</v>
      </c>
      <c r="AJ15" s="49">
        <v>5.8680586896424297E-3</v>
      </c>
      <c r="AK15" s="52">
        <v>3.7305796384806723E-3</v>
      </c>
      <c r="AL15" s="53">
        <v>5.2675585389576884</v>
      </c>
      <c r="AM15" s="55" t="s">
        <v>121</v>
      </c>
      <c r="AN15" s="109">
        <f>IFERROR(AL15*(1+Dashboard!$D$8),"-")</f>
        <v>5.688963222074304</v>
      </c>
      <c r="AO15" s="119" t="str">
        <f>IFERROR(AM15*(1+Dashboard!$D$7)*(1+Dashboard!$D$8)*(1+Dashboard!$D$10),"-")</f>
        <v>-</v>
      </c>
      <c r="AP15" s="112">
        <f>IF(AND(AN15="-",AO15="-"),"-",IFERROR(AN15*Dashboard!$D$9,0)+IFERROR(AO15*(1-Dashboard!$D$9),0))</f>
        <v>2.844481611037152</v>
      </c>
      <c r="AQ15" s="56">
        <v>2.4042626450860457E-3</v>
      </c>
      <c r="AR15" s="58">
        <v>2.4042626450860457E-3</v>
      </c>
      <c r="AT15" s="36">
        <v>2022</v>
      </c>
      <c r="AU15" s="47"/>
      <c r="AV15" s="51">
        <v>5.8181250833945576E-2</v>
      </c>
      <c r="AW15" s="49">
        <v>4.0604284294070529E-2</v>
      </c>
      <c r="AX15" s="49">
        <v>4.9355977528308143E-2</v>
      </c>
      <c r="AY15" s="52">
        <v>3.1755219864299473E-2</v>
      </c>
      <c r="AZ15" s="53">
        <v>31.085863631164045</v>
      </c>
      <c r="BA15" s="55" t="s">
        <v>121</v>
      </c>
      <c r="BB15" s="109">
        <f>IFERROR(AZ15*(1+Dashboard!$D$8),"-")</f>
        <v>33.572732721657168</v>
      </c>
      <c r="BC15" s="119" t="str">
        <f>IFERROR(BA15*(1+Dashboard!$D$7)*(1+Dashboard!$D$8)*(1+Dashboard!$D$10),"-")</f>
        <v>-</v>
      </c>
      <c r="BD15" s="112">
        <f>IF(AND(BB15="-",BC15="-"),"-",IFERROR(BB15*Dashboard!$D$9,0)+IFERROR(BC15*(1-Dashboard!$D$9),0))</f>
        <v>16.786366360828584</v>
      </c>
      <c r="BE15" s="51">
        <v>6.4096971982395584E-2</v>
      </c>
      <c r="BF15" s="49">
        <v>4.4732824328413759E-2</v>
      </c>
      <c r="BG15" s="49">
        <v>5.4374367402736275E-2</v>
      </c>
      <c r="BH15" s="52">
        <v>3.4984009603816611E-2</v>
      </c>
      <c r="BI15" s="53">
        <v>47.099793380551574</v>
      </c>
      <c r="BJ15" s="55" t="s">
        <v>121</v>
      </c>
      <c r="BK15" s="109">
        <f>IFERROR(BI15*(1+Dashboard!$D$8),"-")</f>
        <v>50.867776850995703</v>
      </c>
      <c r="BL15" s="119" t="str">
        <f>IFERROR(BJ15*(1+Dashboard!$D$7)*(1+Dashboard!$D$8)*(1+Dashboard!$D$10),"-")</f>
        <v>-</v>
      </c>
      <c r="BM15" s="112">
        <f>IF(AND(BK15="-",BL15="-"),"-",IFERROR(BK15*Dashboard!$D$9,0)+IFERROR(BL15*(1-Dashboard!$D$9),0))</f>
        <v>25.433888425497852</v>
      </c>
      <c r="BO15" s="36">
        <v>2022</v>
      </c>
      <c r="BP15" s="47"/>
      <c r="BQ15" s="59">
        <v>94</v>
      </c>
      <c r="BR15" s="53">
        <v>0.17500000000000002</v>
      </c>
      <c r="BS15" s="57">
        <v>7.9649999999999999</v>
      </c>
      <c r="BT15" s="112">
        <f>IF(AND(BR15="-",BS15="-"),"-",IFERROR(BR15*Dashboard!$D$9,0)+IFERROR(BS15*(1-Dashboard!$D$9),0))</f>
        <v>4.07</v>
      </c>
      <c r="BU15" s="53">
        <v>0.27499999999999997</v>
      </c>
      <c r="BV15" s="57">
        <v>7.9649999999999999</v>
      </c>
      <c r="BW15" s="112">
        <f>IF(AND(BU15="-",BV15="-"),"-",IFERROR(BU15*Dashboard!$D$9,0)+IFERROR(BV15*(1-Dashboard!$D$9),0))</f>
        <v>4.12</v>
      </c>
      <c r="BX15" s="112">
        <f>IFERROR(BT15*(1+Dashboard!$D$7)*(1+Dashboard!$D$8),"-")</f>
        <v>4.7472480000000008</v>
      </c>
      <c r="BY15" s="112">
        <f>IFERROR(BW15*(1+Dashboard!$D$7)*(1+Dashboard!$D$8),"-")</f>
        <v>4.8055680000000009</v>
      </c>
    </row>
    <row r="16" spans="1:88" x14ac:dyDescent="0.2">
      <c r="B16" s="36">
        <v>2023</v>
      </c>
      <c r="C16" s="47"/>
      <c r="D16" s="48">
        <v>5.4837245337217823E-2</v>
      </c>
      <c r="E16" s="49">
        <v>4.8477592527826116E-2</v>
      </c>
      <c r="F16" s="49">
        <v>4.1726865900738305E-2</v>
      </c>
      <c r="G16" s="49">
        <v>3.2735494920707056E-2</v>
      </c>
      <c r="H16" s="50">
        <v>5.4721292163732024E-3</v>
      </c>
      <c r="I16" s="101">
        <f>IFERROR((D16+$H16)*(1+Dashboard!$D$7)*(1+Dashboard!$D$8),"-")</f>
        <v>7.0344854479308577E-2</v>
      </c>
      <c r="J16" s="102">
        <f>IFERROR((E16+$H16)*(1+Dashboard!$D$7)*(1+Dashboard!$D$8),"-")</f>
        <v>6.2926955442434096E-2</v>
      </c>
      <c r="K16" s="102">
        <f>IFERROR((F16+$H16)*(1+Dashboard!$D$7)*(1+Dashboard!$D$8),"-")</f>
        <v>5.5052907904598873E-2</v>
      </c>
      <c r="L16" s="103">
        <f>IFERROR((G16+$H16)*(1+Dashboard!$D$7)*(1+Dashboard!$D$8),"-")</f>
        <v>4.4565372793490418E-2</v>
      </c>
      <c r="M16" s="53">
        <v>58.78</v>
      </c>
      <c r="N16" s="54">
        <v>20.790485999999998</v>
      </c>
      <c r="O16" s="109">
        <f>M16*(1+Dashboard!$D$8)</f>
        <v>63.482400000000005</v>
      </c>
      <c r="P16" s="111">
        <f>N16*(1+Dashboard!$D$10)*(1+Dashboard!$D$7)*(1+Dashboard!$D$8)</f>
        <v>24.638023236326401</v>
      </c>
      <c r="Q16" s="112">
        <f>O16*Dashboard!$D$9+P16*(1-Dashboard!$D$9)</f>
        <v>44.060211618163201</v>
      </c>
      <c r="R16" s="51">
        <v>4.2773463619224794E-2</v>
      </c>
      <c r="S16" s="49">
        <v>4.3685056386597851E-2</v>
      </c>
      <c r="T16" s="49">
        <v>4.1668445229677102E-2</v>
      </c>
      <c r="U16" s="52">
        <v>4.1933227999179382E-2</v>
      </c>
      <c r="W16" s="36">
        <v>2023</v>
      </c>
      <c r="X16" s="47"/>
      <c r="Y16" s="51">
        <v>5.4061500462463047E-3</v>
      </c>
      <c r="Z16" s="49">
        <v>3.7754368408008964E-3</v>
      </c>
      <c r="AA16" s="49">
        <v>3.9750193418004436E-3</v>
      </c>
      <c r="AB16" s="52">
        <v>2.489121087745268E-3</v>
      </c>
      <c r="AC16" s="53" t="s">
        <v>121</v>
      </c>
      <c r="AD16" s="55">
        <v>3.3369851726431374</v>
      </c>
      <c r="AE16" s="109" t="str">
        <f>IFERROR(AC16*(1+Dashboard!$D$8),"-")</f>
        <v>-</v>
      </c>
      <c r="AF16" s="119">
        <f>IFERROR(AD16*(1+Dashboard!$D$7)*(1+Dashboard!$D$8)*(1+Dashboard!$D$10),"-")</f>
        <v>3.9545356574568915</v>
      </c>
      <c r="AG16" s="112">
        <f>IF(AND(AE16="-",AF16="-"),"-",IFERROR(AE16*Dashboard!$D$9,0)+IFERROR(AF16*(1-Dashboard!$D$9),0))</f>
        <v>1.9772678287284458</v>
      </c>
      <c r="AH16" s="51">
        <v>6.7941617025652542E-3</v>
      </c>
      <c r="AI16" s="49">
        <v>4.744768120528548E-3</v>
      </c>
      <c r="AJ16" s="49">
        <v>4.9955927874714926E-3</v>
      </c>
      <c r="AK16" s="52">
        <v>3.1281949303550603E-3</v>
      </c>
      <c r="AL16" s="53">
        <v>3.5025607728124593</v>
      </c>
      <c r="AM16" s="55" t="s">
        <v>121</v>
      </c>
      <c r="AN16" s="109">
        <f>IFERROR(AL16*(1+Dashboard!$D$8),"-")</f>
        <v>3.7827656346374563</v>
      </c>
      <c r="AO16" s="119" t="str">
        <f>IFERROR(AM16*(1+Dashboard!$D$7)*(1+Dashboard!$D$8)*(1+Dashboard!$D$10),"-")</f>
        <v>-</v>
      </c>
      <c r="AP16" s="112">
        <f>IF(AND(AN16="-",AO16="-"),"-",IFERROR(AN16*Dashboard!$D$9,0)+IFERROR(AO16*(1-Dashboard!$D$9),0))</f>
        <v>1.8913828173187281</v>
      </c>
      <c r="AQ16" s="56">
        <v>1.7554481400588906E-3</v>
      </c>
      <c r="AR16" s="58">
        <v>1.7554481400588906E-3</v>
      </c>
      <c r="AT16" s="36">
        <v>2023</v>
      </c>
      <c r="AU16" s="47"/>
      <c r="AV16" s="51">
        <v>4.3215557052740834E-2</v>
      </c>
      <c r="AW16" s="49">
        <v>2.9284936664899931E-2</v>
      </c>
      <c r="AX16" s="49">
        <v>3.3423980256392365E-2</v>
      </c>
      <c r="AY16" s="52">
        <v>2.1146398812907689E-2</v>
      </c>
      <c r="AZ16" s="53" t="s">
        <v>121</v>
      </c>
      <c r="BA16" s="55">
        <v>29.811955858882932</v>
      </c>
      <c r="BB16" s="109" t="str">
        <f>IFERROR(AZ16*(1+Dashboard!$D$8),"-")</f>
        <v>-</v>
      </c>
      <c r="BC16" s="119">
        <f>IFERROR(BA16*(1+Dashboard!$D$7)*(1+Dashboard!$D$8)*(1+Dashboard!$D$10),"-")</f>
        <v>35.329027958821875</v>
      </c>
      <c r="BD16" s="112">
        <f>IF(AND(BB16="-",BC16="-"),"-",IFERROR(BB16*Dashboard!$D$9,0)+IFERROR(BC16*(1-Dashboard!$D$9),0))</f>
        <v>17.664513979410938</v>
      </c>
      <c r="BE16" s="51">
        <v>5.4311012489677853E-2</v>
      </c>
      <c r="BF16" s="49">
        <v>3.6803750071432481E-2</v>
      </c>
      <c r="BG16" s="49">
        <v>4.2005479807752273E-2</v>
      </c>
      <c r="BH16" s="52">
        <v>2.6575668772195055E-2</v>
      </c>
      <c r="BI16" s="53">
        <v>31.291175042720681</v>
      </c>
      <c r="BJ16" s="55" t="s">
        <v>121</v>
      </c>
      <c r="BK16" s="109">
        <f>IFERROR(BI16*(1+Dashboard!$D$8),"-")</f>
        <v>33.794469046138339</v>
      </c>
      <c r="BL16" s="119" t="str">
        <f>IFERROR(BJ16*(1+Dashboard!$D$7)*(1+Dashboard!$D$8)*(1+Dashboard!$D$10),"-")</f>
        <v>-</v>
      </c>
      <c r="BM16" s="112">
        <f>IF(AND(BK16="-",BL16="-"),"-",IFERROR(BK16*Dashboard!$D$9,0)+IFERROR(BL16*(1-Dashboard!$D$9),0))</f>
        <v>16.897234523069169</v>
      </c>
      <c r="BO16" s="36">
        <v>2023</v>
      </c>
      <c r="BP16" s="47"/>
      <c r="BQ16" s="59">
        <v>94</v>
      </c>
      <c r="BR16" s="53">
        <v>0.1</v>
      </c>
      <c r="BS16" s="57">
        <v>5.8756932314410486</v>
      </c>
      <c r="BT16" s="112">
        <f>IF(AND(BR16="-",BS16="-"),"-",IFERROR(BR16*Dashboard!$D$9,0)+IFERROR(BS16*(1-Dashboard!$D$9),0))</f>
        <v>2.9878466157205241</v>
      </c>
      <c r="BU16" s="53">
        <v>0.2</v>
      </c>
      <c r="BV16" s="57">
        <v>8.1056250000000016</v>
      </c>
      <c r="BW16" s="112">
        <f>IF(AND(BU16="-",BV16="-"),"-",IFERROR(BU16*Dashboard!$D$9,0)+IFERROR(BV16*(1-Dashboard!$D$9),0))</f>
        <v>4.1528125000000005</v>
      </c>
      <c r="BX16" s="112">
        <f>IFERROR(BT16*(1+Dashboard!$D$7)*(1+Dashboard!$D$8),"-")</f>
        <v>3.4850242925764197</v>
      </c>
      <c r="BY16" s="112">
        <f>IFERROR(BW16*(1+Dashboard!$D$7)*(1+Dashboard!$D$8),"-")</f>
        <v>4.8438405000000007</v>
      </c>
    </row>
    <row r="17" spans="2:77" x14ac:dyDescent="0.2">
      <c r="B17" s="36">
        <v>2024</v>
      </c>
      <c r="C17" s="47"/>
      <c r="D17" s="48">
        <v>5.8031077459170327E-2</v>
      </c>
      <c r="E17" s="49">
        <v>5.4471517262983465E-2</v>
      </c>
      <c r="F17" s="49">
        <v>4.0856829164988374E-2</v>
      </c>
      <c r="G17" s="49">
        <v>3.7243473125288952E-2</v>
      </c>
      <c r="H17" s="50">
        <v>5.0142776750843193E-3</v>
      </c>
      <c r="I17" s="101">
        <f>IFERROR((D17+$H17)*(1+Dashboard!$D$7)*(1+Dashboard!$D$8),"-")</f>
        <v>7.3536102228594635E-2</v>
      </c>
      <c r="J17" s="102">
        <f>IFERROR((E17+$H17)*(1+Dashboard!$D$7)*(1+Dashboard!$D$8),"-")</f>
        <v>6.9384231215762274E-2</v>
      </c>
      <c r="K17" s="102">
        <f>IFERROR((F17+$H17)*(1+Dashboard!$D$7)*(1+Dashboard!$D$8),"-")</f>
        <v>5.3504059018260795E-2</v>
      </c>
      <c r="L17" s="103">
        <f>IFERROR((G17+$H17)*(1+Dashboard!$D$7)*(1+Dashboard!$D$8),"-")</f>
        <v>4.9289440533555391E-2</v>
      </c>
      <c r="M17" s="53">
        <v>61.24</v>
      </c>
      <c r="N17" s="54">
        <v>36.039740000000002</v>
      </c>
      <c r="O17" s="109">
        <f>M17*(1+Dashboard!$D$8)</f>
        <v>66.139200000000002</v>
      </c>
      <c r="P17" s="111">
        <f>N17*(1+Dashboard!$D$10)*(1+Dashboard!$D$7)*(1+Dashboard!$D$8)</f>
        <v>42.709340779776007</v>
      </c>
      <c r="Q17" s="112">
        <f>O17*Dashboard!$D$9+P17*(1-Dashboard!$D$9)</f>
        <v>54.424270389888008</v>
      </c>
      <c r="R17" s="51">
        <v>4.2404336799778355E-2</v>
      </c>
      <c r="S17" s="49">
        <v>4.3308062695722759E-2</v>
      </c>
      <c r="T17" s="49">
        <v>4.1308854507826002E-2</v>
      </c>
      <c r="U17" s="52">
        <v>4.1571352252612478E-2</v>
      </c>
      <c r="W17" s="36">
        <v>2024</v>
      </c>
      <c r="X17" s="47"/>
      <c r="Y17" s="51">
        <v>4.3376167436330075E-3</v>
      </c>
      <c r="Z17" s="49">
        <v>3.2803089319613757E-3</v>
      </c>
      <c r="AA17" s="49">
        <v>2.9215783551557917E-3</v>
      </c>
      <c r="AB17" s="52">
        <v>2.1287652787624262E-3</v>
      </c>
      <c r="AC17" s="53" t="s">
        <v>121</v>
      </c>
      <c r="AD17" s="55">
        <v>5.8351498568853684</v>
      </c>
      <c r="AE17" s="109" t="str">
        <f>IFERROR(AC17*(1+Dashboard!$D$8),"-")</f>
        <v>-</v>
      </c>
      <c r="AF17" s="119">
        <f>IFERROR(AD17*(1+Dashboard!$D$7)*(1+Dashboard!$D$8)*(1+Dashboard!$D$10),"-")</f>
        <v>6.9150166937602311</v>
      </c>
      <c r="AG17" s="112">
        <f>IF(AND(AE17="-",AF17="-"),"-",IFERROR(AE17*Dashboard!$D$9,0)+IFERROR(AF17*(1-Dashboard!$D$9),0))</f>
        <v>3.4575083468801155</v>
      </c>
      <c r="AH17" s="51">
        <v>5.5981067618925389E-3</v>
      </c>
      <c r="AI17" s="49">
        <v>4.2335505182804489E-3</v>
      </c>
      <c r="AJ17" s="49">
        <v>3.7705746062982031E-3</v>
      </c>
      <c r="AK17" s="52">
        <v>2.747373962675357E-3</v>
      </c>
      <c r="AL17" s="53" t="s">
        <v>121</v>
      </c>
      <c r="AM17" s="55">
        <v>3.3869029020064367</v>
      </c>
      <c r="AN17" s="109" t="str">
        <f>IFERROR(AL17*(1+Dashboard!$D$8),"-")</f>
        <v>-</v>
      </c>
      <c r="AO17" s="119">
        <f>IFERROR(AM17*(1+Dashboard!$D$7)*(1+Dashboard!$D$8)*(1+Dashboard!$D$10),"-")</f>
        <v>4.0136912816187129</v>
      </c>
      <c r="AP17" s="112">
        <f>IF(AND(AN17="-",AO17="-"),"-",IFERROR(AN17*Dashboard!$D$9,0)+IFERROR(AO17*(1-Dashboard!$D$9),0))</f>
        <v>2.0068456408093565</v>
      </c>
      <c r="AQ17" s="56">
        <v>1.1302593848762665E-3</v>
      </c>
      <c r="AR17" s="58">
        <v>1.1302593848762665E-3</v>
      </c>
      <c r="AT17" s="36">
        <v>2024</v>
      </c>
      <c r="AU17" s="47"/>
      <c r="AV17" s="51">
        <v>3.4926710112670574E-2</v>
      </c>
      <c r="AW17" s="49">
        <v>2.5552649872496159E-2</v>
      </c>
      <c r="AX17" s="49">
        <v>2.4755287250138897E-2</v>
      </c>
      <c r="AY17" s="52">
        <v>1.8401510469076902E-2</v>
      </c>
      <c r="AZ17" s="53" t="s">
        <v>121</v>
      </c>
      <c r="BA17" s="55">
        <v>52.025564060184912</v>
      </c>
      <c r="BB17" s="109" t="str">
        <f>IFERROR(AZ17*(1+Dashboard!$D$8),"-")</f>
        <v>-</v>
      </c>
      <c r="BC17" s="119">
        <f>IFERROR(BA17*(1+Dashboard!$D$7)*(1+Dashboard!$D$8)*(1+Dashboard!$D$10),"-")</f>
        <v>61.653539806516484</v>
      </c>
      <c r="BD17" s="112">
        <f>IF(AND(BB17="-",BC17="-"),"-",IFERROR(BB17*Dashboard!$D$9,0)+IFERROR(BC17*(1-Dashboard!$D$9),0))</f>
        <v>30.826769903258242</v>
      </c>
      <c r="BE17" s="51">
        <v>4.5076239697617773E-2</v>
      </c>
      <c r="BF17" s="49">
        <v>3.2978123815448825E-2</v>
      </c>
      <c r="BG17" s="49">
        <v>3.1949051550258352E-2</v>
      </c>
      <c r="BH17" s="52">
        <v>2.3748898594414734E-2</v>
      </c>
      <c r="BI17" s="53" t="s">
        <v>121</v>
      </c>
      <c r="BJ17" s="55">
        <v>30.197259404750806</v>
      </c>
      <c r="BK17" s="109" t="str">
        <f>IFERROR(BI17*(1+Dashboard!$D$8),"-")</f>
        <v>-</v>
      </c>
      <c r="BL17" s="119">
        <f>IFERROR(BJ17*(1+Dashboard!$D$7)*(1+Dashboard!$D$8)*(1+Dashboard!$D$10),"-")</f>
        <v>35.785636703616568</v>
      </c>
      <c r="BM17" s="112">
        <f>IF(AND(BK17="-",BL17="-"),"-",IFERROR(BK17*Dashboard!$D$9,0)+IFERROR(BL17*(1-Dashboard!$D$9),0))</f>
        <v>17.892818351808284</v>
      </c>
      <c r="BO17" s="36">
        <v>2024</v>
      </c>
      <c r="BP17" s="47"/>
      <c r="BQ17" s="59">
        <v>94</v>
      </c>
      <c r="BR17" s="53" t="s">
        <v>121</v>
      </c>
      <c r="BS17" s="57">
        <v>4.6359815737970704</v>
      </c>
      <c r="BT17" s="112">
        <f>IF(AND(BR17="-",BS17="-"),"-",IFERROR(BR17*Dashboard!$D$9,0)+IFERROR(BS17*(1-Dashboard!$D$9),0))</f>
        <v>2.3179907868985352</v>
      </c>
      <c r="BU17" s="53">
        <v>0.1</v>
      </c>
      <c r="BV17" s="57">
        <v>6.2406854602510453</v>
      </c>
      <c r="BW17" s="112">
        <f>IF(AND(BU17="-",BV17="-"),"-",IFERROR(BU17*Dashboard!$D$9,0)+IFERROR(BV17*(1-Dashboard!$D$9),0))</f>
        <v>3.1703427301255225</v>
      </c>
      <c r="BX17" s="112">
        <f>IFERROR(BT17*(1+Dashboard!$D$7)*(1+Dashboard!$D$8),"-")</f>
        <v>2.7037044538384518</v>
      </c>
      <c r="BY17" s="112">
        <f>IFERROR(BW17*(1+Dashboard!$D$7)*(1+Dashboard!$D$8),"-")</f>
        <v>3.6978877604184097</v>
      </c>
    </row>
    <row r="18" spans="2:77" x14ac:dyDescent="0.2">
      <c r="B18" s="36">
        <v>2025</v>
      </c>
      <c r="C18" s="47"/>
      <c r="D18" s="48">
        <v>5.488607661284834E-2</v>
      </c>
      <c r="E18" s="49">
        <v>5.1937894652766076E-2</v>
      </c>
      <c r="F18" s="49">
        <v>4.3111419723713226E-2</v>
      </c>
      <c r="G18" s="49">
        <v>3.8579698309879333E-2</v>
      </c>
      <c r="H18" s="50">
        <v>4.1326410935536026E-3</v>
      </c>
      <c r="I18" s="101">
        <f>IFERROR((D18+$H18)*(1+Dashboard!$D$7)*(1+Dashboard!$D$8),"-")</f>
        <v>6.8839432332747225E-2</v>
      </c>
      <c r="J18" s="102">
        <f>IFERROR((E18+$H18)*(1+Dashboard!$D$7)*(1+Dashboard!$D$8),"-")</f>
        <v>6.5400672894507281E-2</v>
      </c>
      <c r="K18" s="102">
        <f>IFERROR((F18+$H18)*(1+Dashboard!$D$7)*(1+Dashboard!$D$8),"-")</f>
        <v>5.5105472537260038E-2</v>
      </c>
      <c r="L18" s="103">
        <f>IFERROR((G18+$H18)*(1+Dashboard!$D$7)*(1+Dashboard!$D$8),"-")</f>
        <v>4.9819672680164184E-2</v>
      </c>
      <c r="M18" s="53">
        <v>65.650000000000006</v>
      </c>
      <c r="N18" s="54">
        <v>53.905214999999998</v>
      </c>
      <c r="O18" s="109">
        <f>M18*(1+Dashboard!$D$8)</f>
        <v>70.902000000000015</v>
      </c>
      <c r="P18" s="111">
        <f>N18*(1+Dashboard!$D$10)*(1+Dashboard!$D$7)*(1+Dashboard!$D$8)</f>
        <v>63.881043460416009</v>
      </c>
      <c r="Q18" s="112">
        <f>O18*Dashboard!$D$9+P18*(1-Dashboard!$D$9)</f>
        <v>67.391521730208012</v>
      </c>
      <c r="R18" s="51">
        <v>4.2052035427101966E-2</v>
      </c>
      <c r="S18" s="49">
        <v>4.2948253037392296E-2</v>
      </c>
      <c r="T18" s="49">
        <v>4.0965654560718899E-2</v>
      </c>
      <c r="U18" s="52">
        <v>4.1225971436217181E-2</v>
      </c>
      <c r="W18" s="36">
        <v>2025</v>
      </c>
      <c r="X18" s="47"/>
      <c r="Y18" s="51">
        <v>2.9311358704410856E-3</v>
      </c>
      <c r="Z18" s="49">
        <v>2.2152378775547755E-3</v>
      </c>
      <c r="AA18" s="49">
        <v>2.2148039982925888E-3</v>
      </c>
      <c r="AB18" s="52">
        <v>1.5824313055942966E-3</v>
      </c>
      <c r="AC18" s="53" t="s">
        <v>121</v>
      </c>
      <c r="AD18" s="55">
        <v>95.554712513111738</v>
      </c>
      <c r="AE18" s="109" t="str">
        <f>IFERROR(AC18*(1+Dashboard!$D$8),"-")</f>
        <v>-</v>
      </c>
      <c r="AF18" s="119">
        <f>IFERROR(AD18*(1+Dashboard!$D$7)*(1+Dashboard!$D$8)*(1+Dashboard!$D$10),"-")</f>
        <v>113.23829694209824</v>
      </c>
      <c r="AG18" s="112">
        <f>IF(AND(AE18="-",AF18="-"),"-",IFERROR(AE18*Dashboard!$D$9,0)+IFERROR(AF18*(1-Dashboard!$D$9),0))</f>
        <v>56.619148471049122</v>
      </c>
      <c r="AH18" s="51">
        <v>4.0348363077303091E-3</v>
      </c>
      <c r="AI18" s="49">
        <v>3.0493715111447233E-3</v>
      </c>
      <c r="AJ18" s="49">
        <v>3.0487742574254752E-3</v>
      </c>
      <c r="AK18" s="52">
        <v>2.1782856778113577E-3</v>
      </c>
      <c r="AL18" s="53" t="s">
        <v>121</v>
      </c>
      <c r="AM18" s="55">
        <v>74.939998888514168</v>
      </c>
      <c r="AN18" s="109" t="str">
        <f>IFERROR(AL18*(1+Dashboard!$D$8),"-")</f>
        <v>-</v>
      </c>
      <c r="AO18" s="119">
        <f>IFERROR(AM18*(1+Dashboard!$D$7)*(1+Dashboard!$D$8)*(1+Dashboard!$D$10),"-")</f>
        <v>88.808574938819945</v>
      </c>
      <c r="AP18" s="112">
        <f>IF(AND(AN18="-",AO18="-"),"-",IFERROR(AN18*Dashboard!$D$9,0)+IFERROR(AO18*(1-Dashboard!$D$9),0))</f>
        <v>44.404287469409972</v>
      </c>
      <c r="AQ18" s="56">
        <v>8.5596327018859952E-4</v>
      </c>
      <c r="AR18" s="58">
        <v>8.5596327018859952E-4</v>
      </c>
      <c r="AT18" s="36">
        <v>2025</v>
      </c>
      <c r="AU18" s="47"/>
      <c r="AV18" s="51">
        <v>2.32716386644077E-2</v>
      </c>
      <c r="AW18" s="49">
        <v>1.7099831726952602E-2</v>
      </c>
      <c r="AX18" s="49">
        <v>1.8476441536255425E-2</v>
      </c>
      <c r="AY18" s="52">
        <v>1.347536356128674E-2</v>
      </c>
      <c r="AZ18" s="53" t="s">
        <v>121</v>
      </c>
      <c r="BA18" s="55">
        <v>854.69234223010119</v>
      </c>
      <c r="BB18" s="109" t="str">
        <f>IFERROR(AZ18*(1+Dashboard!$D$8),"-")</f>
        <v>-</v>
      </c>
      <c r="BC18" s="119">
        <f>IFERROR(BA18*(1+Dashboard!$D$7)*(1+Dashboard!$D$8)*(1+Dashboard!$D$10),"-")</f>
        <v>1012.8637583448252</v>
      </c>
      <c r="BD18" s="112">
        <f>IF(AND(BB18="-",BC18="-"),"-",IFERROR(BB18*Dashboard!$D$9,0)+IFERROR(BC18*(1-Dashboard!$D$9),0))</f>
        <v>506.43187917241261</v>
      </c>
      <c r="BE18" s="51">
        <v>3.203442514229228E-2</v>
      </c>
      <c r="BF18" s="49">
        <v>2.3538663834646621E-2</v>
      </c>
      <c r="BG18" s="49">
        <v>2.5433627250080817E-2</v>
      </c>
      <c r="BH18" s="52">
        <v>1.8549425396907258E-2</v>
      </c>
      <c r="BI18" s="53" t="s">
        <v>121</v>
      </c>
      <c r="BJ18" s="55">
        <v>670.30334237002194</v>
      </c>
      <c r="BK18" s="109" t="str">
        <f>IFERROR(BI18*(1+Dashboard!$D$8),"-")</f>
        <v>-</v>
      </c>
      <c r="BL18" s="119">
        <f>IFERROR(BJ18*(1+Dashboard!$D$7)*(1+Dashboard!$D$8)*(1+Dashboard!$D$10),"-")</f>
        <v>794.35128763703995</v>
      </c>
      <c r="BM18" s="112">
        <f>IF(AND(BK18="-",BL18="-"),"-",IFERROR(BK18*Dashboard!$D$9,0)+IFERROR(BL18*(1-Dashboard!$D$9),0))</f>
        <v>397.17564381851997</v>
      </c>
      <c r="BO18" s="36">
        <v>2025</v>
      </c>
      <c r="BP18" s="47"/>
      <c r="BQ18" s="59">
        <v>94</v>
      </c>
      <c r="BR18" s="53" t="s">
        <v>121</v>
      </c>
      <c r="BS18" s="57">
        <v>8.2769585174418605</v>
      </c>
      <c r="BT18" s="112">
        <f>IF(AND(BR18="-",BS18="-"),"-",IFERROR(BR18*Dashboard!$D$9,0)+IFERROR(BS18*(1-Dashboard!$D$9),0))</f>
        <v>4.1384792587209303</v>
      </c>
      <c r="BU18" s="53" t="s">
        <v>121</v>
      </c>
      <c r="BV18" s="57">
        <v>8.977801501937984</v>
      </c>
      <c r="BW18" s="112">
        <f>IF(AND(BU18="-",BV18="-"),"-",IFERROR(BU18*Dashboard!$D$9,0)+IFERROR(BV18*(1-Dashboard!$D$9),0))</f>
        <v>4.488900750968992</v>
      </c>
      <c r="BX18" s="112">
        <f>IFERROR(BT18*(1+Dashboard!$D$7)*(1+Dashboard!$D$8),"-")</f>
        <v>4.827122207372093</v>
      </c>
      <c r="BY18" s="112">
        <f>IFERROR(BW18*(1+Dashboard!$D$7)*(1+Dashboard!$D$8),"-")</f>
        <v>5.2358538359302331</v>
      </c>
    </row>
    <row r="19" spans="2:77" x14ac:dyDescent="0.2">
      <c r="B19" s="36">
        <v>2026</v>
      </c>
      <c r="C19" s="47"/>
      <c r="D19" s="48">
        <v>5.5159867031175806E-2</v>
      </c>
      <c r="E19" s="49">
        <v>5.1742704245029934E-2</v>
      </c>
      <c r="F19" s="49">
        <v>4.67582544705012E-2</v>
      </c>
      <c r="G19" s="49">
        <v>4.0937811375294023E-2</v>
      </c>
      <c r="H19" s="50">
        <v>3.4129106998711735E-3</v>
      </c>
      <c r="I19" s="101">
        <f>IFERROR((D19+$H19)*(1+Dashboard!$D$7)*(1+Dashboard!$D$8),"-")</f>
        <v>6.8319287945493204E-2</v>
      </c>
      <c r="J19" s="102">
        <f>IFERROR((E19+$H19)*(1+Dashboard!$D$7)*(1+Dashboard!$D$8),"-")</f>
        <v>6.4333509271732661E-2</v>
      </c>
      <c r="K19" s="102">
        <f>IFERROR((F19+$H19)*(1+Dashboard!$D$7)*(1+Dashboard!$D$8),"-")</f>
        <v>5.8519647054722346E-2</v>
      </c>
      <c r="L19" s="103">
        <f>IFERROR((G19+$H19)*(1+Dashboard!$D$7)*(1+Dashboard!$D$8),"-")</f>
        <v>5.1730682228472692E-2</v>
      </c>
      <c r="M19" s="53">
        <v>71.16</v>
      </c>
      <c r="N19" s="54">
        <v>74.867436000000012</v>
      </c>
      <c r="O19" s="109">
        <f>M19*(1+Dashboard!$D$8)</f>
        <v>76.852800000000002</v>
      </c>
      <c r="P19" s="111">
        <f>N19*(1+Dashboard!$D$10)*(1+Dashboard!$D$7)*(1+Dashboard!$D$8)</f>
        <v>88.722583388006427</v>
      </c>
      <c r="Q19" s="112">
        <f>O19*Dashboard!$D$9+P19*(1-Dashboard!$D$9)</f>
        <v>82.787691694003215</v>
      </c>
      <c r="R19" s="51">
        <v>4.1716041597023745E-2</v>
      </c>
      <c r="S19" s="49">
        <v>4.2605098469803829E-2</v>
      </c>
      <c r="T19" s="49">
        <v>4.0638340863825957E-2</v>
      </c>
      <c r="U19" s="52">
        <v>4.0896577819454862E-2</v>
      </c>
      <c r="W19" s="36">
        <v>2026</v>
      </c>
      <c r="X19" s="47"/>
      <c r="Y19" s="51">
        <v>1.5525890401777418E-3</v>
      </c>
      <c r="Z19" s="49">
        <v>1.1487004925684924E-3</v>
      </c>
      <c r="AA19" s="49">
        <v>1.2712832807079244E-3</v>
      </c>
      <c r="AB19" s="52">
        <v>8.815451692090146E-4</v>
      </c>
      <c r="AC19" s="53" t="s">
        <v>121</v>
      </c>
      <c r="AD19" s="55">
        <v>112.7605110580855</v>
      </c>
      <c r="AE19" s="109" t="str">
        <f>IFERROR(AC19*(1+Dashboard!$D$8),"-")</f>
        <v>-</v>
      </c>
      <c r="AF19" s="119">
        <f>IFERROR(AD19*(1+Dashboard!$D$7)*(1+Dashboard!$D$8)*(1+Dashboard!$D$10),"-")</f>
        <v>133.62824185972136</v>
      </c>
      <c r="AG19" s="112">
        <f>IF(AND(AE19="-",AF19="-"),"-",IFERROR(AE19*Dashboard!$D$9,0)+IFERROR(AF19*(1-Dashboard!$D$9),0))</f>
        <v>66.814120929860678</v>
      </c>
      <c r="AH19" s="51">
        <v>2.8768119787890992E-3</v>
      </c>
      <c r="AI19" s="49">
        <v>2.1284417521610639E-3</v>
      </c>
      <c r="AJ19" s="49">
        <v>2.3555769593453894E-3</v>
      </c>
      <c r="AK19" s="52">
        <v>1.6334262557552437E-3</v>
      </c>
      <c r="AL19" s="53" t="s">
        <v>121</v>
      </c>
      <c r="AM19" s="55">
        <v>101.98351764715248</v>
      </c>
      <c r="AN19" s="109" t="str">
        <f>IFERROR(AL19*(1+Dashboard!$D$8),"-")</f>
        <v>-</v>
      </c>
      <c r="AO19" s="119">
        <f>IFERROR(AM19*(1+Dashboard!$D$7)*(1+Dashboard!$D$8)*(1+Dashboard!$D$10),"-")</f>
        <v>120.85683218337689</v>
      </c>
      <c r="AP19" s="112">
        <f>IF(AND(AN19="-",AO19="-"),"-",IFERROR(AN19*Dashboard!$D$9,0)+IFERROR(AO19*(1-Dashboard!$D$9),0))</f>
        <v>60.428416091688447</v>
      </c>
      <c r="AQ19" s="56">
        <v>5.9059694831179691E-4</v>
      </c>
      <c r="AR19" s="58">
        <v>5.9059694831179691E-4</v>
      </c>
      <c r="AT19" s="36">
        <v>2026</v>
      </c>
      <c r="AU19" s="47"/>
      <c r="AV19" s="51">
        <v>1.2165168600708411E-2</v>
      </c>
      <c r="AW19" s="49">
        <v>8.7527135951031253E-3</v>
      </c>
      <c r="AX19" s="49">
        <v>1.0487143917855862E-2</v>
      </c>
      <c r="AY19" s="52">
        <v>7.3433163561046587E-3</v>
      </c>
      <c r="AZ19" s="53" t="s">
        <v>121</v>
      </c>
      <c r="BA19" s="55">
        <v>1009.3157370315264</v>
      </c>
      <c r="BB19" s="109" t="str">
        <f>IFERROR(AZ19*(1+Dashboard!$D$8),"-")</f>
        <v>-</v>
      </c>
      <c r="BC19" s="119">
        <f>IFERROR(BA19*(1+Dashboard!$D$7)*(1+Dashboard!$D$8)*(1+Dashboard!$D$10),"-")</f>
        <v>1196.1021296843498</v>
      </c>
      <c r="BD19" s="112">
        <f>IF(AND(BB19="-",BC19="-"),"-",IFERROR(BB19*Dashboard!$D$9,0)+IFERROR(BC19*(1-Dashboard!$D$9),0))</f>
        <v>598.05106484217492</v>
      </c>
      <c r="BE19" s="51">
        <v>2.2540995620129133E-2</v>
      </c>
      <c r="BF19" s="49">
        <v>1.6218014339725247E-2</v>
      </c>
      <c r="BG19" s="49">
        <v>1.9431762343703744E-2</v>
      </c>
      <c r="BH19" s="52">
        <v>1.3606524270492951E-2</v>
      </c>
      <c r="BI19" s="53" t="s">
        <v>121</v>
      </c>
      <c r="BJ19" s="55">
        <v>912.85121283354204</v>
      </c>
      <c r="BK19" s="109" t="str">
        <f>IFERROR(BI19*(1+Dashboard!$D$8),"-")</f>
        <v>-</v>
      </c>
      <c r="BL19" s="119">
        <f>IFERROR(BJ19*(1+Dashboard!$D$7)*(1+Dashboard!$D$8)*(1+Dashboard!$D$10),"-")</f>
        <v>1081.7856491234284</v>
      </c>
      <c r="BM19" s="112">
        <f>IF(AND(BK19="-",BL19="-"),"-",IFERROR(BK19*Dashboard!$D$9,0)+IFERROR(BL19*(1-Dashboard!$D$9),0))</f>
        <v>540.89282456171418</v>
      </c>
      <c r="BO19" s="36">
        <v>2026</v>
      </c>
      <c r="BP19" s="47"/>
      <c r="BQ19" s="59">
        <v>94</v>
      </c>
      <c r="BR19" s="53" t="s">
        <v>121</v>
      </c>
      <c r="BS19" s="57">
        <v>7.6259482528409084</v>
      </c>
      <c r="BT19" s="112">
        <f>IF(AND(BR19="-",BS19="-"),"-",IFERROR(BR19*Dashboard!$D$9,0)+IFERROR(BS19*(1-Dashboard!$D$9),0))</f>
        <v>3.8129741264204542</v>
      </c>
      <c r="BU19" s="53" t="s">
        <v>121</v>
      </c>
      <c r="BV19" s="57">
        <v>9.023941072443181</v>
      </c>
      <c r="BW19" s="112">
        <f>IF(AND(BU19="-",BV19="-"),"-",IFERROR(BU19*Dashboard!$D$9,0)+IFERROR(BV19*(1-Dashboard!$D$9),0))</f>
        <v>4.5119705362215905</v>
      </c>
      <c r="BX19" s="112">
        <f>IFERROR(BT19*(1+Dashboard!$D$7)*(1+Dashboard!$D$8),"-")</f>
        <v>4.4474530210568179</v>
      </c>
      <c r="BY19" s="112">
        <f>IFERROR(BW19*(1+Dashboard!$D$7)*(1+Dashboard!$D$8),"-")</f>
        <v>5.2627624334488639</v>
      </c>
    </row>
    <row r="20" spans="2:77" x14ac:dyDescent="0.2">
      <c r="B20" s="36">
        <v>2027</v>
      </c>
      <c r="C20" s="47"/>
      <c r="D20" s="48">
        <v>5.9556106718148483E-2</v>
      </c>
      <c r="E20" s="49">
        <v>5.5791453918495812E-2</v>
      </c>
      <c r="F20" s="49">
        <v>4.4753903467477006E-2</v>
      </c>
      <c r="G20" s="49">
        <v>3.880699389441742E-2</v>
      </c>
      <c r="H20" s="50">
        <v>2.7023840356599142E-3</v>
      </c>
      <c r="I20" s="101">
        <f>IFERROR((D20+$H20)*(1+Dashboard!$D$7)*(1+Dashboard!$D$8),"-")</f>
        <v>7.261830361524213E-2</v>
      </c>
      <c r="J20" s="102">
        <f>IFERROR((E20+$H20)*(1+Dashboard!$D$7)*(1+Dashboard!$D$8),"-")</f>
        <v>6.8227212589727249E-2</v>
      </c>
      <c r="K20" s="102">
        <f>IFERROR((F20+$H20)*(1+Dashboard!$D$7)*(1+Dashboard!$D$8),"-")</f>
        <v>5.5353013743658912E-2</v>
      </c>
      <c r="L20" s="103">
        <f>IFERROR((G20+$H20)*(1+Dashboard!$D$7)*(1+Dashboard!$D$8),"-")</f>
        <v>4.8416538417642214E-2</v>
      </c>
      <c r="M20" s="53">
        <v>76.849999999999994</v>
      </c>
      <c r="N20" s="54">
        <v>89.530249999999995</v>
      </c>
      <c r="O20" s="109">
        <f>M20*(1+Dashboard!$D$8)</f>
        <v>82.998000000000005</v>
      </c>
      <c r="P20" s="111">
        <f>N20*(1+Dashboard!$D$10)*(1+Dashboard!$D$7)*(1+Dashboard!$D$8)</f>
        <v>106.09893293760001</v>
      </c>
      <c r="Q20" s="112">
        <f>O20*Dashboard!$D$9+P20*(1-Dashboard!$D$9)</f>
        <v>94.548466468800001</v>
      </c>
      <c r="R20" s="51">
        <v>4.1408580492939578E-2</v>
      </c>
      <c r="S20" s="49">
        <v>4.2291084720808163E-2</v>
      </c>
      <c r="T20" s="49">
        <v>4.0338822772659988E-2</v>
      </c>
      <c r="U20" s="52">
        <v>4.0595156436019214E-2</v>
      </c>
      <c r="W20" s="36">
        <v>2027</v>
      </c>
      <c r="X20" s="47"/>
      <c r="Y20" s="51">
        <v>9.4770914137184059E-4</v>
      </c>
      <c r="Z20" s="49">
        <v>7.1095421661470498E-4</v>
      </c>
      <c r="AA20" s="49">
        <v>6.8956849562192804E-4</v>
      </c>
      <c r="AB20" s="52">
        <v>4.7627710048236922E-4</v>
      </c>
      <c r="AC20" s="53" t="s">
        <v>121</v>
      </c>
      <c r="AD20" s="55">
        <v>110.42881648408525</v>
      </c>
      <c r="AE20" s="109" t="str">
        <f>IFERROR(AC20*(1+Dashboard!$D$8),"-")</f>
        <v>-</v>
      </c>
      <c r="AF20" s="119">
        <f>IFERROR(AD20*(1+Dashboard!$D$7)*(1+Dashboard!$D$8)*(1+Dashboard!$D$10),"-")</f>
        <v>130.86503829178963</v>
      </c>
      <c r="AG20" s="112">
        <f>IF(AND(AE20="-",AF20="-"),"-",IFERROR(AE20*Dashboard!$D$9,0)+IFERROR(AF20*(1-Dashboard!$D$9),0))</f>
        <v>65.432519145894815</v>
      </c>
      <c r="AH20" s="51">
        <v>1.5987475233250913E-3</v>
      </c>
      <c r="AI20" s="49">
        <v>1.1993514079277226E-3</v>
      </c>
      <c r="AJ20" s="49">
        <v>1.1632745495550876E-3</v>
      </c>
      <c r="AK20" s="52">
        <v>8.0346047280964688E-4</v>
      </c>
      <c r="AL20" s="53" t="s">
        <v>121</v>
      </c>
      <c r="AM20" s="55">
        <v>118.73934876019942</v>
      </c>
      <c r="AN20" s="109" t="str">
        <f>IFERROR(AL20*(1+Dashboard!$D$8),"-")</f>
        <v>-</v>
      </c>
      <c r="AO20" s="119">
        <f>IFERROR(AM20*(1+Dashboard!$D$7)*(1+Dashboard!$D$8)*(1+Dashboard!$D$10),"-")</f>
        <v>140.71353761619898</v>
      </c>
      <c r="AP20" s="112">
        <f>IF(AND(AN20="-",AO20="-"),"-",IFERROR(AN20*Dashboard!$D$9,0)+IFERROR(AO20*(1-Dashboard!$D$9),0))</f>
        <v>70.356768808099488</v>
      </c>
      <c r="AQ20" s="56">
        <v>3.3725628346215931E-4</v>
      </c>
      <c r="AR20" s="58">
        <v>3.3725628346215931E-4</v>
      </c>
      <c r="AT20" s="36">
        <v>2027</v>
      </c>
      <c r="AU20" s="47"/>
      <c r="AV20" s="51">
        <v>7.4721330673594519E-3</v>
      </c>
      <c r="AW20" s="49">
        <v>5.4591959295560155E-3</v>
      </c>
      <c r="AX20" s="49">
        <v>5.6989497035486976E-3</v>
      </c>
      <c r="AY20" s="52">
        <v>3.9898151741748003E-3</v>
      </c>
      <c r="AZ20" s="53" t="s">
        <v>121</v>
      </c>
      <c r="BA20" s="55">
        <v>988.44481328875258</v>
      </c>
      <c r="BB20" s="109" t="str">
        <f>IFERROR(AZ20*(1+Dashboard!$D$8),"-")</f>
        <v>-</v>
      </c>
      <c r="BC20" s="119">
        <f>IFERROR(BA20*(1+Dashboard!$D$7)*(1+Dashboard!$D$8)*(1+Dashboard!$D$10),"-")</f>
        <v>1171.3687827035212</v>
      </c>
      <c r="BD20" s="112">
        <f>IF(AND(BB20="-",BC20="-"),"-",IFERROR(BB20*Dashboard!$D$9,0)+IFERROR(BC20*(1-Dashboard!$D$9),0))</f>
        <v>585.68439135176061</v>
      </c>
      <c r="BE20" s="51">
        <v>1.2605190468147358E-2</v>
      </c>
      <c r="BF20" s="49">
        <v>9.2094458001008711E-3</v>
      </c>
      <c r="BG20" s="49">
        <v>9.6139008545533325E-3</v>
      </c>
      <c r="BH20" s="52">
        <v>6.7306590701482934E-3</v>
      </c>
      <c r="BI20" s="53" t="s">
        <v>121</v>
      </c>
      <c r="BJ20" s="55">
        <v>1062.8321225575944</v>
      </c>
      <c r="BK20" s="109" t="str">
        <f>IFERROR(BI20*(1+Dashboard!$D$8),"-")</f>
        <v>-</v>
      </c>
      <c r="BL20" s="119">
        <f>IFERROR(BJ20*(1+Dashboard!$D$7)*(1+Dashboard!$D$8)*(1+Dashboard!$D$10),"-")</f>
        <v>1259.522385955197</v>
      </c>
      <c r="BM20" s="112">
        <f>IF(AND(BK20="-",BL20="-"),"-",IFERROR(BK20*Dashboard!$D$9,0)+IFERROR(BL20*(1-Dashboard!$D$9),0))</f>
        <v>629.76119297759851</v>
      </c>
      <c r="BO20" s="36">
        <v>2027</v>
      </c>
      <c r="BP20" s="47"/>
      <c r="BQ20" s="59">
        <v>94</v>
      </c>
      <c r="BR20" s="53" t="s">
        <v>121</v>
      </c>
      <c r="BS20" s="57">
        <v>6.406174836693852</v>
      </c>
      <c r="BT20" s="112">
        <f>IF(AND(BR20="-",BS20="-"),"-",IFERROR(BR20*Dashboard!$D$9,0)+IFERROR(BS20*(1-Dashboard!$D$9),0))</f>
        <v>3.203087418346926</v>
      </c>
      <c r="BU20" s="53" t="s">
        <v>121</v>
      </c>
      <c r="BV20" s="57">
        <v>8.351940821816946</v>
      </c>
      <c r="BW20" s="112">
        <f>IF(AND(BU20="-",BV20="-"),"-",IFERROR(BU20*Dashboard!$D$9,0)+IFERROR(BV20*(1-Dashboard!$D$9),0))</f>
        <v>4.175970410908473</v>
      </c>
      <c r="BX20" s="112">
        <f>IFERROR(BT20*(1+Dashboard!$D$7)*(1+Dashboard!$D$8),"-")</f>
        <v>3.7360811647598551</v>
      </c>
      <c r="BY20" s="112">
        <f>IFERROR(BW20*(1+Dashboard!$D$7)*(1+Dashboard!$D$8),"-")</f>
        <v>4.8708518872836439</v>
      </c>
    </row>
    <row r="21" spans="2:77" x14ac:dyDescent="0.2">
      <c r="B21" s="36">
        <v>2028</v>
      </c>
      <c r="C21" s="47"/>
      <c r="D21" s="48">
        <v>6.1464218579999702E-2</v>
      </c>
      <c r="E21" s="49">
        <v>5.4125167145054373E-2</v>
      </c>
      <c r="F21" s="49">
        <v>4.8887671277537792E-2</v>
      </c>
      <c r="G21" s="49">
        <v>3.9881609960116443E-2</v>
      </c>
      <c r="H21" s="50">
        <v>2.4062744402859834E-3</v>
      </c>
      <c r="I21" s="101">
        <f>IFERROR((D21+$H21)*(1+Dashboard!$D$7)*(1+Dashboard!$D$8),"-")</f>
        <v>7.4498543058861236E-2</v>
      </c>
      <c r="J21" s="102">
        <f>IFERROR((E21+$H21)*(1+Dashboard!$D$7)*(1+Dashboard!$D$8),"-")</f>
        <v>6.5938273465141001E-2</v>
      </c>
      <c r="K21" s="102">
        <f>IFERROR((F21+$H21)*(1+Dashboard!$D$7)*(1+Dashboard!$D$8),"-")</f>
        <v>5.9829258285269658E-2</v>
      </c>
      <c r="L21" s="103">
        <f>IFERROR((G21+$H21)*(1+Dashboard!$D$7)*(1+Dashboard!$D$8),"-")</f>
        <v>4.9324588364629392E-2</v>
      </c>
      <c r="M21" s="53">
        <v>82.490000000000009</v>
      </c>
      <c r="N21" s="54">
        <v>94.781010000000009</v>
      </c>
      <c r="O21" s="109">
        <f>M21*(1+Dashboard!$D$8)</f>
        <v>89.089200000000019</v>
      </c>
      <c r="P21" s="111">
        <f>N21*(1+Dashboard!$D$10)*(1+Dashboard!$D$7)*(1+Dashboard!$D$8)</f>
        <v>112.32141118502403</v>
      </c>
      <c r="Q21" s="112">
        <f>O21*Dashboard!$D$9+P21*(1-Dashboard!$D$9)</f>
        <v>100.70530559251202</v>
      </c>
      <c r="R21" s="51">
        <v>4.1115933116692462E-2</v>
      </c>
      <c r="S21" s="49">
        <v>4.1992200411448674E-2</v>
      </c>
      <c r="T21" s="49">
        <v>4.0053735708462525E-2</v>
      </c>
      <c r="U21" s="52">
        <v>4.030825778173263E-2</v>
      </c>
      <c r="W21" s="36">
        <v>2028</v>
      </c>
      <c r="X21" s="47"/>
      <c r="Y21" s="51" t="s">
        <v>121</v>
      </c>
      <c r="Z21" s="49" t="s">
        <v>121</v>
      </c>
      <c r="AA21" s="49" t="s">
        <v>121</v>
      </c>
      <c r="AB21" s="52" t="s">
        <v>121</v>
      </c>
      <c r="AC21" s="53" t="s">
        <v>121</v>
      </c>
      <c r="AD21" s="55">
        <v>84.588431546793345</v>
      </c>
      <c r="AE21" s="109" t="str">
        <f>IFERROR(AC21*(1+Dashboard!$D$8),"-")</f>
        <v>-</v>
      </c>
      <c r="AF21" s="119">
        <f>IFERROR(AD21*(1+Dashboard!$D$7)*(1+Dashboard!$D$8)*(1+Dashboard!$D$10),"-")</f>
        <v>100.24256970107865</v>
      </c>
      <c r="AG21" s="112">
        <f>IF(AND(AE21="-",AF21="-"),"-",IFERROR(AE21*Dashboard!$D$9,0)+IFERROR(AF21*(1-Dashboard!$D$9),0))</f>
        <v>50.121284850539325</v>
      </c>
      <c r="AH21" s="51">
        <v>9.3564883324239877E-4</v>
      </c>
      <c r="AI21" s="49">
        <v>6.633971122192232E-4</v>
      </c>
      <c r="AJ21" s="49">
        <v>7.2061245500928928E-4</v>
      </c>
      <c r="AK21" s="52">
        <v>4.7349800771784555E-4</v>
      </c>
      <c r="AL21" s="53" t="s">
        <v>121</v>
      </c>
      <c r="AM21" s="55">
        <v>116.63872455493085</v>
      </c>
      <c r="AN21" s="109" t="str">
        <f>IFERROR(AL21*(1+Dashboard!$D$8),"-")</f>
        <v>-</v>
      </c>
      <c r="AO21" s="119">
        <f>IFERROR(AM21*(1+Dashboard!$D$7)*(1+Dashboard!$D$8)*(1+Dashboard!$D$10),"-")</f>
        <v>138.22416685400529</v>
      </c>
      <c r="AP21" s="112">
        <f>IF(AND(AN21="-",AO21="-"),"-",IFERROR(AN21*Dashboard!$D$9,0)+IFERROR(AO21*(1-Dashboard!$D$9),0))</f>
        <v>69.112083427002645</v>
      </c>
      <c r="AQ21" s="56">
        <v>9.5634807989834639E-5</v>
      </c>
      <c r="AR21" s="58">
        <v>9.5634807989834639E-5</v>
      </c>
      <c r="AT21" s="36">
        <v>2028</v>
      </c>
      <c r="AU21" s="47"/>
      <c r="AV21" s="51">
        <v>0</v>
      </c>
      <c r="AW21" s="49">
        <v>0</v>
      </c>
      <c r="AX21" s="49">
        <v>0</v>
      </c>
      <c r="AY21" s="52">
        <v>0</v>
      </c>
      <c r="AZ21" s="53" t="s">
        <v>121</v>
      </c>
      <c r="BA21" s="55">
        <v>757.14835211249795</v>
      </c>
      <c r="BB21" s="109" t="str">
        <f>IFERROR(AZ21*(1+Dashboard!$D$8),"-")</f>
        <v>-</v>
      </c>
      <c r="BC21" s="119">
        <f>IFERROR(BA21*(1+Dashboard!$D$7)*(1+Dashboard!$D$8)*(1+Dashboard!$D$10),"-")</f>
        <v>897.26804331048197</v>
      </c>
      <c r="BD21" s="112">
        <f>IF(AND(BB21="-",BC21="-"),"-",IFERROR(BB21*Dashboard!$D$9,0)+IFERROR(BC21*(1-Dashboard!$D$9),0))</f>
        <v>448.63402165524099</v>
      </c>
      <c r="BE21" s="51">
        <v>7.4063076875795844E-3</v>
      </c>
      <c r="BF21" s="49">
        <v>5.0853515334553928E-3</v>
      </c>
      <c r="BG21" s="49">
        <v>6.005582047814019E-3</v>
      </c>
      <c r="BH21" s="52">
        <v>4.0040225439586163E-3</v>
      </c>
      <c r="BI21" s="53" t="s">
        <v>121</v>
      </c>
      <c r="BJ21" s="55">
        <v>1044.0295023133961</v>
      </c>
      <c r="BK21" s="109" t="str">
        <f>IFERROR(BI21*(1+Dashboard!$D$8),"-")</f>
        <v>-</v>
      </c>
      <c r="BL21" s="119">
        <f>IFERROR(BJ21*(1+Dashboard!$D$7)*(1+Dashboard!$D$8)*(1+Dashboard!$D$10),"-")</f>
        <v>1237.2401076823189</v>
      </c>
      <c r="BM21" s="112">
        <f>IF(AND(BK21="-",BL21="-"),"-",IFERROR(BK21*Dashboard!$D$9,0)+IFERROR(BL21*(1-Dashboard!$D$9),0))</f>
        <v>618.62005384115946</v>
      </c>
      <c r="BO21" s="36">
        <v>2028</v>
      </c>
      <c r="BP21" s="47"/>
      <c r="BQ21" s="59">
        <v>94</v>
      </c>
      <c r="BR21" s="53" t="s">
        <v>121</v>
      </c>
      <c r="BS21" s="57">
        <v>6.5389444841329549</v>
      </c>
      <c r="BT21" s="112">
        <f>IF(AND(BR21="-",BS21="-"),"-",IFERROR(BR21*Dashboard!$D$9,0)+IFERROR(BS21*(1-Dashboard!$D$9),0))</f>
        <v>3.2694722420664775</v>
      </c>
      <c r="BU21" s="53" t="s">
        <v>121</v>
      </c>
      <c r="BV21" s="57">
        <v>9.0249487234922565</v>
      </c>
      <c r="BW21" s="112">
        <f>IF(AND(BU21="-",BV21="-"),"-",IFERROR(BU21*Dashboard!$D$9,0)+IFERROR(BV21*(1-Dashboard!$D$9),0))</f>
        <v>4.5124743617461283</v>
      </c>
      <c r="BX21" s="112">
        <f>IFERROR(BT21*(1+Dashboard!$D$7)*(1+Dashboard!$D$8),"-")</f>
        <v>3.8135124231463395</v>
      </c>
      <c r="BY21" s="112">
        <f>IFERROR(BW21*(1+Dashboard!$D$7)*(1+Dashboard!$D$8),"-")</f>
        <v>5.2633500955406847</v>
      </c>
    </row>
    <row r="22" spans="2:77" x14ac:dyDescent="0.2">
      <c r="B22" s="36">
        <v>2029</v>
      </c>
      <c r="C22" s="47"/>
      <c r="D22" s="48">
        <v>6.3333571143091003E-2</v>
      </c>
      <c r="E22" s="49">
        <v>5.7974776001851788E-2</v>
      </c>
      <c r="F22" s="49">
        <v>4.7951438250270165E-2</v>
      </c>
      <c r="G22" s="49">
        <v>4.056529991870951E-2</v>
      </c>
      <c r="H22" s="50">
        <v>2.2811984094306798E-3</v>
      </c>
      <c r="I22" s="101">
        <f>IFERROR((D22+$H22)*(1+Dashboard!$D$7)*(1+Dashboard!$D$8),"-")</f>
        <v>7.6533067206061289E-2</v>
      </c>
      <c r="J22" s="102">
        <f>IFERROR((E22+$H22)*(1+Dashboard!$D$7)*(1+Dashboard!$D$8),"-")</f>
        <v>7.0282568553319894E-2</v>
      </c>
      <c r="K22" s="102">
        <f>IFERROR((F22+$H22)*(1+Dashboard!$D$7)*(1+Dashboard!$D$8),"-")</f>
        <v>5.8591347399875073E-2</v>
      </c>
      <c r="L22" s="103">
        <f>IFERROR((G22+$H22)*(1+Dashboard!$D$7)*(1+Dashboard!$D$8),"-")</f>
        <v>4.9976155649942726E-2</v>
      </c>
      <c r="M22" s="53">
        <v>88.13</v>
      </c>
      <c r="N22" s="54">
        <v>100.99697999999999</v>
      </c>
      <c r="O22" s="109">
        <f>M22*(1+Dashboard!$D$8)</f>
        <v>95.180400000000006</v>
      </c>
      <c r="P22" s="111">
        <f>N22*(1+Dashboard!$D$10)*(1+Dashboard!$D$7)*(1+Dashboard!$D$8)</f>
        <v>119.68772351155199</v>
      </c>
      <c r="Q22" s="112">
        <f>O22*Dashboard!$D$9+P22*(1-Dashboard!$D$9)</f>
        <v>107.434061755776</v>
      </c>
      <c r="R22" s="51">
        <v>4.0837636746584846E-2</v>
      </c>
      <c r="S22" s="49">
        <v>4.1707972958452036E-2</v>
      </c>
      <c r="T22" s="49">
        <v>3.9782628903582813E-2</v>
      </c>
      <c r="U22" s="52">
        <v>4.0035428224534431E-2</v>
      </c>
      <c r="W22" s="36">
        <v>2029</v>
      </c>
      <c r="X22" s="47"/>
      <c r="Y22" s="51" t="s">
        <v>121</v>
      </c>
      <c r="Z22" s="49" t="s">
        <v>121</v>
      </c>
      <c r="AA22" s="49" t="s">
        <v>121</v>
      </c>
      <c r="AB22" s="52" t="s">
        <v>121</v>
      </c>
      <c r="AC22" s="53" t="s">
        <v>121</v>
      </c>
      <c r="AD22" s="55">
        <v>55.627449515380476</v>
      </c>
      <c r="AE22" s="109" t="str">
        <f>IFERROR(AC22*(1+Dashboard!$D$8),"-")</f>
        <v>-</v>
      </c>
      <c r="AF22" s="119">
        <f>IFERROR(AD22*(1+Dashboard!$D$7)*(1+Dashboard!$D$8)*(1+Dashboard!$D$10),"-")</f>
        <v>65.921998828575639</v>
      </c>
      <c r="AG22" s="112">
        <f>IF(AND(AE22="-",AF22="-"),"-",IFERROR(AE22*Dashboard!$D$9,0)+IFERROR(AF22*(1-Dashboard!$D$9),0))</f>
        <v>32.960999414287819</v>
      </c>
      <c r="AH22" s="51" t="s">
        <v>121</v>
      </c>
      <c r="AI22" s="49" t="s">
        <v>121</v>
      </c>
      <c r="AJ22" s="49" t="s">
        <v>121</v>
      </c>
      <c r="AK22" s="52" t="s">
        <v>121</v>
      </c>
      <c r="AL22" s="53" t="s">
        <v>121</v>
      </c>
      <c r="AM22" s="55">
        <v>89.909482356254401</v>
      </c>
      <c r="AN22" s="109" t="str">
        <f>IFERROR(AL22*(1+Dashboard!$D$8),"-")</f>
        <v>-</v>
      </c>
      <c r="AO22" s="119">
        <f>IFERROR(AM22*(1+Dashboard!$D$7)*(1+Dashboard!$D$8)*(1+Dashboard!$D$10),"-")</f>
        <v>106.54834694386051</v>
      </c>
      <c r="AP22" s="112">
        <f>IF(AND(AN22="-",AO22="-"),"-",IFERROR(AN22*Dashboard!$D$9,0)+IFERROR(AO22*(1-Dashboard!$D$9),0))</f>
        <v>53.274173471930254</v>
      </c>
      <c r="AQ22" s="56">
        <v>9.6351357865369594E-5</v>
      </c>
      <c r="AR22" s="58">
        <v>9.6351357865369594E-5</v>
      </c>
      <c r="AT22" s="36">
        <v>2029</v>
      </c>
      <c r="AU22" s="47"/>
      <c r="AV22" s="51">
        <v>0</v>
      </c>
      <c r="AW22" s="49">
        <v>0</v>
      </c>
      <c r="AX22" s="49">
        <v>0</v>
      </c>
      <c r="AY22" s="52">
        <v>0</v>
      </c>
      <c r="AZ22" s="53" t="s">
        <v>121</v>
      </c>
      <c r="BA22" s="55">
        <v>497.91952590458175</v>
      </c>
      <c r="BB22" s="109" t="str">
        <f>IFERROR(AZ22*(1+Dashboard!$D$8),"-")</f>
        <v>-</v>
      </c>
      <c r="BC22" s="119">
        <f>IFERROR(BA22*(1+Dashboard!$D$7)*(1+Dashboard!$D$8)*(1+Dashboard!$D$10),"-")</f>
        <v>590.06570837534593</v>
      </c>
      <c r="BD22" s="112">
        <f>IF(AND(BB22="-",BC22="-"),"-",IFERROR(BB22*Dashboard!$D$9,0)+IFERROR(BC22*(1-Dashboard!$D$9),0))</f>
        <v>295.03285418767297</v>
      </c>
      <c r="BE22" s="51" t="s">
        <v>121</v>
      </c>
      <c r="BF22" s="49" t="s">
        <v>121</v>
      </c>
      <c r="BG22" s="49" t="s">
        <v>121</v>
      </c>
      <c r="BH22" s="52" t="s">
        <v>121</v>
      </c>
      <c r="BI22" s="53" t="s">
        <v>121</v>
      </c>
      <c r="BJ22" s="55">
        <v>804.77690814810194</v>
      </c>
      <c r="BK22" s="109" t="str">
        <f>IFERROR(BI22*(1+Dashboard!$D$8),"-")</f>
        <v>-</v>
      </c>
      <c r="BL22" s="119">
        <f>IFERROR(BJ22*(1+Dashboard!$D$7)*(1+Dashboard!$D$8)*(1+Dashboard!$D$10),"-")</f>
        <v>953.71085423456941</v>
      </c>
      <c r="BM22" s="112">
        <f>IF(AND(BK22="-",BL22="-"),"-",IFERROR(BK22*Dashboard!$D$9,0)+IFERROR(BL22*(1-Dashboard!$D$9),0))</f>
        <v>476.85542711728471</v>
      </c>
      <c r="BO22" s="36">
        <v>2029</v>
      </c>
      <c r="BP22" s="47"/>
      <c r="BQ22" s="59">
        <v>94</v>
      </c>
      <c r="BR22" s="53" t="s">
        <v>121</v>
      </c>
      <c r="BS22" s="57">
        <v>4.274731681518646</v>
      </c>
      <c r="BT22" s="112">
        <f>IF(AND(BR22="-",BS22="-"),"-",IFERROR(BR22*Dashboard!$D$9,0)+IFERROR(BS22*(1-Dashboard!$D$9),0))</f>
        <v>2.137365840759323</v>
      </c>
      <c r="BU22" s="53" t="s">
        <v>121</v>
      </c>
      <c r="BV22" s="57">
        <v>6.9484402613449152</v>
      </c>
      <c r="BW22" s="112">
        <f>IF(AND(BU22="-",BV22="-"),"-",IFERROR(BU22*Dashboard!$D$9,0)+IFERROR(BV22*(1-Dashboard!$D$9),0))</f>
        <v>3.4742201306724576</v>
      </c>
      <c r="BX22" s="112">
        <f>IFERROR(BT22*(1+Dashboard!$D$7)*(1+Dashboard!$D$8),"-")</f>
        <v>2.4930235166616748</v>
      </c>
      <c r="BY22" s="112">
        <f>IFERROR(BW22*(1+Dashboard!$D$7)*(1+Dashboard!$D$8),"-")</f>
        <v>4.052330360416355</v>
      </c>
    </row>
    <row r="23" spans="2:77" x14ac:dyDescent="0.2">
      <c r="B23" s="36">
        <v>2030</v>
      </c>
      <c r="C23" s="47"/>
      <c r="D23" s="48">
        <v>5.8156887641250862E-2</v>
      </c>
      <c r="E23" s="49">
        <v>5.4928087329026147E-2</v>
      </c>
      <c r="F23" s="49">
        <v>5.0577970870721273E-2</v>
      </c>
      <c r="G23" s="49">
        <v>4.6195855874708008E-2</v>
      </c>
      <c r="H23" s="50">
        <v>2.2868181810828765E-3</v>
      </c>
      <c r="I23" s="101">
        <f>IFERROR((D23+$H23)*(1+Dashboard!$D$7)*(1+Dashboard!$D$8),"-")</f>
        <v>7.0501538471170078E-2</v>
      </c>
      <c r="J23" s="102">
        <f>IFERROR((E23+$H23)*(1+Dashboard!$D$7)*(1+Dashboard!$D$8),"-")</f>
        <v>6.6735465786991174E-2</v>
      </c>
      <c r="K23" s="102">
        <f>IFERROR((F23+$H23)*(1+Dashboard!$D$7)*(1+Dashboard!$D$8),"-")</f>
        <v>6.1661489950024365E-2</v>
      </c>
      <c r="L23" s="103">
        <f>IFERROR((G23+$H23)*(1+Dashboard!$D$7)*(1+Dashboard!$D$8),"-")</f>
        <v>5.6550191018674492E-2</v>
      </c>
      <c r="M23" s="53">
        <v>83.9</v>
      </c>
      <c r="N23" s="54">
        <v>97.743500000000012</v>
      </c>
      <c r="O23" s="109">
        <f>M23*(1+Dashboard!$D$8)</f>
        <v>90.612000000000009</v>
      </c>
      <c r="P23" s="111">
        <f>N23*(1+Dashboard!$D$10)*(1+Dashboard!$D$7)*(1+Dashboard!$D$8)</f>
        <v>115.83214669440002</v>
      </c>
      <c r="Q23" s="112">
        <f>O23*Dashboard!$D$9+P23*(1-Dashboard!$D$9)</f>
        <v>103.22207334720002</v>
      </c>
      <c r="R23" s="51">
        <v>4.0338886465968123E-2</v>
      </c>
      <c r="S23" s="49">
        <v>4.119859325692652E-2</v>
      </c>
      <c r="T23" s="49">
        <v>3.9296763439514486E-2</v>
      </c>
      <c r="U23" s="52">
        <v>3.9546475320978679E-2</v>
      </c>
      <c r="W23" s="36">
        <v>2030</v>
      </c>
      <c r="X23" s="47"/>
      <c r="Y23" s="51" t="s">
        <v>121</v>
      </c>
      <c r="Z23" s="49" t="s">
        <v>121</v>
      </c>
      <c r="AA23" s="49" t="s">
        <v>121</v>
      </c>
      <c r="AB23" s="52" t="s">
        <v>121</v>
      </c>
      <c r="AC23" s="53" t="s">
        <v>121</v>
      </c>
      <c r="AD23" s="55">
        <v>27.079066303054049</v>
      </c>
      <c r="AE23" s="109" t="str">
        <f>IFERROR(AC23*(1+Dashboard!$D$8),"-")</f>
        <v>-</v>
      </c>
      <c r="AF23" s="119">
        <f>IFERROR(AD23*(1+Dashboard!$D$7)*(1+Dashboard!$D$8)*(1+Dashboard!$D$10),"-")</f>
        <v>32.09038330285636</v>
      </c>
      <c r="AG23" s="112">
        <f>IF(AND(AE23="-",AF23="-"),"-",IFERROR(AE23*Dashboard!$D$9,0)+IFERROR(AF23*(1-Dashboard!$D$9),0))</f>
        <v>16.04519165142818</v>
      </c>
      <c r="AH23" s="51" t="s">
        <v>121</v>
      </c>
      <c r="AI23" s="49" t="s">
        <v>121</v>
      </c>
      <c r="AJ23" s="49" t="s">
        <v>121</v>
      </c>
      <c r="AK23" s="52" t="s">
        <v>121</v>
      </c>
      <c r="AL23" s="53" t="s">
        <v>121</v>
      </c>
      <c r="AM23" s="55">
        <v>49.54892983112007</v>
      </c>
      <c r="AN23" s="109" t="str">
        <f>IFERROR(AL23*(1+Dashboard!$D$8),"-")</f>
        <v>-</v>
      </c>
      <c r="AO23" s="119">
        <f>IFERROR(AM23*(1+Dashboard!$D$7)*(1+Dashboard!$D$8)*(1+Dashboard!$D$10),"-")</f>
        <v>58.718573703098748</v>
      </c>
      <c r="AP23" s="112">
        <f>IF(AND(AN23="-",AO23="-"),"-",IFERROR(AN23*Dashboard!$D$9,0)+IFERROR(AO23*(1-Dashboard!$D$9),0))</f>
        <v>29.359286851549374</v>
      </c>
      <c r="AQ23" s="56">
        <v>9.6901648044217219E-5</v>
      </c>
      <c r="AR23" s="58">
        <v>9.6901648044217219E-5</v>
      </c>
      <c r="AT23" s="36">
        <v>2030</v>
      </c>
      <c r="AU23" s="47"/>
      <c r="AV23" s="51" t="s">
        <v>121</v>
      </c>
      <c r="AW23" s="49" t="s">
        <v>121</v>
      </c>
      <c r="AX23" s="49" t="s">
        <v>121</v>
      </c>
      <c r="AY23" s="52" t="s">
        <v>121</v>
      </c>
      <c r="AZ23" s="53" t="s">
        <v>121</v>
      </c>
      <c r="BA23" s="55">
        <v>242.38385856298197</v>
      </c>
      <c r="BB23" s="109" t="str">
        <f>IFERROR(AZ23*(1+Dashboard!$D$8),"-")</f>
        <v>-</v>
      </c>
      <c r="BC23" s="119">
        <f>IFERROR(BA23*(1+Dashboard!$D$7)*(1+Dashboard!$D$8)*(1+Dashboard!$D$10),"-")</f>
        <v>287.23999714990805</v>
      </c>
      <c r="BD23" s="112">
        <f>IF(AND(BB23="-",BC23="-"),"-",IFERROR(BB23*Dashboard!$D$9,0)+IFERROR(BC23*(1-Dashboard!$D$9),0))</f>
        <v>143.61999857495402</v>
      </c>
      <c r="BE23" s="51" t="s">
        <v>121</v>
      </c>
      <c r="BF23" s="49" t="s">
        <v>121</v>
      </c>
      <c r="BG23" s="49" t="s">
        <v>121</v>
      </c>
      <c r="BH23" s="52" t="s">
        <v>121</v>
      </c>
      <c r="BI23" s="53" t="s">
        <v>121</v>
      </c>
      <c r="BJ23" s="55">
        <v>443.51089013651938</v>
      </c>
      <c r="BK23" s="109" t="str">
        <f>IFERROR(BI23*(1+Dashboard!$D$8),"-")</f>
        <v>-</v>
      </c>
      <c r="BL23" s="119">
        <f>IFERROR(BJ23*(1+Dashboard!$D$7)*(1+Dashboard!$D$8)*(1+Dashboard!$D$10),"-")</f>
        <v>525.58807989132004</v>
      </c>
      <c r="BM23" s="112">
        <f>IF(AND(BK23="-",BL23="-"),"-",IFERROR(BK23*Dashboard!$D$9,0)+IFERROR(BL23*(1-Dashboard!$D$9),0))</f>
        <v>262.79403994566002</v>
      </c>
      <c r="BO23" s="36">
        <v>2030</v>
      </c>
      <c r="BP23" s="47"/>
      <c r="BQ23" s="59">
        <v>94</v>
      </c>
      <c r="BR23" s="53" t="s">
        <v>121</v>
      </c>
      <c r="BS23" s="57">
        <v>1.6042174048482116</v>
      </c>
      <c r="BT23" s="112">
        <f>IF(AND(BR23="-",BS23="-"),"-",IFERROR(BR23*Dashboard!$D$9,0)+IFERROR(BS23*(1-Dashboard!$D$9),0))</f>
        <v>0.80210870242410581</v>
      </c>
      <c r="BU23" s="53" t="s">
        <v>121</v>
      </c>
      <c r="BV23" s="57">
        <v>2.8555069806298143</v>
      </c>
      <c r="BW23" s="112">
        <f>IF(AND(BU23="-",BV23="-"),"-",IFERROR(BU23*Dashboard!$D$9,0)+IFERROR(BV23*(1-Dashboard!$D$9),0))</f>
        <v>1.4277534903149072</v>
      </c>
      <c r="BX23" s="112">
        <f>IFERROR(BT23*(1+Dashboard!$D$7)*(1+Dashboard!$D$8),"-")</f>
        <v>0.93557959050747708</v>
      </c>
      <c r="BY23" s="112">
        <f>IFERROR(BW23*(1+Dashboard!$D$7)*(1+Dashboard!$D$8),"-")</f>
        <v>1.6653316711033079</v>
      </c>
    </row>
    <row r="24" spans="2:77" x14ac:dyDescent="0.2">
      <c r="B24" s="36">
        <v>2031</v>
      </c>
      <c r="C24" s="47"/>
      <c r="D24" s="48">
        <v>5.7720323171627813E-2</v>
      </c>
      <c r="E24" s="49">
        <v>5.41574072121557E-2</v>
      </c>
      <c r="F24" s="49">
        <v>4.5906611096757838E-2</v>
      </c>
      <c r="G24" s="49">
        <v>4.0020810247283559E-2</v>
      </c>
      <c r="H24" s="50">
        <v>2.3388521265012515E-3</v>
      </c>
      <c r="I24" s="101">
        <f>IFERROR((D24+$H24)*(1+Dashboard!$D$7)*(1+Dashboard!$D$8),"-")</f>
        <v>7.0053022067737739E-2</v>
      </c>
      <c r="J24" s="102">
        <f>IFERROR((E24+$H24)*(1+Dashboard!$D$7)*(1+Dashboard!$D$8),"-")</f>
        <v>6.5897236892609484E-2</v>
      </c>
      <c r="K24" s="102">
        <f>IFERROR((F24+$H24)*(1+Dashboard!$D$7)*(1+Dashboard!$D$8),"-")</f>
        <v>5.6273508303609408E-2</v>
      </c>
      <c r="L24" s="103">
        <f>IFERROR((G24+$H24)*(1+Dashboard!$D$7)*(1+Dashboard!$D$8),"-")</f>
        <v>4.9408310192782606E-2</v>
      </c>
      <c r="M24" s="53">
        <v>82.490000000000009</v>
      </c>
      <c r="N24" s="54">
        <v>94.781010000000009</v>
      </c>
      <c r="O24" s="109">
        <f>M24*(1+Dashboard!$D$8)</f>
        <v>89.089200000000019</v>
      </c>
      <c r="P24" s="111">
        <f>N24*(1+Dashboard!$D$10)*(1+Dashboard!$D$7)*(1+Dashboard!$D$8)</f>
        <v>112.32141118502403</v>
      </c>
      <c r="Q24" s="112">
        <f>O24*Dashboard!$D$9+P24*(1-Dashboard!$D$9)</f>
        <v>100.70530559251202</v>
      </c>
      <c r="R24" s="51">
        <v>3.9862789167650861E-2</v>
      </c>
      <c r="S24" s="49">
        <v>4.0712349320554057E-2</v>
      </c>
      <c r="T24" s="49">
        <v>3.8832965735977248E-2</v>
      </c>
      <c r="U24" s="52">
        <v>3.9079730407874241E-2</v>
      </c>
      <c r="W24" s="36">
        <v>2031</v>
      </c>
      <c r="X24" s="47"/>
      <c r="Y24" s="51" t="s">
        <v>121</v>
      </c>
      <c r="Z24" s="49" t="s">
        <v>121</v>
      </c>
      <c r="AA24" s="49" t="s">
        <v>121</v>
      </c>
      <c r="AB24" s="52" t="s">
        <v>121</v>
      </c>
      <c r="AC24" s="53" t="s">
        <v>121</v>
      </c>
      <c r="AD24" s="55">
        <v>12.650460876629737</v>
      </c>
      <c r="AE24" s="109" t="str">
        <f>IFERROR(AC24*(1+Dashboard!$D$8),"-")</f>
        <v>-</v>
      </c>
      <c r="AF24" s="119">
        <f>IFERROR(AD24*(1+Dashboard!$D$7)*(1+Dashboard!$D$8)*(1+Dashboard!$D$10),"-")</f>
        <v>14.991585527564943</v>
      </c>
      <c r="AG24" s="112">
        <f>IF(AND(AE24="-",AF24="-"),"-",IFERROR(AE24*Dashboard!$D$9,0)+IFERROR(AF24*(1-Dashboard!$D$9),0))</f>
        <v>7.4957927637824717</v>
      </c>
      <c r="AH24" s="51" t="s">
        <v>121</v>
      </c>
      <c r="AI24" s="49" t="s">
        <v>121</v>
      </c>
      <c r="AJ24" s="49" t="s">
        <v>121</v>
      </c>
      <c r="AK24" s="52" t="s">
        <v>121</v>
      </c>
      <c r="AL24" s="53" t="s">
        <v>121</v>
      </c>
      <c r="AM24" s="55">
        <v>28.601843760426625</v>
      </c>
      <c r="AN24" s="109" t="str">
        <f>IFERROR(AL24*(1+Dashboard!$D$8),"-")</f>
        <v>-</v>
      </c>
      <c r="AO24" s="119">
        <f>IFERROR(AM24*(1+Dashboard!$D$7)*(1+Dashboard!$D$8)*(1+Dashboard!$D$10),"-")</f>
        <v>33.894969611156206</v>
      </c>
      <c r="AP24" s="112">
        <f>IF(AND(AN24="-",AO24="-"),"-",IFERROR(AN24*Dashboard!$D$9,0)+IFERROR(AO24*(1-Dashboard!$D$9),0))</f>
        <v>16.947484805578103</v>
      </c>
      <c r="AQ24" s="56">
        <v>9.6901648044217219E-5</v>
      </c>
      <c r="AR24" s="58">
        <v>9.6901648044217219E-5</v>
      </c>
      <c r="AT24" s="36">
        <v>2031</v>
      </c>
      <c r="AU24" s="47"/>
      <c r="AV24" s="51" t="s">
        <v>121</v>
      </c>
      <c r="AW24" s="49" t="s">
        <v>121</v>
      </c>
      <c r="AX24" s="49" t="s">
        <v>121</v>
      </c>
      <c r="AY24" s="52" t="s">
        <v>121</v>
      </c>
      <c r="AZ24" s="53" t="s">
        <v>121</v>
      </c>
      <c r="BA24" s="55">
        <v>113.23387171335879</v>
      </c>
      <c r="BB24" s="109" t="str">
        <f>IFERROR(AZ24*(1+Dashboard!$D$8),"-")</f>
        <v>-</v>
      </c>
      <c r="BC24" s="119">
        <f>IFERROR(BA24*(1+Dashboard!$D$7)*(1+Dashboard!$D$8)*(1+Dashboard!$D$10),"-")</f>
        <v>134.1892037739251</v>
      </c>
      <c r="BD24" s="112">
        <f>IF(AND(BB24="-",BC24="-"),"-",IFERROR(BB24*Dashboard!$D$9,0)+IFERROR(BC24*(1-Dashboard!$D$9),0))</f>
        <v>67.09460188696255</v>
      </c>
      <c r="BE24" s="51" t="s">
        <v>121</v>
      </c>
      <c r="BF24" s="49" t="s">
        <v>121</v>
      </c>
      <c r="BG24" s="49" t="s">
        <v>121</v>
      </c>
      <c r="BH24" s="52" t="s">
        <v>121</v>
      </c>
      <c r="BI24" s="53" t="s">
        <v>121</v>
      </c>
      <c r="BJ24" s="55">
        <v>256.01419100206851</v>
      </c>
      <c r="BK24" s="109" t="str">
        <f>IFERROR(BI24*(1+Dashboard!$D$8),"-")</f>
        <v>-</v>
      </c>
      <c r="BL24" s="119">
        <f>IFERROR(BJ24*(1+Dashboard!$D$7)*(1+Dashboard!$D$8)*(1+Dashboard!$D$10),"-")</f>
        <v>303.39279162296981</v>
      </c>
      <c r="BM24" s="112">
        <f>IF(AND(BK24="-",BL24="-"),"-",IFERROR(BK24*Dashboard!$D$9,0)+IFERROR(BL24*(1-Dashboard!$D$9),0))</f>
        <v>151.6963958114849</v>
      </c>
      <c r="BO24" s="36">
        <v>2031</v>
      </c>
      <c r="BP24" s="47"/>
      <c r="BQ24" s="59">
        <v>94</v>
      </c>
      <c r="BR24" s="53" t="s">
        <v>121</v>
      </c>
      <c r="BS24" s="57">
        <v>1.0094683881034754</v>
      </c>
      <c r="BT24" s="112">
        <f>IF(AND(BR24="-",BS24="-"),"-",IFERROR(BR24*Dashboard!$D$9,0)+IFERROR(BS24*(1-Dashboard!$D$9),0))</f>
        <v>0.50473419405173769</v>
      </c>
      <c r="BU24" s="53" t="s">
        <v>121</v>
      </c>
      <c r="BV24" s="57">
        <v>2.2600038539630045</v>
      </c>
      <c r="BW24" s="112">
        <f>IF(AND(BU24="-",BV24="-"),"-",IFERROR(BU24*Dashboard!$D$9,0)+IFERROR(BV24*(1-Dashboard!$D$9),0))</f>
        <v>1.1300019269815023</v>
      </c>
      <c r="BX24" s="112">
        <f>IFERROR(BT24*(1+Dashboard!$D$7)*(1+Dashboard!$D$8),"-")</f>
        <v>0.58872196394194698</v>
      </c>
      <c r="BY24" s="112">
        <f>IFERROR(BW24*(1+Dashboard!$D$7)*(1+Dashboard!$D$8),"-")</f>
        <v>1.3180342476312243</v>
      </c>
    </row>
    <row r="25" spans="2:77" x14ac:dyDescent="0.2">
      <c r="B25" s="36">
        <v>2032</v>
      </c>
      <c r="C25" s="47"/>
      <c r="D25" s="48">
        <v>5.6398264060895549E-2</v>
      </c>
      <c r="E25" s="49">
        <v>5.2567097486768778E-2</v>
      </c>
      <c r="F25" s="49">
        <v>4.677998550477578E-2</v>
      </c>
      <c r="G25" s="49">
        <v>4.0512569825020078E-2</v>
      </c>
      <c r="H25" s="50">
        <v>2.7922705432116535E-3</v>
      </c>
      <c r="I25" s="101">
        <f>IFERROR((D25+$H25)*(1+Dashboard!$D$7)*(1+Dashboard!$D$8),"-")</f>
        <v>6.9039839562230643E-2</v>
      </c>
      <c r="J25" s="102">
        <f>IFERROR((E25+$H25)*(1+Dashboard!$D$7)*(1+Dashboard!$D$8),"-")</f>
        <v>6.4571166870169186E-2</v>
      </c>
      <c r="K25" s="102">
        <f>IFERROR((F25+$H25)*(1+Dashboard!$D$7)*(1+Dashboard!$D$8),"-")</f>
        <v>5.7821079454372551E-2</v>
      </c>
      <c r="L25" s="103">
        <f>IFERROR((G25+$H25)*(1+Dashboard!$D$7)*(1+Dashboard!$D$8),"-")</f>
        <v>5.0510765805505502E-2</v>
      </c>
      <c r="M25" s="53">
        <v>88.13</v>
      </c>
      <c r="N25" s="54">
        <v>100.99697999999999</v>
      </c>
      <c r="O25" s="109">
        <f>M25*(1+Dashboard!$D$8)</f>
        <v>95.180400000000006</v>
      </c>
      <c r="P25" s="111">
        <f>N25*(1+Dashboard!$D$10)*(1+Dashboard!$D$7)*(1+Dashboard!$D$8)</f>
        <v>119.68772351155199</v>
      </c>
      <c r="Q25" s="112">
        <f>O25*Dashboard!$D$9+P25*(1-Dashboard!$D$9)</f>
        <v>107.434061755776</v>
      </c>
      <c r="R25" s="51">
        <v>3.9408648252665775E-2</v>
      </c>
      <c r="S25" s="49">
        <v>4.0248529704373433E-2</v>
      </c>
      <c r="T25" s="49">
        <v>3.8390557190083704E-2</v>
      </c>
      <c r="U25" s="52">
        <v>3.8634510570141341E-2</v>
      </c>
      <c r="W25" s="36">
        <v>2032</v>
      </c>
      <c r="X25" s="47"/>
      <c r="Y25" s="51" t="s">
        <v>121</v>
      </c>
      <c r="Z25" s="49" t="s">
        <v>121</v>
      </c>
      <c r="AA25" s="49" t="s">
        <v>121</v>
      </c>
      <c r="AB25" s="52" t="s">
        <v>121</v>
      </c>
      <c r="AC25" s="53" t="s">
        <v>121</v>
      </c>
      <c r="AD25" s="55">
        <v>3.665374580470858</v>
      </c>
      <c r="AE25" s="109" t="str">
        <f>IFERROR(AC25*(1+Dashboard!$D$8),"-")</f>
        <v>-</v>
      </c>
      <c r="AF25" s="119">
        <f>IFERROR(AD25*(1+Dashboard!$D$7)*(1+Dashboard!$D$8)*(1+Dashboard!$D$10),"-")</f>
        <v>4.3436975972317882</v>
      </c>
      <c r="AG25" s="112">
        <f>IF(AND(AE25="-",AF25="-"),"-",IFERROR(AE25*Dashboard!$D$9,0)+IFERROR(AF25*(1-Dashboard!$D$9),0))</f>
        <v>2.1718487986158941</v>
      </c>
      <c r="AH25" s="51" t="s">
        <v>121</v>
      </c>
      <c r="AI25" s="49" t="s">
        <v>121</v>
      </c>
      <c r="AJ25" s="49" t="s">
        <v>121</v>
      </c>
      <c r="AK25" s="52" t="s">
        <v>121</v>
      </c>
      <c r="AL25" s="53" t="s">
        <v>121</v>
      </c>
      <c r="AM25" s="55">
        <v>13.446240439588161</v>
      </c>
      <c r="AN25" s="109" t="str">
        <f>IFERROR(AL25*(1+Dashboard!$D$8),"-")</f>
        <v>-</v>
      </c>
      <c r="AO25" s="119">
        <f>IFERROR(AM25*(1+Dashboard!$D$7)*(1+Dashboard!$D$8)*(1+Dashboard!$D$10),"-")</f>
        <v>15.934633966315404</v>
      </c>
      <c r="AP25" s="112">
        <f>IF(AND(AN25="-",AO25="-"),"-",IFERROR(AN25*Dashboard!$D$9,0)+IFERROR(AO25*(1-Dashboard!$D$9),0))</f>
        <v>7.9673169831577022</v>
      </c>
      <c r="AQ25" s="56">
        <v>9.6901648044217219E-5</v>
      </c>
      <c r="AR25" s="58">
        <v>9.6901648044217219E-5</v>
      </c>
      <c r="AT25" s="36">
        <v>2032</v>
      </c>
      <c r="AU25" s="47"/>
      <c r="AV25" s="51" t="s">
        <v>121</v>
      </c>
      <c r="AW25" s="49" t="s">
        <v>121</v>
      </c>
      <c r="AX25" s="49" t="s">
        <v>121</v>
      </c>
      <c r="AY25" s="52" t="s">
        <v>121</v>
      </c>
      <c r="AZ25" s="53" t="s">
        <v>121</v>
      </c>
      <c r="BA25" s="55">
        <v>32.808650931697684</v>
      </c>
      <c r="BB25" s="109" t="str">
        <f>IFERROR(AZ25*(1+Dashboard!$D$8),"-")</f>
        <v>-</v>
      </c>
      <c r="BC25" s="119">
        <f>IFERROR(BA25*(1+Dashboard!$D$7)*(1+Dashboard!$D$8)*(1+Dashboard!$D$10),"-")</f>
        <v>38.880298613879901</v>
      </c>
      <c r="BD25" s="112">
        <f>IF(AND(BB25="-",BC25="-"),"-",IFERROR(BB25*Dashboard!$D$9,0)+IFERROR(BC25*(1-Dashboard!$D$9),0))</f>
        <v>19.440149306939951</v>
      </c>
      <c r="BE25" s="51" t="s">
        <v>121</v>
      </c>
      <c r="BF25" s="49" t="s">
        <v>121</v>
      </c>
      <c r="BG25" s="49" t="s">
        <v>121</v>
      </c>
      <c r="BH25" s="52" t="s">
        <v>121</v>
      </c>
      <c r="BI25" s="53" t="s">
        <v>121</v>
      </c>
      <c r="BJ25" s="55">
        <v>120.35686919328563</v>
      </c>
      <c r="BK25" s="109" t="str">
        <f>IFERROR(BI25*(1+Dashboard!$D$8),"-")</f>
        <v>-</v>
      </c>
      <c r="BL25" s="119">
        <f>IFERROR(BJ25*(1+Dashboard!$D$7)*(1+Dashboard!$D$8)*(1+Dashboard!$D$10),"-")</f>
        <v>142.63040026268118</v>
      </c>
      <c r="BM25" s="112">
        <f>IF(AND(BK25="-",BL25="-"),"-",IFERROR(BK25*Dashboard!$D$9,0)+IFERROR(BL25*(1-Dashboard!$D$9),0))</f>
        <v>71.315200131340589</v>
      </c>
      <c r="BO25" s="36">
        <v>2032</v>
      </c>
      <c r="BP25" s="47"/>
      <c r="BQ25" s="59">
        <v>94</v>
      </c>
      <c r="BR25" s="53" t="s">
        <v>121</v>
      </c>
      <c r="BS25" s="57">
        <v>0.27217392728770429</v>
      </c>
      <c r="BT25" s="112">
        <f>IF(AND(BR25="-",BS25="-"),"-",IFERROR(BR25*Dashboard!$D$9,0)+IFERROR(BS25*(1-Dashboard!$D$9),0))</f>
        <v>0.13608696364385214</v>
      </c>
      <c r="BU25" s="53" t="s">
        <v>121</v>
      </c>
      <c r="BV25" s="57">
        <v>1.0726854781338935</v>
      </c>
      <c r="BW25" s="112">
        <f>IF(AND(BU25="-",BV25="-"),"-",IFERROR(BU25*Dashboard!$D$9,0)+IFERROR(BV25*(1-Dashboard!$D$9),0))</f>
        <v>0.53634273906694674</v>
      </c>
      <c r="BX25" s="112">
        <f>IFERROR(BT25*(1+Dashboard!$D$7)*(1+Dashboard!$D$8),"-")</f>
        <v>0.15873183439418917</v>
      </c>
      <c r="BY25" s="112">
        <f>IFERROR(BW25*(1+Dashboard!$D$7)*(1+Dashboard!$D$8),"-")</f>
        <v>0.62559017084768676</v>
      </c>
    </row>
    <row r="26" spans="2:77" x14ac:dyDescent="0.2">
      <c r="B26" s="36">
        <v>2033</v>
      </c>
      <c r="C26" s="47"/>
      <c r="D26" s="48">
        <v>6.1007920266385428E-2</v>
      </c>
      <c r="E26" s="49">
        <v>5.3623867699613602E-2</v>
      </c>
      <c r="F26" s="49">
        <v>4.7500762299772528E-2</v>
      </c>
      <c r="G26" s="49">
        <v>3.8825835233050714E-2</v>
      </c>
      <c r="H26" s="50">
        <v>2.8980813962443596E-3</v>
      </c>
      <c r="I26" s="101">
        <f>IFERROR((D26+$H26)*(1+Dashboard!$D$7)*(1+Dashboard!$D$8),"-")</f>
        <v>7.4539960339291389E-2</v>
      </c>
      <c r="J26" s="102">
        <f>IFERROR((E26+$H26)*(1+Dashboard!$D$7)*(1+Dashboard!$D$8),"-")</f>
        <v>6.5927201425408727E-2</v>
      </c>
      <c r="K26" s="102">
        <f>IFERROR((F26+$H26)*(1+Dashboard!$D$7)*(1+Dashboard!$D$8),"-")</f>
        <v>5.8785211287034102E-2</v>
      </c>
      <c r="L26" s="103">
        <f>IFERROR((G26+$H26)*(1+Dashboard!$D$7)*(1+Dashboard!$D$8),"-")</f>
        <v>4.8666776356409785E-2</v>
      </c>
      <c r="M26" s="53">
        <v>83.9</v>
      </c>
      <c r="N26" s="54">
        <v>97.743500000000012</v>
      </c>
      <c r="O26" s="109">
        <f>M26*(1+Dashboard!$D$8)</f>
        <v>90.612000000000009</v>
      </c>
      <c r="P26" s="111">
        <f>N26*(1+Dashboard!$D$10)*(1+Dashboard!$D$7)*(1+Dashboard!$D$8)</f>
        <v>115.83214669440002</v>
      </c>
      <c r="Q26" s="112">
        <f>O26*Dashboard!$D$9+P26*(1-Dashboard!$D$9)</f>
        <v>103.22207334720002</v>
      </c>
      <c r="R26" s="51">
        <v>3.8975785730316376E-2</v>
      </c>
      <c r="S26" s="49">
        <v>3.980644196827577E-2</v>
      </c>
      <c r="T26" s="49">
        <v>3.7968877326487412E-2</v>
      </c>
      <c r="U26" s="52">
        <v>3.8210151135432871E-2</v>
      </c>
      <c r="W26" s="36">
        <v>2033</v>
      </c>
      <c r="X26" s="47"/>
      <c r="Y26" s="51" t="s">
        <v>121</v>
      </c>
      <c r="Z26" s="49" t="s">
        <v>121</v>
      </c>
      <c r="AA26" s="49" t="s">
        <v>121</v>
      </c>
      <c r="AB26" s="52" t="s">
        <v>121</v>
      </c>
      <c r="AC26" s="53" t="s">
        <v>121</v>
      </c>
      <c r="AD26" s="55" t="s">
        <v>121</v>
      </c>
      <c r="AE26" s="109" t="str">
        <f>IFERROR(AC26*(1+Dashboard!$D$8),"-")</f>
        <v>-</v>
      </c>
      <c r="AF26" s="119" t="str">
        <f>IFERROR(AD26*(1+Dashboard!$D$7)*(1+Dashboard!$D$8)*(1+Dashboard!$D$10),"-")</f>
        <v>-</v>
      </c>
      <c r="AG26" s="112" t="str">
        <f>IF(AND(AE26="-",AF26="-"),"-",IFERROR(AE26*Dashboard!$D$9,0)+IFERROR(AF26*(1-Dashboard!$D$9),0))</f>
        <v>-</v>
      </c>
      <c r="AH26" s="51" t="s">
        <v>121</v>
      </c>
      <c r="AI26" s="49" t="s">
        <v>121</v>
      </c>
      <c r="AJ26" s="49" t="s">
        <v>121</v>
      </c>
      <c r="AK26" s="52" t="s">
        <v>121</v>
      </c>
      <c r="AL26" s="53" t="s">
        <v>121</v>
      </c>
      <c r="AM26" s="55">
        <v>3.2648519656164834</v>
      </c>
      <c r="AN26" s="109" t="str">
        <f>IFERROR(AL26*(1+Dashboard!$D$8),"-")</f>
        <v>-</v>
      </c>
      <c r="AO26" s="119">
        <f>IFERROR(AM26*(1+Dashboard!$D$7)*(1+Dashboard!$D$8)*(1+Dashboard!$D$10),"-")</f>
        <v>3.8690533060181878</v>
      </c>
      <c r="AP26" s="112">
        <f>IF(AND(AN26="-",AO26="-"),"-",IFERROR(AN26*Dashboard!$D$9,0)+IFERROR(AO26*(1-Dashboard!$D$9),0))</f>
        <v>1.9345266530090939</v>
      </c>
      <c r="AQ26" s="56">
        <v>9.6901648044217219E-5</v>
      </c>
      <c r="AR26" s="58">
        <v>9.6901648044217219E-5</v>
      </c>
      <c r="AT26" s="36">
        <v>2033</v>
      </c>
      <c r="AU26" s="47"/>
      <c r="AV26" s="51" t="s">
        <v>121</v>
      </c>
      <c r="AW26" s="49" t="s">
        <v>121</v>
      </c>
      <c r="AX26" s="49" t="s">
        <v>121</v>
      </c>
      <c r="AY26" s="52" t="s">
        <v>121</v>
      </c>
      <c r="AZ26" s="53" t="s">
        <v>121</v>
      </c>
      <c r="BA26" s="55" t="s">
        <v>121</v>
      </c>
      <c r="BB26" s="109" t="str">
        <f>IFERROR(AZ26*(1+Dashboard!$D$8),"-")</f>
        <v>-</v>
      </c>
      <c r="BC26" s="119" t="str">
        <f>IFERROR(BA26*(1+Dashboard!$D$7)*(1+Dashboard!$D$8)*(1+Dashboard!$D$10),"-")</f>
        <v>-</v>
      </c>
      <c r="BD26" s="112" t="str">
        <f>IF(AND(BB26="-",BC26="-"),"-",IFERROR(BB26*Dashboard!$D$9,0)+IFERROR(BC26*(1-Dashboard!$D$9),0))</f>
        <v>-</v>
      </c>
      <c r="BE26" s="51" t="s">
        <v>121</v>
      </c>
      <c r="BF26" s="49" t="s">
        <v>121</v>
      </c>
      <c r="BG26" s="49" t="s">
        <v>121</v>
      </c>
      <c r="BH26" s="52" t="s">
        <v>121</v>
      </c>
      <c r="BI26" s="53" t="s">
        <v>121</v>
      </c>
      <c r="BJ26" s="55">
        <v>29.223585784189648</v>
      </c>
      <c r="BK26" s="109" t="str">
        <f>IFERROR(BI26*(1+Dashboard!$D$8),"-")</f>
        <v>-</v>
      </c>
      <c r="BL26" s="119">
        <f>IFERROR(BJ26*(1+Dashboard!$D$7)*(1+Dashboard!$D$8)*(1+Dashboard!$D$10),"-")</f>
        <v>34.631772706017678</v>
      </c>
      <c r="BM26" s="112">
        <f>IF(AND(BK26="-",BL26="-"),"-",IFERROR(BK26*Dashboard!$D$9,0)+IFERROR(BL26*(1-Dashboard!$D$9),0))</f>
        <v>17.315886353008839</v>
      </c>
      <c r="BO26" s="36">
        <v>2033</v>
      </c>
      <c r="BP26" s="47"/>
      <c r="BQ26" s="59">
        <v>94</v>
      </c>
      <c r="BR26" s="53" t="s">
        <v>121</v>
      </c>
      <c r="BS26" s="57" t="s">
        <v>121</v>
      </c>
      <c r="BT26" s="112" t="str">
        <f>IF(AND(BR26="-",BS26="-"),"-",IFERROR(BR26*Dashboard!$D$9,0)+IFERROR(BS26*(1-Dashboard!$D$9),0))</f>
        <v>-</v>
      </c>
      <c r="BU26" s="53" t="s">
        <v>121</v>
      </c>
      <c r="BV26" s="57">
        <v>0.18181130588279734</v>
      </c>
      <c r="BW26" s="112">
        <f>IF(AND(BU26="-",BV26="-"),"-",IFERROR(BU26*Dashboard!$D$9,0)+IFERROR(BV26*(1-Dashboard!$D$9),0))</f>
        <v>9.0905652941398671E-2</v>
      </c>
      <c r="BX26" s="112" t="str">
        <f>IFERROR(BT26*(1+Dashboard!$D$7)*(1+Dashboard!$D$8),"-")</f>
        <v>-</v>
      </c>
      <c r="BY26" s="112">
        <f>IFERROR(BW26*(1+Dashboard!$D$7)*(1+Dashboard!$D$8),"-")</f>
        <v>0.10603235359084742</v>
      </c>
    </row>
    <row r="27" spans="2:77" x14ac:dyDescent="0.2">
      <c r="B27" s="36">
        <v>2034</v>
      </c>
      <c r="C27" s="47"/>
      <c r="D27" s="48">
        <v>6.0204855555178703E-2</v>
      </c>
      <c r="E27" s="49">
        <v>5.0486287576219917E-2</v>
      </c>
      <c r="F27" s="49">
        <v>5.0441026278686928E-2</v>
      </c>
      <c r="G27" s="49">
        <v>3.9650466743700541E-2</v>
      </c>
      <c r="H27" s="50">
        <v>3.0079018666999643E-3</v>
      </c>
      <c r="I27" s="101">
        <f>IFERROR((D27+$H27)*(1+Dashboard!$D$7)*(1+Dashboard!$D$8),"-")</f>
        <v>7.3731360256879278E-2</v>
      </c>
      <c r="J27" s="102">
        <f>IFERROR((E27+$H27)*(1+Dashboard!$D$7)*(1+Dashboard!$D$8),"-")</f>
        <v>6.2395622566221762E-2</v>
      </c>
      <c r="K27" s="102">
        <f>IFERROR((F27+$H27)*(1+Dashboard!$D$7)*(1+Dashboard!$D$8),"-")</f>
        <v>6.234282978877928E-2</v>
      </c>
      <c r="L27" s="103">
        <f>IFERROR((G27+$H27)*(1+Dashboard!$D$7)*(1+Dashboard!$D$8),"-")</f>
        <v>4.9756721147171154E-2</v>
      </c>
      <c r="M27" s="53">
        <v>82.490000000000009</v>
      </c>
      <c r="N27" s="54">
        <v>94.781010000000009</v>
      </c>
      <c r="O27" s="109">
        <f>M27*(1+Dashboard!$D$8)</f>
        <v>89.089200000000019</v>
      </c>
      <c r="P27" s="111">
        <f>N27*(1+Dashboard!$D$10)*(1+Dashboard!$D$7)*(1+Dashboard!$D$8)</f>
        <v>112.32141118502403</v>
      </c>
      <c r="Q27" s="112">
        <f>O27*Dashboard!$D$9+P27*(1-Dashboard!$D$9)</f>
        <v>100.70530559251202</v>
      </c>
      <c r="R27" s="51">
        <v>3.8563541756260547E-2</v>
      </c>
      <c r="S27" s="49">
        <v>3.9385412205243685E-2</v>
      </c>
      <c r="T27" s="49">
        <v>3.7567283347399658E-2</v>
      </c>
      <c r="U27" s="52">
        <v>3.7806005221291822E-2</v>
      </c>
      <c r="W27" s="36">
        <v>2034</v>
      </c>
      <c r="X27" s="47"/>
      <c r="Y27" s="51" t="s">
        <v>121</v>
      </c>
      <c r="Z27" s="49" t="s">
        <v>121</v>
      </c>
      <c r="AA27" s="49" t="s">
        <v>121</v>
      </c>
      <c r="AB27" s="52" t="s">
        <v>121</v>
      </c>
      <c r="AC27" s="53" t="s">
        <v>121</v>
      </c>
      <c r="AD27" s="55" t="s">
        <v>121</v>
      </c>
      <c r="AE27" s="109" t="str">
        <f>IFERROR(AC27*(1+Dashboard!$D$8),"-")</f>
        <v>-</v>
      </c>
      <c r="AF27" s="119" t="str">
        <f>IFERROR(AD27*(1+Dashboard!$D$7)*(1+Dashboard!$D$8)*(1+Dashboard!$D$10),"-")</f>
        <v>-</v>
      </c>
      <c r="AG27" s="112" t="str">
        <f>IF(AND(AE27="-",AF27="-"),"-",IFERROR(AE27*Dashboard!$D$9,0)+IFERROR(AF27*(1-Dashboard!$D$9),0))</f>
        <v>-</v>
      </c>
      <c r="AH27" s="51" t="s">
        <v>121</v>
      </c>
      <c r="AI27" s="49" t="s">
        <v>121</v>
      </c>
      <c r="AJ27" s="49" t="s">
        <v>121</v>
      </c>
      <c r="AK27" s="52" t="s">
        <v>121</v>
      </c>
      <c r="AL27" s="53" t="s">
        <v>121</v>
      </c>
      <c r="AM27" s="55" t="s">
        <v>121</v>
      </c>
      <c r="AN27" s="109" t="str">
        <f>IFERROR(AL27*(1+Dashboard!$D$8),"-")</f>
        <v>-</v>
      </c>
      <c r="AO27" s="119" t="str">
        <f>IFERROR(AM27*(1+Dashboard!$D$7)*(1+Dashboard!$D$8)*(1+Dashboard!$D$10),"-")</f>
        <v>-</v>
      </c>
      <c r="AP27" s="112" t="str">
        <f>IF(AND(AN27="-",AO27="-"),"-",IFERROR(AN27*Dashboard!$D$9,0)+IFERROR(AO27*(1-Dashboard!$D$9),0))</f>
        <v>-</v>
      </c>
      <c r="AQ27" s="56">
        <v>9.6901648044217219E-5</v>
      </c>
      <c r="AR27" s="58">
        <v>9.6901648044217219E-5</v>
      </c>
      <c r="AT27" s="36">
        <v>2034</v>
      </c>
      <c r="AU27" s="47"/>
      <c r="AV27" s="51" t="s">
        <v>121</v>
      </c>
      <c r="AW27" s="49" t="s">
        <v>121</v>
      </c>
      <c r="AX27" s="49" t="s">
        <v>121</v>
      </c>
      <c r="AY27" s="52" t="s">
        <v>121</v>
      </c>
      <c r="AZ27" s="53" t="s">
        <v>121</v>
      </c>
      <c r="BA27" s="55" t="s">
        <v>121</v>
      </c>
      <c r="BB27" s="109" t="str">
        <f>IFERROR(AZ27*(1+Dashboard!$D$8),"-")</f>
        <v>-</v>
      </c>
      <c r="BC27" s="119" t="str">
        <f>IFERROR(BA27*(1+Dashboard!$D$7)*(1+Dashboard!$D$8)*(1+Dashboard!$D$10),"-")</f>
        <v>-</v>
      </c>
      <c r="BD27" s="112" t="str">
        <f>IF(AND(BB27="-",BC27="-"),"-",IFERROR(BB27*Dashboard!$D$9,0)+IFERROR(BC27*(1-Dashboard!$D$9),0))</f>
        <v>-</v>
      </c>
      <c r="BE27" s="51" t="s">
        <v>121</v>
      </c>
      <c r="BF27" s="49" t="s">
        <v>121</v>
      </c>
      <c r="BG27" s="49" t="s">
        <v>121</v>
      </c>
      <c r="BH27" s="52" t="s">
        <v>121</v>
      </c>
      <c r="BI27" s="53" t="s">
        <v>121</v>
      </c>
      <c r="BJ27" s="55" t="s">
        <v>121</v>
      </c>
      <c r="BK27" s="109" t="str">
        <f>IFERROR(BI27*(1+Dashboard!$D$8),"-")</f>
        <v>-</v>
      </c>
      <c r="BL27" s="119" t="str">
        <f>IFERROR(BJ27*(1+Dashboard!$D$7)*(1+Dashboard!$D$8)*(1+Dashboard!$D$10),"-")</f>
        <v>-</v>
      </c>
      <c r="BM27" s="112" t="str">
        <f>IF(AND(BK27="-",BL27="-"),"-",IFERROR(BK27*Dashboard!$D$9,0)+IFERROR(BL27*(1-Dashboard!$D$9),0))</f>
        <v>-</v>
      </c>
      <c r="BO27" s="36">
        <v>2034</v>
      </c>
      <c r="BP27" s="47"/>
      <c r="BQ27" s="59">
        <v>94</v>
      </c>
      <c r="BR27" s="53" t="s">
        <v>121</v>
      </c>
      <c r="BS27" s="57" t="s">
        <v>121</v>
      </c>
      <c r="BT27" s="112" t="str">
        <f>IF(AND(BR27="-",BS27="-"),"-",IFERROR(BR27*Dashboard!$D$9,0)+IFERROR(BS27*(1-Dashboard!$D$9),0))</f>
        <v>-</v>
      </c>
      <c r="BU27" s="53" t="s">
        <v>121</v>
      </c>
      <c r="BV27" s="57" t="s">
        <v>121</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v>6.2228468580352921E-2</v>
      </c>
      <c r="E28" s="49">
        <v>5.5528611162374251E-2</v>
      </c>
      <c r="F28" s="49">
        <v>5.620671272753424E-2</v>
      </c>
      <c r="G28" s="49">
        <v>4.7614473357095545E-2</v>
      </c>
      <c r="H28" s="50">
        <v>3.1218838958152807E-3</v>
      </c>
      <c r="I28" s="101">
        <f>IFERROR((D28+$H28)*(1+Dashboard!$D$7)*(1+Dashboard!$D$8),"-")</f>
        <v>7.6224651128202592E-2</v>
      </c>
      <c r="J28" s="102">
        <f>IFERROR((E28+$H28)*(1+Dashboard!$D$7)*(1+Dashboard!$D$8),"-")</f>
        <v>6.8409937435872287E-2</v>
      </c>
      <c r="K28" s="102">
        <f>IFERROR((F28+$H28)*(1+Dashboard!$D$7)*(1+Dashboard!$D$8),"-")</f>
        <v>6.9200875101474879E-2</v>
      </c>
      <c r="L28" s="103">
        <f>IFERROR((G28+$H28)*(1+Dashboard!$D$7)*(1+Dashboard!$D$8),"-")</f>
        <v>5.9178887099795192E-2</v>
      </c>
      <c r="M28" s="53">
        <v>88.13</v>
      </c>
      <c r="N28" s="54">
        <v>100.99697999999999</v>
      </c>
      <c r="O28" s="109">
        <f>M28*(1+Dashboard!$D$8)</f>
        <v>95.180400000000006</v>
      </c>
      <c r="P28" s="111">
        <f>N28*(1+Dashboard!$D$10)*(1+Dashboard!$D$7)*(1+Dashboard!$D$8)</f>
        <v>119.68772351155199</v>
      </c>
      <c r="Q28" s="112">
        <f>O28*Dashboard!$D$9+P28*(1-Dashboard!$D$9)</f>
        <v>107.434061755776</v>
      </c>
      <c r="R28" s="51">
        <v>3.8171274181554186E-2</v>
      </c>
      <c r="S28" s="49">
        <v>3.8984784580784033E-2</v>
      </c>
      <c r="T28" s="49">
        <v>3.7185149693283237E-2</v>
      </c>
      <c r="U28" s="52">
        <v>3.7421443293053351E-2</v>
      </c>
      <c r="W28" s="36">
        <v>2035</v>
      </c>
      <c r="X28" s="47"/>
      <c r="Y28" s="51" t="s">
        <v>121</v>
      </c>
      <c r="Z28" s="49" t="s">
        <v>121</v>
      </c>
      <c r="AA28" s="49" t="s">
        <v>121</v>
      </c>
      <c r="AB28" s="52" t="s">
        <v>121</v>
      </c>
      <c r="AC28" s="53" t="s">
        <v>121</v>
      </c>
      <c r="AD28" s="55" t="s">
        <v>121</v>
      </c>
      <c r="AE28" s="109" t="str">
        <f>IFERROR(AC28*(1+Dashboard!$D$8),"-")</f>
        <v>-</v>
      </c>
      <c r="AF28" s="119" t="str">
        <f>IFERROR(AD28*(1+Dashboard!$D$7)*(1+Dashboard!$D$8)*(1+Dashboard!$D$10),"-")</f>
        <v>-</v>
      </c>
      <c r="AG28" s="112" t="str">
        <f>IF(AND(AE28="-",AF28="-"),"-",IFERROR(AE28*Dashboard!$D$9,0)+IFERROR(AF28*(1-Dashboard!$D$9),0))</f>
        <v>-</v>
      </c>
      <c r="AH28" s="51" t="s">
        <v>121</v>
      </c>
      <c r="AI28" s="49" t="s">
        <v>121</v>
      </c>
      <c r="AJ28" s="49" t="s">
        <v>121</v>
      </c>
      <c r="AK28" s="52" t="s">
        <v>121</v>
      </c>
      <c r="AL28" s="53" t="s">
        <v>121</v>
      </c>
      <c r="AM28" s="55" t="s">
        <v>121</v>
      </c>
      <c r="AN28" s="109" t="str">
        <f>IFERROR(AL28*(1+Dashboard!$D$8),"-")</f>
        <v>-</v>
      </c>
      <c r="AO28" s="119" t="str">
        <f>IFERROR(AM28*(1+Dashboard!$D$7)*(1+Dashboard!$D$8)*(1+Dashboard!$D$10),"-")</f>
        <v>-</v>
      </c>
      <c r="AP28" s="112" t="str">
        <f>IF(AND(AN28="-",AO28="-"),"-",IFERROR(AN28*Dashboard!$D$9,0)+IFERROR(AO28*(1-Dashboard!$D$9),0))</f>
        <v>-</v>
      </c>
      <c r="AQ28" s="56">
        <v>9.6901648044217219E-5</v>
      </c>
      <c r="AR28" s="58">
        <v>9.6901648044217219E-5</v>
      </c>
      <c r="AT28" s="36">
        <v>2035</v>
      </c>
      <c r="AU28" s="47"/>
      <c r="AV28" s="51" t="s">
        <v>121</v>
      </c>
      <c r="AW28" s="49" t="s">
        <v>121</v>
      </c>
      <c r="AX28" s="49" t="s">
        <v>121</v>
      </c>
      <c r="AY28" s="52" t="s">
        <v>121</v>
      </c>
      <c r="AZ28" s="53" t="s">
        <v>121</v>
      </c>
      <c r="BA28" s="55" t="s">
        <v>121</v>
      </c>
      <c r="BB28" s="109" t="str">
        <f>IFERROR(AZ28*(1+Dashboard!$D$8),"-")</f>
        <v>-</v>
      </c>
      <c r="BC28" s="119" t="str">
        <f>IFERROR(BA28*(1+Dashboard!$D$7)*(1+Dashboard!$D$8)*(1+Dashboard!$D$10),"-")</f>
        <v>-</v>
      </c>
      <c r="BD28" s="112" t="str">
        <f>IF(AND(BB28="-",BC28="-"),"-",IFERROR(BB28*Dashboard!$D$9,0)+IFERROR(BC28*(1-Dashboard!$D$9),0))</f>
        <v>-</v>
      </c>
      <c r="BE28" s="51" t="s">
        <v>121</v>
      </c>
      <c r="BF28" s="49" t="s">
        <v>121</v>
      </c>
      <c r="BG28" s="49" t="s">
        <v>121</v>
      </c>
      <c r="BH28" s="52" t="s">
        <v>121</v>
      </c>
      <c r="BI28" s="53" t="s">
        <v>121</v>
      </c>
      <c r="BJ28" s="55" t="s">
        <v>121</v>
      </c>
      <c r="BK28" s="109" t="str">
        <f>IFERROR(BI28*(1+Dashboard!$D$8),"-")</f>
        <v>-</v>
      </c>
      <c r="BL28" s="119" t="str">
        <f>IFERROR(BJ28*(1+Dashboard!$D$7)*(1+Dashboard!$D$8)*(1+Dashboard!$D$10),"-")</f>
        <v>-</v>
      </c>
      <c r="BM28" s="112" t="str">
        <f>IF(AND(BK28="-",BL28="-"),"-",IFERROR(BK28*Dashboard!$D$9,0)+IFERROR(BL28*(1-Dashboard!$D$9),0))</f>
        <v>-</v>
      </c>
      <c r="BO28" s="36">
        <v>2035</v>
      </c>
      <c r="BP28" s="47"/>
      <c r="BQ28" s="59">
        <v>94</v>
      </c>
      <c r="BR28" s="53" t="s">
        <v>121</v>
      </c>
      <c r="BS28" s="57" t="s">
        <v>121</v>
      </c>
      <c r="BT28" s="112" t="str">
        <f>IF(AND(BR28="-",BS28="-"),"-",IFERROR(BR28*Dashboard!$D$9,0)+IFERROR(BS28*(1-Dashboard!$D$9),0))</f>
        <v>-</v>
      </c>
      <c r="BU28" s="53" t="s">
        <v>121</v>
      </c>
      <c r="BV28" s="57" t="s">
        <v>121</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v>6.3409481666158216E-2</v>
      </c>
      <c r="E29" s="49">
        <v>5.5876802770926867E-2</v>
      </c>
      <c r="F29" s="49">
        <v>5.9124356132758842E-2</v>
      </c>
      <c r="G29" s="49">
        <v>4.9728145351776526E-2</v>
      </c>
      <c r="H29" s="50">
        <v>3.3556004438304809E-3</v>
      </c>
      <c r="I29" s="101">
        <f>IFERROR((D29+$H29)*(1+Dashboard!$D$7)*(1+Dashboard!$D$8),"-")</f>
        <v>7.787479177309084E-2</v>
      </c>
      <c r="J29" s="102">
        <f>IFERROR((E29+$H29)*(1+Dashboard!$D$7)*(1+Dashboard!$D$8),"-")</f>
        <v>6.9088675109692979E-2</v>
      </c>
      <c r="K29" s="102">
        <f>IFERROR((F29+$H29)*(1+Dashboard!$D$7)*(1+Dashboard!$D$8),"-")</f>
        <v>7.2876621350933785E-2</v>
      </c>
      <c r="L29" s="103">
        <f>IFERROR((G29+$H29)*(1+Dashboard!$D$7)*(1+Dashboard!$D$8),"-")</f>
        <v>6.1916881095996024E-2</v>
      </c>
      <c r="M29" s="53">
        <v>89.599252554578939</v>
      </c>
      <c r="N29" s="54">
        <v>102.61365371945244</v>
      </c>
      <c r="O29" s="109">
        <f>M29*(1+Dashboard!$D$8)</f>
        <v>96.767192758945257</v>
      </c>
      <c r="P29" s="111">
        <f>N29*(1+Dashboard!$D$10)*(1+Dashboard!$D$7)*(1+Dashboard!$D$8)</f>
        <v>121.60358274954325</v>
      </c>
      <c r="Q29" s="112">
        <f>O29*Dashboard!$D$9+P29*(1-Dashboard!$D$9)</f>
        <v>109.18538775424426</v>
      </c>
      <c r="R29" s="51">
        <v>3.7759731793787332E-2</v>
      </c>
      <c r="S29" s="49">
        <v>3.8564471356325174E-2</v>
      </c>
      <c r="T29" s="49">
        <v>3.6784239175561069E-2</v>
      </c>
      <c r="U29" s="52">
        <v>3.7017985183343531E-2</v>
      </c>
      <c r="W29" s="36">
        <v>2036</v>
      </c>
      <c r="X29" s="47"/>
      <c r="Y29" s="51" t="s">
        <v>121</v>
      </c>
      <c r="Z29" s="49" t="s">
        <v>121</v>
      </c>
      <c r="AA29" s="49" t="s">
        <v>121</v>
      </c>
      <c r="AB29" s="52" t="s">
        <v>121</v>
      </c>
      <c r="AC29" s="53" t="s">
        <v>121</v>
      </c>
      <c r="AD29" s="55" t="s">
        <v>121</v>
      </c>
      <c r="AE29" s="109" t="str">
        <f>IFERROR(AC29*(1+Dashboard!$D$8),"-")</f>
        <v>-</v>
      </c>
      <c r="AF29" s="119" t="str">
        <f>IFERROR(AD29*(1+Dashboard!$D$7)*(1+Dashboard!$D$8)*(1+Dashboard!$D$10),"-")</f>
        <v>-</v>
      </c>
      <c r="AG29" s="112" t="str">
        <f>IF(AND(AE29="-",AF29="-"),"-",IFERROR(AE29*Dashboard!$D$9,0)+IFERROR(AF29*(1-Dashboard!$D$9),0))</f>
        <v>-</v>
      </c>
      <c r="AH29" s="51" t="s">
        <v>121</v>
      </c>
      <c r="AI29" s="49" t="s">
        <v>121</v>
      </c>
      <c r="AJ29" s="49" t="s">
        <v>121</v>
      </c>
      <c r="AK29" s="52" t="s">
        <v>121</v>
      </c>
      <c r="AL29" s="53" t="s">
        <v>121</v>
      </c>
      <c r="AM29" s="55" t="s">
        <v>121</v>
      </c>
      <c r="AN29" s="109" t="str">
        <f>IFERROR(AL29*(1+Dashboard!$D$8),"-")</f>
        <v>-</v>
      </c>
      <c r="AO29" s="119" t="str">
        <f>IFERROR(AM29*(1+Dashboard!$D$7)*(1+Dashboard!$D$8)*(1+Dashboard!$D$10),"-")</f>
        <v>-</v>
      </c>
      <c r="AP29" s="112" t="str">
        <f>IF(AND(AN29="-",AO29="-"),"-",IFERROR(AN29*Dashboard!$D$9,0)+IFERROR(AO29*(1-Dashboard!$D$9),0))</f>
        <v>-</v>
      </c>
      <c r="AQ29" s="56">
        <v>9.6901648044217219E-5</v>
      </c>
      <c r="AR29" s="58">
        <v>9.6901648044217219E-5</v>
      </c>
      <c r="AT29" s="36">
        <v>2036</v>
      </c>
      <c r="AU29" s="47"/>
      <c r="AV29" s="51" t="s">
        <v>121</v>
      </c>
      <c r="AW29" s="49" t="s">
        <v>121</v>
      </c>
      <c r="AX29" s="49" t="s">
        <v>121</v>
      </c>
      <c r="AY29" s="52" t="s">
        <v>121</v>
      </c>
      <c r="AZ29" s="53" t="s">
        <v>121</v>
      </c>
      <c r="BA29" s="55" t="s">
        <v>121</v>
      </c>
      <c r="BB29" s="109" t="str">
        <f>IFERROR(AZ29*(1+Dashboard!$D$8),"-")</f>
        <v>-</v>
      </c>
      <c r="BC29" s="119" t="str">
        <f>IFERROR(BA29*(1+Dashboard!$D$7)*(1+Dashboard!$D$8)*(1+Dashboard!$D$10),"-")</f>
        <v>-</v>
      </c>
      <c r="BD29" s="112" t="str">
        <f>IF(AND(BB29="-",BC29="-"),"-",IFERROR(BB29*Dashboard!$D$9,0)+IFERROR(BC29*(1-Dashboard!$D$9),0))</f>
        <v>-</v>
      </c>
      <c r="BE29" s="51" t="s">
        <v>121</v>
      </c>
      <c r="BF29" s="49" t="s">
        <v>121</v>
      </c>
      <c r="BG29" s="49" t="s">
        <v>121</v>
      </c>
      <c r="BH29" s="52" t="s">
        <v>121</v>
      </c>
      <c r="BI29" s="53" t="s">
        <v>121</v>
      </c>
      <c r="BJ29" s="55" t="s">
        <v>121</v>
      </c>
      <c r="BK29" s="109" t="str">
        <f>IFERROR(BI29*(1+Dashboard!$D$8),"-")</f>
        <v>-</v>
      </c>
      <c r="BL29" s="119" t="str">
        <f>IFERROR(BJ29*(1+Dashboard!$D$7)*(1+Dashboard!$D$8)*(1+Dashboard!$D$10),"-")</f>
        <v>-</v>
      </c>
      <c r="BM29" s="112" t="str">
        <f>IF(AND(BK29="-",BL29="-"),"-",IFERROR(BK29*Dashboard!$D$9,0)+IFERROR(BL29*(1-Dashboard!$D$9),0))</f>
        <v>-</v>
      </c>
      <c r="BO29" s="36">
        <v>2036</v>
      </c>
      <c r="BP29" s="47"/>
      <c r="BQ29" s="59">
        <v>94</v>
      </c>
      <c r="BR29" s="53" t="s">
        <v>121</v>
      </c>
      <c r="BS29" s="57" t="s">
        <v>121</v>
      </c>
      <c r="BT29" s="112" t="str">
        <f>IF(AND(BR29="-",BS29="-"),"-",IFERROR(BR29*Dashboard!$D$9,0)+IFERROR(BS29*(1-Dashboard!$D$9),0))</f>
        <v>-</v>
      </c>
      <c r="BU29" s="53" t="s">
        <v>121</v>
      </c>
      <c r="BV29" s="57" t="s">
        <v>121</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v>6.4612908800399271E-2</v>
      </c>
      <c r="E30" s="49">
        <v>5.6227177711526306E-2</v>
      </c>
      <c r="F30" s="49">
        <v>6.2193451964694751E-2</v>
      </c>
      <c r="G30" s="49">
        <v>5.1935646154929099E-2</v>
      </c>
      <c r="H30" s="50">
        <v>3.6068139349220594E-3</v>
      </c>
      <c r="I30" s="101">
        <f>IFERROR((D30+$H30)*(1+Dashboard!$D$7)*(1+Dashboard!$D$8),"-")</f>
        <v>7.9571484598478806E-2</v>
      </c>
      <c r="J30" s="102">
        <f>IFERROR((E30+$H30)*(1+Dashboard!$D$7)*(1+Dashboard!$D$8),"-")</f>
        <v>6.9790367856417387E-2</v>
      </c>
      <c r="K30" s="102">
        <f>IFERROR((F30+$H30)*(1+Dashboard!$D$7)*(1+Dashboard!$D$8),"-")</f>
        <v>7.6749430145313047E-2</v>
      </c>
      <c r="L30" s="103">
        <f>IFERROR((G30+$H30)*(1+Dashboard!$D$7)*(1+Dashboard!$D$8),"-")</f>
        <v>6.4784725448802399E-2</v>
      </c>
      <c r="M30" s="53">
        <v>91.092999640749127</v>
      </c>
      <c r="N30" s="54">
        <v>104.25620577620931</v>
      </c>
      <c r="O30" s="109">
        <f>M30*(1+Dashboard!$D$8)</f>
        <v>98.38043961200907</v>
      </c>
      <c r="P30" s="111">
        <f>N30*(1+Dashboard!$D$10)*(1+Dashboard!$D$7)*(1+Dashboard!$D$8)</f>
        <v>123.5501094320485</v>
      </c>
      <c r="Q30" s="112">
        <f>O30*Dashboard!$D$9+P30*(1-Dashboard!$D$9)</f>
        <v>110.96527452202878</v>
      </c>
      <c r="R30" s="51">
        <v>3.7352626437284445E-2</v>
      </c>
      <c r="S30" s="49">
        <v>3.814868972562923E-2</v>
      </c>
      <c r="T30" s="49">
        <v>3.6387651061931557E-2</v>
      </c>
      <c r="U30" s="52">
        <v>3.6618876944508973E-2</v>
      </c>
      <c r="W30" s="36">
        <v>2037</v>
      </c>
      <c r="X30" s="47"/>
      <c r="Y30" s="51" t="s">
        <v>121</v>
      </c>
      <c r="Z30" s="49" t="s">
        <v>121</v>
      </c>
      <c r="AA30" s="49" t="s">
        <v>121</v>
      </c>
      <c r="AB30" s="52" t="s">
        <v>121</v>
      </c>
      <c r="AC30" s="53" t="s">
        <v>121</v>
      </c>
      <c r="AD30" s="55" t="s">
        <v>121</v>
      </c>
      <c r="AE30" s="109" t="str">
        <f>IFERROR(AC30*(1+Dashboard!$D$8),"-")</f>
        <v>-</v>
      </c>
      <c r="AF30" s="119" t="str">
        <f>IFERROR(AD30*(1+Dashboard!$D$7)*(1+Dashboard!$D$8)*(1+Dashboard!$D$10),"-")</f>
        <v>-</v>
      </c>
      <c r="AG30" s="112" t="str">
        <f>IF(AND(AE30="-",AF30="-"),"-",IFERROR(AE30*Dashboard!$D$9,0)+IFERROR(AF30*(1-Dashboard!$D$9),0))</f>
        <v>-</v>
      </c>
      <c r="AH30" s="51" t="s">
        <v>121</v>
      </c>
      <c r="AI30" s="49" t="s">
        <v>121</v>
      </c>
      <c r="AJ30" s="49" t="s">
        <v>121</v>
      </c>
      <c r="AK30" s="52" t="s">
        <v>121</v>
      </c>
      <c r="AL30" s="53" t="s">
        <v>121</v>
      </c>
      <c r="AM30" s="55" t="s">
        <v>121</v>
      </c>
      <c r="AN30" s="109" t="str">
        <f>IFERROR(AL30*(1+Dashboard!$D$8),"-")</f>
        <v>-</v>
      </c>
      <c r="AO30" s="119" t="str">
        <f>IFERROR(AM30*(1+Dashboard!$D$7)*(1+Dashboard!$D$8)*(1+Dashboard!$D$10),"-")</f>
        <v>-</v>
      </c>
      <c r="AP30" s="112" t="str">
        <f>IF(AND(AN30="-",AO30="-"),"-",IFERROR(AN30*Dashboard!$D$9,0)+IFERROR(AO30*(1-Dashboard!$D$9),0))</f>
        <v>-</v>
      </c>
      <c r="AQ30" s="56">
        <v>9.6901648044217219E-5</v>
      </c>
      <c r="AR30" s="58">
        <v>9.6901648044217219E-5</v>
      </c>
      <c r="AT30" s="36">
        <v>2037</v>
      </c>
      <c r="AU30" s="47"/>
      <c r="AV30" s="51" t="s">
        <v>121</v>
      </c>
      <c r="AW30" s="49" t="s">
        <v>121</v>
      </c>
      <c r="AX30" s="49" t="s">
        <v>121</v>
      </c>
      <c r="AY30" s="52" t="s">
        <v>121</v>
      </c>
      <c r="AZ30" s="53" t="s">
        <v>121</v>
      </c>
      <c r="BA30" s="55" t="s">
        <v>121</v>
      </c>
      <c r="BB30" s="109" t="str">
        <f>IFERROR(AZ30*(1+Dashboard!$D$8),"-")</f>
        <v>-</v>
      </c>
      <c r="BC30" s="119" t="str">
        <f>IFERROR(BA30*(1+Dashboard!$D$7)*(1+Dashboard!$D$8)*(1+Dashboard!$D$10),"-")</f>
        <v>-</v>
      </c>
      <c r="BD30" s="112" t="str">
        <f>IF(AND(BB30="-",BC30="-"),"-",IFERROR(BB30*Dashboard!$D$9,0)+IFERROR(BC30*(1-Dashboard!$D$9),0))</f>
        <v>-</v>
      </c>
      <c r="BE30" s="51" t="s">
        <v>121</v>
      </c>
      <c r="BF30" s="49" t="s">
        <v>121</v>
      </c>
      <c r="BG30" s="49" t="s">
        <v>121</v>
      </c>
      <c r="BH30" s="52" t="s">
        <v>121</v>
      </c>
      <c r="BI30" s="53" t="s">
        <v>121</v>
      </c>
      <c r="BJ30" s="55" t="s">
        <v>121</v>
      </c>
      <c r="BK30" s="109" t="str">
        <f>IFERROR(BI30*(1+Dashboard!$D$8),"-")</f>
        <v>-</v>
      </c>
      <c r="BL30" s="119" t="str">
        <f>IFERROR(BJ30*(1+Dashboard!$D$7)*(1+Dashboard!$D$8)*(1+Dashboard!$D$10),"-")</f>
        <v>-</v>
      </c>
      <c r="BM30" s="112" t="str">
        <f>IF(AND(BK30="-",BL30="-"),"-",IFERROR(BK30*Dashboard!$D$9,0)+IFERROR(BL30*(1-Dashboard!$D$9),0))</f>
        <v>-</v>
      </c>
      <c r="BO30" s="36">
        <v>2037</v>
      </c>
      <c r="BP30" s="47"/>
      <c r="BQ30" s="59">
        <v>94</v>
      </c>
      <c r="BR30" s="53" t="s">
        <v>121</v>
      </c>
      <c r="BS30" s="57" t="s">
        <v>121</v>
      </c>
      <c r="BT30" s="112" t="str">
        <f>IF(AND(BR30="-",BS30="-"),"-",IFERROR(BR30*Dashboard!$D$9,0)+IFERROR(BS30*(1-Dashboard!$D$9),0))</f>
        <v>-</v>
      </c>
      <c r="BU30" s="53" t="s">
        <v>121</v>
      </c>
      <c r="BV30" s="57" t="s">
        <v>121</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v>6.5839175371730396E-2</v>
      </c>
      <c r="E31" s="49">
        <v>5.6579749674734635E-2</v>
      </c>
      <c r="F31" s="49">
        <v>6.542186199202682E-2</v>
      </c>
      <c r="G31" s="49">
        <v>5.4241140956479306E-2</v>
      </c>
      <c r="H31" s="50">
        <v>3.8768342592951292E-3</v>
      </c>
      <c r="I31" s="101">
        <f>IFERROR((D31+$H31)*(1+Dashboard!$D$7)*(1+Dashboard!$D$8),"-")</f>
        <v>8.1316753633628169E-2</v>
      </c>
      <c r="J31" s="102">
        <f>IFERROR((E31+$H31)*(1+Dashboard!$D$7)*(1+Dashboard!$D$8),"-")</f>
        <v>7.0516559500652332E-2</v>
      </c>
      <c r="K31" s="102">
        <f>IFERROR((F31+$H31)*(1+Dashboard!$D$7)*(1+Dashboard!$D$8),"-")</f>
        <v>8.0829999307541922E-2</v>
      </c>
      <c r="L31" s="103">
        <f>IFERROR((G31+$H31)*(1+Dashboard!$D$7)*(1+Dashboard!$D$8),"-")</f>
        <v>6.7788806291679299E-2</v>
      </c>
      <c r="M31" s="53">
        <v>92.611649617220579</v>
      </c>
      <c r="N31" s="54">
        <v>105.92505040867479</v>
      </c>
      <c r="O31" s="109">
        <f>M31*(1+Dashboard!$D$8)</f>
        <v>100.02058158659823</v>
      </c>
      <c r="P31" s="111">
        <f>N31*(1+Dashboard!$D$10)*(1+Dashboard!$D$7)*(1+Dashboard!$D$8)</f>
        <v>125.52779445742514</v>
      </c>
      <c r="Q31" s="112">
        <f>O31*Dashboard!$D$9+P31*(1-Dashboard!$D$9)</f>
        <v>112.77418802201169</v>
      </c>
      <c r="R31" s="51">
        <v>3.6949910274332996E-2</v>
      </c>
      <c r="S31" s="49">
        <v>3.7737390831461083E-2</v>
      </c>
      <c r="T31" s="49">
        <v>3.599533875053141E-2</v>
      </c>
      <c r="U31" s="52">
        <v>3.6224071678554126E-2</v>
      </c>
      <c r="W31" s="36">
        <v>2038</v>
      </c>
      <c r="X31" s="47"/>
      <c r="Y31" s="51" t="s">
        <v>121</v>
      </c>
      <c r="Z31" s="49" t="s">
        <v>121</v>
      </c>
      <c r="AA31" s="49" t="s">
        <v>121</v>
      </c>
      <c r="AB31" s="52" t="s">
        <v>121</v>
      </c>
      <c r="AC31" s="53" t="s">
        <v>121</v>
      </c>
      <c r="AD31" s="55" t="s">
        <v>121</v>
      </c>
      <c r="AE31" s="109" t="str">
        <f>IFERROR(AC31*(1+Dashboard!$D$8),"-")</f>
        <v>-</v>
      </c>
      <c r="AF31" s="119" t="str">
        <f>IFERROR(AD31*(1+Dashboard!$D$7)*(1+Dashboard!$D$8)*(1+Dashboard!$D$10),"-")</f>
        <v>-</v>
      </c>
      <c r="AG31" s="112" t="str">
        <f>IF(AND(AE31="-",AF31="-"),"-",IFERROR(AE31*Dashboard!$D$9,0)+IFERROR(AF31*(1-Dashboard!$D$9),0))</f>
        <v>-</v>
      </c>
      <c r="AH31" s="51" t="s">
        <v>121</v>
      </c>
      <c r="AI31" s="49" t="s">
        <v>121</v>
      </c>
      <c r="AJ31" s="49" t="s">
        <v>121</v>
      </c>
      <c r="AK31" s="52" t="s">
        <v>121</v>
      </c>
      <c r="AL31" s="53" t="s">
        <v>121</v>
      </c>
      <c r="AM31" s="55" t="s">
        <v>121</v>
      </c>
      <c r="AN31" s="109" t="str">
        <f>IFERROR(AL31*(1+Dashboard!$D$8),"-")</f>
        <v>-</v>
      </c>
      <c r="AO31" s="119" t="str">
        <f>IFERROR(AM31*(1+Dashboard!$D$7)*(1+Dashboard!$D$8)*(1+Dashboard!$D$10),"-")</f>
        <v>-</v>
      </c>
      <c r="AP31" s="112" t="str">
        <f>IF(AND(AN31="-",AO31="-"),"-",IFERROR(AN31*Dashboard!$D$9,0)+IFERROR(AO31*(1-Dashboard!$D$9),0))</f>
        <v>-</v>
      </c>
      <c r="AQ31" s="56">
        <v>9.6901648044217219E-5</v>
      </c>
      <c r="AR31" s="58">
        <v>9.6901648044217219E-5</v>
      </c>
      <c r="AT31" s="36">
        <v>2038</v>
      </c>
      <c r="AU31" s="47"/>
      <c r="AV31" s="51" t="s">
        <v>121</v>
      </c>
      <c r="AW31" s="49" t="s">
        <v>121</v>
      </c>
      <c r="AX31" s="49" t="s">
        <v>121</v>
      </c>
      <c r="AY31" s="52" t="s">
        <v>121</v>
      </c>
      <c r="AZ31" s="53" t="s">
        <v>121</v>
      </c>
      <c r="BA31" s="55" t="s">
        <v>121</v>
      </c>
      <c r="BB31" s="109" t="str">
        <f>IFERROR(AZ31*(1+Dashboard!$D$8),"-")</f>
        <v>-</v>
      </c>
      <c r="BC31" s="119" t="str">
        <f>IFERROR(BA31*(1+Dashboard!$D$7)*(1+Dashboard!$D$8)*(1+Dashboard!$D$10),"-")</f>
        <v>-</v>
      </c>
      <c r="BD31" s="112" t="str">
        <f>IF(AND(BB31="-",BC31="-"),"-",IFERROR(BB31*Dashboard!$D$9,0)+IFERROR(BC31*(1-Dashboard!$D$9),0))</f>
        <v>-</v>
      </c>
      <c r="BE31" s="51" t="s">
        <v>121</v>
      </c>
      <c r="BF31" s="49" t="s">
        <v>121</v>
      </c>
      <c r="BG31" s="49" t="s">
        <v>121</v>
      </c>
      <c r="BH31" s="52" t="s">
        <v>121</v>
      </c>
      <c r="BI31" s="53" t="s">
        <v>121</v>
      </c>
      <c r="BJ31" s="55" t="s">
        <v>121</v>
      </c>
      <c r="BK31" s="109" t="str">
        <f>IFERROR(BI31*(1+Dashboard!$D$8),"-")</f>
        <v>-</v>
      </c>
      <c r="BL31" s="119" t="str">
        <f>IFERROR(BJ31*(1+Dashboard!$D$7)*(1+Dashboard!$D$8)*(1+Dashboard!$D$10),"-")</f>
        <v>-</v>
      </c>
      <c r="BM31" s="112" t="str">
        <f>IF(AND(BK31="-",BL31="-"),"-",IFERROR(BK31*Dashboard!$D$9,0)+IFERROR(BL31*(1-Dashboard!$D$9),0))</f>
        <v>-</v>
      </c>
      <c r="BO31" s="36">
        <v>2038</v>
      </c>
      <c r="BP31" s="47"/>
      <c r="BQ31" s="59">
        <v>94</v>
      </c>
      <c r="BR31" s="53" t="s">
        <v>121</v>
      </c>
      <c r="BS31" s="57" t="s">
        <v>121</v>
      </c>
      <c r="BT31" s="112" t="str">
        <f>IF(AND(BR31="-",BS31="-"),"-",IFERROR(BR31*Dashboard!$D$9,0)+IFERROR(BS31*(1-Dashboard!$D$9),0))</f>
        <v>-</v>
      </c>
      <c r="BU31" s="53" t="s">
        <v>121</v>
      </c>
      <c r="BV31" s="57" t="s">
        <v>121</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v>6.7088714842113456E-2</v>
      </c>
      <c r="E32" s="49">
        <v>5.693453243696045E-2</v>
      </c>
      <c r="F32" s="49">
        <v>6.8817856081270987E-2</v>
      </c>
      <c r="G32" s="49">
        <v>5.6648979844865728E-2</v>
      </c>
      <c r="H32" s="50">
        <v>4.1670693707046456E-3</v>
      </c>
      <c r="I32" s="101">
        <f>IFERROR((D32+$H32)*(1+Dashboard!$D$7)*(1+Dashboard!$D$8),"-")</f>
        <v>8.3112746705831048E-2</v>
      </c>
      <c r="J32" s="102">
        <f>IFERROR((E32+$H32)*(1+Dashboard!$D$7)*(1+Dashboard!$D$8),"-")</f>
        <v>7.1268908348460572E-2</v>
      </c>
      <c r="K32" s="102">
        <f>IFERROR((F32+$H32)*(1+Dashboard!$D$7)*(1+Dashboard!$D$8),"-")</f>
        <v>8.5129617047184386E-2</v>
      </c>
      <c r="L32" s="103">
        <f>IFERROR((G32+$H32)*(1+Dashboard!$D$7)*(1+Dashboard!$D$8),"-")</f>
        <v>7.0935839805041284E-2</v>
      </c>
      <c r="M32" s="53">
        <v>94.155617650624322</v>
      </c>
      <c r="N32" s="54">
        <v>107.62060848602898</v>
      </c>
      <c r="O32" s="109">
        <f>M32*(1+Dashboard!$D$8)</f>
        <v>101.68806706267428</v>
      </c>
      <c r="P32" s="111">
        <f>N32*(1+Dashboard!$D$10)*(1+Dashboard!$D$7)*(1+Dashboard!$D$8)</f>
        <v>127.5371365819139</v>
      </c>
      <c r="Q32" s="112">
        <f>O32*Dashboard!$D$9+P32*(1-Dashboard!$D$9)</f>
        <v>114.6126018222941</v>
      </c>
      <c r="R32" s="51">
        <v>3.6551535982981248E-2</v>
      </c>
      <c r="S32" s="49">
        <v>3.7330526343338354E-2</v>
      </c>
      <c r="T32" s="49">
        <v>3.5607256141933843E-2</v>
      </c>
      <c r="U32" s="52">
        <v>3.583352299311271E-2</v>
      </c>
      <c r="W32" s="36">
        <v>2039</v>
      </c>
      <c r="X32" s="47"/>
      <c r="Y32" s="51" t="s">
        <v>121</v>
      </c>
      <c r="Z32" s="49" t="s">
        <v>121</v>
      </c>
      <c r="AA32" s="49" t="s">
        <v>121</v>
      </c>
      <c r="AB32" s="52" t="s">
        <v>121</v>
      </c>
      <c r="AC32" s="53" t="s">
        <v>121</v>
      </c>
      <c r="AD32" s="55" t="s">
        <v>121</v>
      </c>
      <c r="AE32" s="109" t="str">
        <f>IFERROR(AC32*(1+Dashboard!$D$8),"-")</f>
        <v>-</v>
      </c>
      <c r="AF32" s="119" t="str">
        <f>IFERROR(AD32*(1+Dashboard!$D$7)*(1+Dashboard!$D$8)*(1+Dashboard!$D$10),"-")</f>
        <v>-</v>
      </c>
      <c r="AG32" s="112" t="str">
        <f>IF(AND(AE32="-",AF32="-"),"-",IFERROR(AE32*Dashboard!$D$9,0)+IFERROR(AF32*(1-Dashboard!$D$9),0))</f>
        <v>-</v>
      </c>
      <c r="AH32" s="51" t="s">
        <v>121</v>
      </c>
      <c r="AI32" s="49" t="s">
        <v>121</v>
      </c>
      <c r="AJ32" s="49" t="s">
        <v>121</v>
      </c>
      <c r="AK32" s="52" t="s">
        <v>121</v>
      </c>
      <c r="AL32" s="53" t="s">
        <v>121</v>
      </c>
      <c r="AM32" s="55" t="s">
        <v>121</v>
      </c>
      <c r="AN32" s="109" t="str">
        <f>IFERROR(AL32*(1+Dashboard!$D$8),"-")</f>
        <v>-</v>
      </c>
      <c r="AO32" s="119" t="str">
        <f>IFERROR(AM32*(1+Dashboard!$D$7)*(1+Dashboard!$D$8)*(1+Dashboard!$D$10),"-")</f>
        <v>-</v>
      </c>
      <c r="AP32" s="112" t="str">
        <f>IF(AND(AN32="-",AO32="-"),"-",IFERROR(AN32*Dashboard!$D$9,0)+IFERROR(AO32*(1-Dashboard!$D$9),0))</f>
        <v>-</v>
      </c>
      <c r="AQ32" s="56">
        <v>9.6901648044217219E-5</v>
      </c>
      <c r="AR32" s="58">
        <v>9.6901648044217219E-5</v>
      </c>
      <c r="AT32" s="36">
        <v>2039</v>
      </c>
      <c r="AU32" s="47"/>
      <c r="AV32" s="51" t="s">
        <v>121</v>
      </c>
      <c r="AW32" s="49" t="s">
        <v>121</v>
      </c>
      <c r="AX32" s="49" t="s">
        <v>121</v>
      </c>
      <c r="AY32" s="52" t="s">
        <v>121</v>
      </c>
      <c r="AZ32" s="53" t="s">
        <v>121</v>
      </c>
      <c r="BA32" s="55" t="s">
        <v>121</v>
      </c>
      <c r="BB32" s="109" t="str">
        <f>IFERROR(AZ32*(1+Dashboard!$D$8),"-")</f>
        <v>-</v>
      </c>
      <c r="BC32" s="119" t="str">
        <f>IFERROR(BA32*(1+Dashboard!$D$7)*(1+Dashboard!$D$8)*(1+Dashboard!$D$10),"-")</f>
        <v>-</v>
      </c>
      <c r="BD32" s="112" t="str">
        <f>IF(AND(BB32="-",BC32="-"),"-",IFERROR(BB32*Dashboard!$D$9,0)+IFERROR(BC32*(1-Dashboard!$D$9),0))</f>
        <v>-</v>
      </c>
      <c r="BE32" s="51" t="s">
        <v>121</v>
      </c>
      <c r="BF32" s="49" t="s">
        <v>121</v>
      </c>
      <c r="BG32" s="49" t="s">
        <v>121</v>
      </c>
      <c r="BH32" s="52" t="s">
        <v>121</v>
      </c>
      <c r="BI32" s="53" t="s">
        <v>121</v>
      </c>
      <c r="BJ32" s="55" t="s">
        <v>121</v>
      </c>
      <c r="BK32" s="109" t="str">
        <f>IFERROR(BI32*(1+Dashboard!$D$8),"-")</f>
        <v>-</v>
      </c>
      <c r="BL32" s="119" t="str">
        <f>IFERROR(BJ32*(1+Dashboard!$D$7)*(1+Dashboard!$D$8)*(1+Dashboard!$D$10),"-")</f>
        <v>-</v>
      </c>
      <c r="BM32" s="112" t="str">
        <f>IF(AND(BK32="-",BL32="-"),"-",IFERROR(BK32*Dashboard!$D$9,0)+IFERROR(BL32*(1-Dashboard!$D$9),0))</f>
        <v>-</v>
      </c>
      <c r="BO32" s="36">
        <v>2039</v>
      </c>
      <c r="BP32" s="47"/>
      <c r="BQ32" s="59">
        <v>94</v>
      </c>
      <c r="BR32" s="53" t="s">
        <v>121</v>
      </c>
      <c r="BS32" s="57" t="s">
        <v>121</v>
      </c>
      <c r="BT32" s="112" t="str">
        <f>IF(AND(BR32="-",BS32="-"),"-",IFERROR(BR32*Dashboard!$D$9,0)+IFERROR(BS32*(1-Dashboard!$D$9),0))</f>
        <v>-</v>
      </c>
      <c r="BU32" s="53" t="s">
        <v>121</v>
      </c>
      <c r="BV32" s="57" t="s">
        <v>121</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v>6.8361968900038511E-2</v>
      </c>
      <c r="E33" s="49">
        <v>5.7291539860997179E-2</v>
      </c>
      <c r="F33" s="49">
        <v>7.2390133380791047E-2</v>
      </c>
      <c r="G33" s="49">
        <v>5.9163706014938901E-2</v>
      </c>
      <c r="H33" s="50">
        <v>4.4790326278797256E-3</v>
      </c>
      <c r="I33" s="101">
        <f>IFERROR((D33+$H33)*(1+Dashboard!$D$7)*(1+Dashboard!$D$8),"-")</f>
        <v>8.4961744182163845E-2</v>
      </c>
      <c r="J33" s="102">
        <f>IFERROR((E33+$H33)*(1+Dashboard!$D$7)*(1+Dashboard!$D$8),"-")</f>
        <v>7.2049195751026043E-2</v>
      </c>
      <c r="K33" s="102">
        <f>IFERROR((F33+$H33)*(1+Dashboard!$D$7)*(1+Dashboard!$D$8),"-")</f>
        <v>8.9660195232513604E-2</v>
      </c>
      <c r="L33" s="103">
        <f>IFERROR((G33+$H33)*(1+Dashboard!$D$7)*(1+Dashboard!$D$8),"-")</f>
        <v>7.4232890352983652E-2</v>
      </c>
      <c r="M33" s="53">
        <v>95.725325829010089</v>
      </c>
      <c r="N33" s="54">
        <v>109.34330761436772</v>
      </c>
      <c r="O33" s="109">
        <f>M33*(1+Dashboard!$D$8)</f>
        <v>103.3833518953309</v>
      </c>
      <c r="P33" s="111">
        <f>N33*(1+Dashboard!$D$10)*(1+Dashboard!$D$7)*(1+Dashboard!$D$8)</f>
        <v>129.57864254542091</v>
      </c>
      <c r="Q33" s="112">
        <f>O33*Dashboard!$D$9+P33*(1-Dashboard!$D$9)</f>
        <v>116.48099722037591</v>
      </c>
      <c r="R33" s="51">
        <v>3.6157456751477593E-2</v>
      </c>
      <c r="S33" s="49">
        <v>3.6928048451852227E-2</v>
      </c>
      <c r="T33" s="49">
        <v>3.5223357633731599E-2</v>
      </c>
      <c r="U33" s="52">
        <v>3.5447184995996271E-2</v>
      </c>
      <c r="W33" s="36">
        <v>2040</v>
      </c>
      <c r="X33" s="47"/>
      <c r="Y33" s="51" t="s">
        <v>121</v>
      </c>
      <c r="Z33" s="49" t="s">
        <v>121</v>
      </c>
      <c r="AA33" s="49" t="s">
        <v>121</v>
      </c>
      <c r="AB33" s="52" t="s">
        <v>121</v>
      </c>
      <c r="AC33" s="53" t="s">
        <v>121</v>
      </c>
      <c r="AD33" s="55" t="s">
        <v>121</v>
      </c>
      <c r="AE33" s="109" t="str">
        <f>IFERROR(AC33*(1+Dashboard!$D$8),"-")</f>
        <v>-</v>
      </c>
      <c r="AF33" s="119" t="str">
        <f>IFERROR(AD33*(1+Dashboard!$D$7)*(1+Dashboard!$D$8)*(1+Dashboard!$D$10),"-")</f>
        <v>-</v>
      </c>
      <c r="AG33" s="112" t="str">
        <f>IF(AND(AE33="-",AF33="-"),"-",IFERROR(AE33*Dashboard!$D$9,0)+IFERROR(AF33*(1-Dashboard!$D$9),0))</f>
        <v>-</v>
      </c>
      <c r="AH33" s="51" t="s">
        <v>121</v>
      </c>
      <c r="AI33" s="49" t="s">
        <v>121</v>
      </c>
      <c r="AJ33" s="49" t="s">
        <v>121</v>
      </c>
      <c r="AK33" s="52" t="s">
        <v>121</v>
      </c>
      <c r="AL33" s="53" t="s">
        <v>121</v>
      </c>
      <c r="AM33" s="55" t="s">
        <v>121</v>
      </c>
      <c r="AN33" s="109" t="str">
        <f>IFERROR(AL33*(1+Dashboard!$D$8),"-")</f>
        <v>-</v>
      </c>
      <c r="AO33" s="119" t="str">
        <f>IFERROR(AM33*(1+Dashboard!$D$7)*(1+Dashboard!$D$8)*(1+Dashboard!$D$10),"-")</f>
        <v>-</v>
      </c>
      <c r="AP33" s="112" t="str">
        <f>IF(AND(AN33="-",AO33="-"),"-",IFERROR(AN33*Dashboard!$D$9,0)+IFERROR(AO33*(1-Dashboard!$D$9),0))</f>
        <v>-</v>
      </c>
      <c r="AQ33" s="56">
        <v>9.6901648044217219E-5</v>
      </c>
      <c r="AR33" s="58">
        <v>9.6901648044217219E-5</v>
      </c>
      <c r="AT33" s="36">
        <v>2040</v>
      </c>
      <c r="AU33" s="47"/>
      <c r="AV33" s="51" t="s">
        <v>121</v>
      </c>
      <c r="AW33" s="49" t="s">
        <v>121</v>
      </c>
      <c r="AX33" s="49" t="s">
        <v>121</v>
      </c>
      <c r="AY33" s="52" t="s">
        <v>121</v>
      </c>
      <c r="AZ33" s="53" t="s">
        <v>121</v>
      </c>
      <c r="BA33" s="55" t="s">
        <v>121</v>
      </c>
      <c r="BB33" s="109" t="str">
        <f>IFERROR(AZ33*(1+Dashboard!$D$8),"-")</f>
        <v>-</v>
      </c>
      <c r="BC33" s="119" t="str">
        <f>IFERROR(BA33*(1+Dashboard!$D$7)*(1+Dashboard!$D$8)*(1+Dashboard!$D$10),"-")</f>
        <v>-</v>
      </c>
      <c r="BD33" s="112" t="str">
        <f>IF(AND(BB33="-",BC33="-"),"-",IFERROR(BB33*Dashboard!$D$9,0)+IFERROR(BC33*(1-Dashboard!$D$9),0))</f>
        <v>-</v>
      </c>
      <c r="BE33" s="51" t="s">
        <v>121</v>
      </c>
      <c r="BF33" s="49" t="s">
        <v>121</v>
      </c>
      <c r="BG33" s="49" t="s">
        <v>121</v>
      </c>
      <c r="BH33" s="52" t="s">
        <v>121</v>
      </c>
      <c r="BI33" s="53" t="s">
        <v>121</v>
      </c>
      <c r="BJ33" s="55" t="s">
        <v>121</v>
      </c>
      <c r="BK33" s="109" t="str">
        <f>IFERROR(BI33*(1+Dashboard!$D$8),"-")</f>
        <v>-</v>
      </c>
      <c r="BL33" s="119" t="str">
        <f>IFERROR(BJ33*(1+Dashboard!$D$7)*(1+Dashboard!$D$8)*(1+Dashboard!$D$10),"-")</f>
        <v>-</v>
      </c>
      <c r="BM33" s="112" t="str">
        <f>IF(AND(BK33="-",BL33="-"),"-",IFERROR(BK33*Dashboard!$D$9,0)+IFERROR(BL33*(1-Dashboard!$D$9),0))</f>
        <v>-</v>
      </c>
      <c r="BO33" s="36">
        <v>2040</v>
      </c>
      <c r="BP33" s="47"/>
      <c r="BQ33" s="59">
        <v>94</v>
      </c>
      <c r="BR33" s="53" t="s">
        <v>121</v>
      </c>
      <c r="BS33" s="57" t="s">
        <v>121</v>
      </c>
      <c r="BT33" s="112" t="str">
        <f>IF(AND(BR33="-",BS33="-"),"-",IFERROR(BR33*Dashboard!$D$9,0)+IFERROR(BS33*(1-Dashboard!$D$9),0))</f>
        <v>-</v>
      </c>
      <c r="BU33" s="53" t="s">
        <v>121</v>
      </c>
      <c r="BV33" s="57" t="s">
        <v>121</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v>6.965938761665226E-2</v>
      </c>
      <c r="E34" s="49">
        <v>5.7650785896564763E-2</v>
      </c>
      <c r="F34" s="49">
        <v>7.614784460446003E-2</v>
      </c>
      <c r="G34" s="49">
        <v>6.1790064340220677E-2</v>
      </c>
      <c r="H34" s="50">
        <v>4.8143506855559621E-3</v>
      </c>
      <c r="I34" s="101">
        <f>IFERROR((D34+$H34)*(1+Dashboard!$D$7)*(1+Dashboard!$D$8),"-")</f>
        <v>8.6866168355695689E-2</v>
      </c>
      <c r="J34" s="102">
        <f>IFERROR((E34+$H34)*(1+Dashboard!$D$7)*(1+Dashboard!$D$8),"-")</f>
        <v>7.2859335309385626E-2</v>
      </c>
      <c r="K34" s="102">
        <f>IFERROR((F34+$H34)*(1+Dashboard!$D$7)*(1+Dashboard!$D$8),"-")</f>
        <v>9.4434304586274678E-2</v>
      </c>
      <c r="L34" s="103">
        <f>IFERROR((G34+$H34)*(1+Dashboard!$D$7)*(1+Dashboard!$D$8),"-")</f>
        <v>7.7687389686065894E-2</v>
      </c>
      <c r="M34" s="53">
        <v>97.321203277236293</v>
      </c>
      <c r="N34" s="54">
        <v>111.09358224454134</v>
      </c>
      <c r="O34" s="109">
        <f>M34*(1+Dashboard!$D$8)</f>
        <v>105.10689953941521</v>
      </c>
      <c r="P34" s="111">
        <f>N34*(1+Dashboard!$D$10)*(1+Dashboard!$D$7)*(1+Dashboard!$D$8)</f>
        <v>131.65282719931358</v>
      </c>
      <c r="Q34" s="112">
        <f>O34*Dashboard!$D$9+P34*(1-Dashboard!$D$9)</f>
        <v>118.37986336936439</v>
      </c>
      <c r="R34" s="51">
        <v>3.5767626272769852E-2</v>
      </c>
      <c r="S34" s="49">
        <v>3.652990986304952E-2</v>
      </c>
      <c r="T34" s="49">
        <v>3.4843598115178336E-2</v>
      </c>
      <c r="U34" s="52">
        <v>3.5065012289801537E-2</v>
      </c>
      <c r="W34" s="36">
        <v>2041</v>
      </c>
      <c r="X34" s="47"/>
      <c r="Y34" s="51" t="s">
        <v>121</v>
      </c>
      <c r="Z34" s="49" t="s">
        <v>121</v>
      </c>
      <c r="AA34" s="49" t="s">
        <v>121</v>
      </c>
      <c r="AB34" s="52" t="s">
        <v>121</v>
      </c>
      <c r="AC34" s="53" t="s">
        <v>121</v>
      </c>
      <c r="AD34" s="55" t="s">
        <v>121</v>
      </c>
      <c r="AE34" s="109" t="str">
        <f>IFERROR(AC34*(1+Dashboard!$D$8),"-")</f>
        <v>-</v>
      </c>
      <c r="AF34" s="119" t="str">
        <f>IFERROR(AD34*(1+Dashboard!$D$7)*(1+Dashboard!$D$8)*(1+Dashboard!$D$10),"-")</f>
        <v>-</v>
      </c>
      <c r="AG34" s="112" t="str">
        <f>IF(AND(AE34="-",AF34="-"),"-",IFERROR(AE34*Dashboard!$D$9,0)+IFERROR(AF34*(1-Dashboard!$D$9),0))</f>
        <v>-</v>
      </c>
      <c r="AH34" s="51" t="s">
        <v>121</v>
      </c>
      <c r="AI34" s="49" t="s">
        <v>121</v>
      </c>
      <c r="AJ34" s="49" t="s">
        <v>121</v>
      </c>
      <c r="AK34" s="52" t="s">
        <v>121</v>
      </c>
      <c r="AL34" s="53" t="s">
        <v>121</v>
      </c>
      <c r="AM34" s="55" t="s">
        <v>121</v>
      </c>
      <c r="AN34" s="109" t="str">
        <f>IFERROR(AL34*(1+Dashboard!$D$8),"-")</f>
        <v>-</v>
      </c>
      <c r="AO34" s="119" t="str">
        <f>IFERROR(AM34*(1+Dashboard!$D$7)*(1+Dashboard!$D$8)*(1+Dashboard!$D$10),"-")</f>
        <v>-</v>
      </c>
      <c r="AP34" s="112" t="str">
        <f>IF(AND(AN34="-",AO34="-"),"-",IFERROR(AN34*Dashboard!$D$9,0)+IFERROR(AO34*(1-Dashboard!$D$9),0))</f>
        <v>-</v>
      </c>
      <c r="AQ34" s="56">
        <v>9.6901648044217219E-5</v>
      </c>
      <c r="AR34" s="58">
        <v>9.6901648044217219E-5</v>
      </c>
      <c r="AT34" s="36">
        <v>2041</v>
      </c>
      <c r="AU34" s="47"/>
      <c r="AV34" s="51" t="s">
        <v>121</v>
      </c>
      <c r="AW34" s="49" t="s">
        <v>121</v>
      </c>
      <c r="AX34" s="49" t="s">
        <v>121</v>
      </c>
      <c r="AY34" s="52" t="s">
        <v>121</v>
      </c>
      <c r="AZ34" s="53" t="s">
        <v>121</v>
      </c>
      <c r="BA34" s="55" t="s">
        <v>121</v>
      </c>
      <c r="BB34" s="109" t="str">
        <f>IFERROR(AZ34*(1+Dashboard!$D$8),"-")</f>
        <v>-</v>
      </c>
      <c r="BC34" s="119" t="str">
        <f>IFERROR(BA34*(1+Dashboard!$D$7)*(1+Dashboard!$D$8)*(1+Dashboard!$D$10),"-")</f>
        <v>-</v>
      </c>
      <c r="BD34" s="112" t="str">
        <f>IF(AND(BB34="-",BC34="-"),"-",IFERROR(BB34*Dashboard!$D$9,0)+IFERROR(BC34*(1-Dashboard!$D$9),0))</f>
        <v>-</v>
      </c>
      <c r="BE34" s="51" t="s">
        <v>121</v>
      </c>
      <c r="BF34" s="49" t="s">
        <v>121</v>
      </c>
      <c r="BG34" s="49" t="s">
        <v>121</v>
      </c>
      <c r="BH34" s="52" t="s">
        <v>121</v>
      </c>
      <c r="BI34" s="53" t="s">
        <v>121</v>
      </c>
      <c r="BJ34" s="55" t="s">
        <v>121</v>
      </c>
      <c r="BK34" s="109" t="str">
        <f>IFERROR(BI34*(1+Dashboard!$D$8),"-")</f>
        <v>-</v>
      </c>
      <c r="BL34" s="119" t="str">
        <f>IFERROR(BJ34*(1+Dashboard!$D$7)*(1+Dashboard!$D$8)*(1+Dashboard!$D$10),"-")</f>
        <v>-</v>
      </c>
      <c r="BM34" s="112" t="str">
        <f>IF(AND(BK34="-",BL34="-"),"-",IFERROR(BK34*Dashboard!$D$9,0)+IFERROR(BL34*(1-Dashboard!$D$9),0))</f>
        <v>-</v>
      </c>
      <c r="BO34" s="36">
        <v>2041</v>
      </c>
      <c r="BP34" s="47"/>
      <c r="BQ34" s="59">
        <v>94</v>
      </c>
      <c r="BR34" s="53" t="s">
        <v>121</v>
      </c>
      <c r="BS34" s="57" t="s">
        <v>121</v>
      </c>
      <c r="BT34" s="112" t="str">
        <f>IF(AND(BR34="-",BS34="-"),"-",IFERROR(BR34*Dashboard!$D$9,0)+IFERROR(BS34*(1-Dashboard!$D$9),0))</f>
        <v>-</v>
      </c>
      <c r="BU34" s="53" t="s">
        <v>121</v>
      </c>
      <c r="BV34" s="57" t="s">
        <v>121</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v>7.0981429604849669E-2</v>
      </c>
      <c r="E35" s="49">
        <v>5.801228458085473E-2</v>
      </c>
      <c r="F35" s="49">
        <v>8.0100615472047776E-2</v>
      </c>
      <c r="G35" s="49">
        <v>6.453301032569797E-2</v>
      </c>
      <c r="H35" s="50">
        <v>5.1747719762615567E-3</v>
      </c>
      <c r="I35" s="101">
        <f>IFERROR((D35+$H35)*(1+Dashboard!$D$7)*(1+Dashboard!$D$8),"-")</f>
        <v>8.8828593524208146E-2</v>
      </c>
      <c r="J35" s="102">
        <f>IFERROR((E35+$H35)*(1+Dashboard!$D$7)*(1+Dashboard!$D$8),"-")</f>
        <v>7.3701382768220455E-2</v>
      </c>
      <c r="K35" s="102">
        <f>IFERROR((F35+$H35)*(1+Dashboard!$D$7)*(1+Dashboard!$D$8),"-")</f>
        <v>9.9465211919708016E-2</v>
      </c>
      <c r="L35" s="103">
        <f>IFERROR((G35+$H35)*(1+Dashboard!$D$7)*(1+Dashboard!$D$8),"-")</f>
        <v>8.1307157277005604E-2</v>
      </c>
      <c r="M35" s="53">
        <v>98.943686274283564</v>
      </c>
      <c r="N35" s="54">
        <v>112.87187378171977</v>
      </c>
      <c r="O35" s="109">
        <f>M35*(1+Dashboard!$D$8)</f>
        <v>106.85918117622626</v>
      </c>
      <c r="P35" s="111">
        <f>N35*(1+Dashboard!$D$10)*(1+Dashboard!$D$7)*(1+Dashboard!$D$8)</f>
        <v>133.76021363626194</v>
      </c>
      <c r="Q35" s="112">
        <f>O35*Dashboard!$D$9+P35*(1-Dashboard!$D$9)</f>
        <v>120.3096974062441</v>
      </c>
      <c r="R35" s="51">
        <v>3.5381998739063857E-2</v>
      </c>
      <c r="S35" s="49">
        <v>3.613606379287531E-2</v>
      </c>
      <c r="T35" s="49">
        <v>3.4467932961887784E-2</v>
      </c>
      <c r="U35" s="52">
        <v>3.4686959966575906E-2</v>
      </c>
      <c r="W35" s="36">
        <v>2042</v>
      </c>
      <c r="X35" s="47"/>
      <c r="Y35" s="51" t="s">
        <v>121</v>
      </c>
      <c r="Z35" s="49" t="s">
        <v>121</v>
      </c>
      <c r="AA35" s="49" t="s">
        <v>121</v>
      </c>
      <c r="AB35" s="52" t="s">
        <v>121</v>
      </c>
      <c r="AC35" s="53" t="s">
        <v>121</v>
      </c>
      <c r="AD35" s="55" t="s">
        <v>121</v>
      </c>
      <c r="AE35" s="109" t="str">
        <f>IFERROR(AC35*(1+Dashboard!$D$8),"-")</f>
        <v>-</v>
      </c>
      <c r="AF35" s="119" t="str">
        <f>IFERROR(AD35*(1+Dashboard!$D$7)*(1+Dashboard!$D$8)*(1+Dashboard!$D$10),"-")</f>
        <v>-</v>
      </c>
      <c r="AG35" s="112" t="str">
        <f>IF(AND(AE35="-",AF35="-"),"-",IFERROR(AE35*Dashboard!$D$9,0)+IFERROR(AF35*(1-Dashboard!$D$9),0))</f>
        <v>-</v>
      </c>
      <c r="AH35" s="51" t="s">
        <v>121</v>
      </c>
      <c r="AI35" s="49" t="s">
        <v>121</v>
      </c>
      <c r="AJ35" s="49" t="s">
        <v>121</v>
      </c>
      <c r="AK35" s="52" t="s">
        <v>121</v>
      </c>
      <c r="AL35" s="53" t="s">
        <v>121</v>
      </c>
      <c r="AM35" s="55" t="s">
        <v>121</v>
      </c>
      <c r="AN35" s="109" t="str">
        <f>IFERROR(AL35*(1+Dashboard!$D$8),"-")</f>
        <v>-</v>
      </c>
      <c r="AO35" s="119" t="str">
        <f>IFERROR(AM35*(1+Dashboard!$D$7)*(1+Dashboard!$D$8)*(1+Dashboard!$D$10),"-")</f>
        <v>-</v>
      </c>
      <c r="AP35" s="112" t="str">
        <f>IF(AND(AN35="-",AO35="-"),"-",IFERROR(AN35*Dashboard!$D$9,0)+IFERROR(AO35*(1-Dashboard!$D$9),0))</f>
        <v>-</v>
      </c>
      <c r="AQ35" s="56">
        <v>9.6901648044217219E-5</v>
      </c>
      <c r="AR35" s="58">
        <v>9.6901648044217219E-5</v>
      </c>
      <c r="AT35" s="36">
        <v>2042</v>
      </c>
      <c r="AU35" s="47"/>
      <c r="AV35" s="51" t="s">
        <v>121</v>
      </c>
      <c r="AW35" s="49" t="s">
        <v>121</v>
      </c>
      <c r="AX35" s="49" t="s">
        <v>121</v>
      </c>
      <c r="AY35" s="52" t="s">
        <v>121</v>
      </c>
      <c r="AZ35" s="53" t="s">
        <v>121</v>
      </c>
      <c r="BA35" s="55" t="s">
        <v>121</v>
      </c>
      <c r="BB35" s="109" t="str">
        <f>IFERROR(AZ35*(1+Dashboard!$D$8),"-")</f>
        <v>-</v>
      </c>
      <c r="BC35" s="119" t="str">
        <f>IFERROR(BA35*(1+Dashboard!$D$7)*(1+Dashboard!$D$8)*(1+Dashboard!$D$10),"-")</f>
        <v>-</v>
      </c>
      <c r="BD35" s="112" t="str">
        <f>IF(AND(BB35="-",BC35="-"),"-",IFERROR(BB35*Dashboard!$D$9,0)+IFERROR(BC35*(1-Dashboard!$D$9),0))</f>
        <v>-</v>
      </c>
      <c r="BE35" s="51" t="s">
        <v>121</v>
      </c>
      <c r="BF35" s="49" t="s">
        <v>121</v>
      </c>
      <c r="BG35" s="49" t="s">
        <v>121</v>
      </c>
      <c r="BH35" s="52" t="s">
        <v>121</v>
      </c>
      <c r="BI35" s="53" t="s">
        <v>121</v>
      </c>
      <c r="BJ35" s="55" t="s">
        <v>121</v>
      </c>
      <c r="BK35" s="109" t="str">
        <f>IFERROR(BI35*(1+Dashboard!$D$8),"-")</f>
        <v>-</v>
      </c>
      <c r="BL35" s="119" t="str">
        <f>IFERROR(BJ35*(1+Dashboard!$D$7)*(1+Dashboard!$D$8)*(1+Dashboard!$D$10),"-")</f>
        <v>-</v>
      </c>
      <c r="BM35" s="112" t="str">
        <f>IF(AND(BK35="-",BL35="-"),"-",IFERROR(BK35*Dashboard!$D$9,0)+IFERROR(BL35*(1-Dashboard!$D$9),0))</f>
        <v>-</v>
      </c>
      <c r="BO35" s="36">
        <v>2042</v>
      </c>
      <c r="BP35" s="47"/>
      <c r="BQ35" s="59">
        <v>94</v>
      </c>
      <c r="BR35" s="53" t="s">
        <v>121</v>
      </c>
      <c r="BS35" s="57" t="s">
        <v>121</v>
      </c>
      <c r="BT35" s="112" t="str">
        <f>IF(AND(BR35="-",BS35="-"),"-",IFERROR(BR35*Dashboard!$D$9,0)+IFERROR(BS35*(1-Dashboard!$D$9),0))</f>
        <v>-</v>
      </c>
      <c r="BU35" s="53" t="s">
        <v>121</v>
      </c>
      <c r="BV35" s="57" t="s">
        <v>121</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v>7.2328562181384934E-2</v>
      </c>
      <c r="E36" s="49">
        <v>5.837605003907867E-2</v>
      </c>
      <c r="F36" s="49">
        <v>8.4258571366379334E-2</v>
      </c>
      <c r="G36" s="49">
        <v>6.7397719458043334E-2</v>
      </c>
      <c r="H36" s="50">
        <v>5.5621758270834355E-3</v>
      </c>
      <c r="I36" s="101">
        <f>IFERROR((D36+$H36)*(1+Dashboard!$D$7)*(1+Dashboard!$D$8),"-")</f>
        <v>9.0851756813077514E-2</v>
      </c>
      <c r="J36" s="102">
        <f>IFERROR((E36+$H36)*(1+Dashboard!$D$7)*(1+Dashboard!$D$8),"-")</f>
        <v>7.4577546650291482E-2</v>
      </c>
      <c r="K36" s="102">
        <f>IFERROR((F36+$H36)*(1+Dashboard!$D$7)*(1+Dashboard!$D$8),"-")</f>
        <v>0.10476691952645498</v>
      </c>
      <c r="L36" s="103">
        <f>IFERROR((G36+$H36)*(1+Dashboard!$D$7)*(1+Dashboard!$D$8),"-")</f>
        <v>8.5100421860571873E-2</v>
      </c>
      <c r="M36" s="53">
        <v>100.59321837252422</v>
      </c>
      <c r="N36" s="54">
        <v>114.67863069671128</v>
      </c>
      <c r="O36" s="109">
        <f>M36*(1+Dashboard!$D$8)</f>
        <v>108.64067584232616</v>
      </c>
      <c r="P36" s="111">
        <f>N36*(1+Dashboard!$D$10)*(1+Dashboard!$D$7)*(1+Dashboard!$D$8)</f>
        <v>135.90133332215837</v>
      </c>
      <c r="Q36" s="112">
        <f>O36*Dashboard!$D$9+P36*(1-Dashboard!$D$9)</f>
        <v>122.27100458224226</v>
      </c>
      <c r="R36" s="51">
        <v>3.5000528836440732E-2</v>
      </c>
      <c r="S36" s="49">
        <v>3.5746463961675502E-2</v>
      </c>
      <c r="T36" s="49">
        <v>3.4096318030590107E-2</v>
      </c>
      <c r="U36" s="52">
        <v>3.4312983602540453E-2</v>
      </c>
      <c r="W36" s="36">
        <v>2043</v>
      </c>
      <c r="X36" s="47"/>
      <c r="Y36" s="51" t="s">
        <v>121</v>
      </c>
      <c r="Z36" s="49" t="s">
        <v>121</v>
      </c>
      <c r="AA36" s="49" t="s">
        <v>121</v>
      </c>
      <c r="AB36" s="52" t="s">
        <v>121</v>
      </c>
      <c r="AC36" s="53" t="s">
        <v>121</v>
      </c>
      <c r="AD36" s="55" t="s">
        <v>121</v>
      </c>
      <c r="AE36" s="109" t="str">
        <f>IFERROR(AC36*(1+Dashboard!$D$8),"-")</f>
        <v>-</v>
      </c>
      <c r="AF36" s="119" t="str">
        <f>IFERROR(AD36*(1+Dashboard!$D$7)*(1+Dashboard!$D$8)*(1+Dashboard!$D$10),"-")</f>
        <v>-</v>
      </c>
      <c r="AG36" s="112" t="str">
        <f>IF(AND(AE36="-",AF36="-"),"-",IFERROR(AE36*Dashboard!$D$9,0)+IFERROR(AF36*(1-Dashboard!$D$9),0))</f>
        <v>-</v>
      </c>
      <c r="AH36" s="51" t="s">
        <v>121</v>
      </c>
      <c r="AI36" s="49" t="s">
        <v>121</v>
      </c>
      <c r="AJ36" s="49" t="s">
        <v>121</v>
      </c>
      <c r="AK36" s="52" t="s">
        <v>121</v>
      </c>
      <c r="AL36" s="53" t="s">
        <v>121</v>
      </c>
      <c r="AM36" s="55" t="s">
        <v>121</v>
      </c>
      <c r="AN36" s="109" t="str">
        <f>IFERROR(AL36*(1+Dashboard!$D$8),"-")</f>
        <v>-</v>
      </c>
      <c r="AO36" s="119" t="str">
        <f>IFERROR(AM36*(1+Dashboard!$D$7)*(1+Dashboard!$D$8)*(1+Dashboard!$D$10),"-")</f>
        <v>-</v>
      </c>
      <c r="AP36" s="112" t="str">
        <f>IF(AND(AN36="-",AO36="-"),"-",IFERROR(AN36*Dashboard!$D$9,0)+IFERROR(AO36*(1-Dashboard!$D$9),0))</f>
        <v>-</v>
      </c>
      <c r="AQ36" s="56">
        <v>9.6901648044217219E-5</v>
      </c>
      <c r="AR36" s="58">
        <v>9.6901648044217219E-5</v>
      </c>
      <c r="AT36" s="36">
        <v>2043</v>
      </c>
      <c r="AU36" s="47"/>
      <c r="AV36" s="51" t="s">
        <v>121</v>
      </c>
      <c r="AW36" s="49" t="s">
        <v>121</v>
      </c>
      <c r="AX36" s="49" t="s">
        <v>121</v>
      </c>
      <c r="AY36" s="52" t="s">
        <v>121</v>
      </c>
      <c r="AZ36" s="53" t="s">
        <v>121</v>
      </c>
      <c r="BA36" s="55" t="s">
        <v>121</v>
      </c>
      <c r="BB36" s="109" t="str">
        <f>IFERROR(AZ36*(1+Dashboard!$D$8),"-")</f>
        <v>-</v>
      </c>
      <c r="BC36" s="119" t="str">
        <f>IFERROR(BA36*(1+Dashboard!$D$7)*(1+Dashboard!$D$8)*(1+Dashboard!$D$10),"-")</f>
        <v>-</v>
      </c>
      <c r="BD36" s="112" t="str">
        <f>IF(AND(BB36="-",BC36="-"),"-",IFERROR(BB36*Dashboard!$D$9,0)+IFERROR(BC36*(1-Dashboard!$D$9),0))</f>
        <v>-</v>
      </c>
      <c r="BE36" s="51" t="s">
        <v>121</v>
      </c>
      <c r="BF36" s="49" t="s">
        <v>121</v>
      </c>
      <c r="BG36" s="49" t="s">
        <v>121</v>
      </c>
      <c r="BH36" s="52" t="s">
        <v>121</v>
      </c>
      <c r="BI36" s="53" t="s">
        <v>121</v>
      </c>
      <c r="BJ36" s="55" t="s">
        <v>121</v>
      </c>
      <c r="BK36" s="109" t="str">
        <f>IFERROR(BI36*(1+Dashboard!$D$8),"-")</f>
        <v>-</v>
      </c>
      <c r="BL36" s="119" t="str">
        <f>IFERROR(BJ36*(1+Dashboard!$D$7)*(1+Dashboard!$D$8)*(1+Dashboard!$D$10),"-")</f>
        <v>-</v>
      </c>
      <c r="BM36" s="112" t="str">
        <f>IF(AND(BK36="-",BL36="-"),"-",IFERROR(BK36*Dashboard!$D$9,0)+IFERROR(BL36*(1-Dashboard!$D$9),0))</f>
        <v>-</v>
      </c>
      <c r="BO36" s="36">
        <v>2043</v>
      </c>
      <c r="BP36" s="47"/>
      <c r="BQ36" s="59">
        <v>94</v>
      </c>
      <c r="BR36" s="53" t="s">
        <v>121</v>
      </c>
      <c r="BS36" s="57" t="s">
        <v>121</v>
      </c>
      <c r="BT36" s="112" t="str">
        <f>IF(AND(BR36="-",BS36="-"),"-",IFERROR(BR36*Dashboard!$D$9,0)+IFERROR(BS36*(1-Dashboard!$D$9),0))</f>
        <v>-</v>
      </c>
      <c r="BU36" s="53" t="s">
        <v>121</v>
      </c>
      <c r="BV36" s="57" t="s">
        <v>121</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v>7.3701261532059095E-2</v>
      </c>
      <c r="E37" s="49">
        <v>5.8742096485020177E-2</v>
      </c>
      <c r="F37" s="49">
        <v>8.8632363270425951E-2</v>
      </c>
      <c r="G37" s="49">
        <v>7.0389596970904716E-2</v>
      </c>
      <c r="H37" s="50">
        <v>5.9785822589504493E-3</v>
      </c>
      <c r="I37" s="101">
        <f>IFERROR((D37+$H37)*(1+Dashboard!$D$7)*(1+Dashboard!$D$8),"-")</f>
        <v>9.2938569797833562E-2</v>
      </c>
      <c r="J37" s="102">
        <f>IFERROR((E37+$H37)*(1+Dashboard!$D$7)*(1+Dashboard!$D$8),"-")</f>
        <v>7.5490199686967338E-2</v>
      </c>
      <c r="K37" s="102">
        <f>IFERROR((F37+$H37)*(1+Dashboard!$D$7)*(1+Dashboard!$D$8),"-")</f>
        <v>0.11035420686546465</v>
      </c>
      <c r="L37" s="103">
        <f>IFERROR((G37+$H37)*(1+Dashboard!$D$7)*(1+Dashboard!$D$8),"-")</f>
        <v>8.9075844253703074E-2</v>
      </c>
      <c r="M37" s="53">
        <v>102.27025051898001</v>
      </c>
      <c r="N37" s="54">
        <v>116.51430863906327</v>
      </c>
      <c r="O37" s="109">
        <f>M37*(1+Dashboard!$D$8)</f>
        <v>110.45187056049842</v>
      </c>
      <c r="P37" s="111">
        <f>N37*(1+Dashboard!$D$10)*(1+Dashboard!$D$7)*(1+Dashboard!$D$8)</f>
        <v>138.07672623014906</v>
      </c>
      <c r="Q37" s="112">
        <f>O37*Dashboard!$D$9+P37*(1-Dashboard!$D$9)</f>
        <v>124.26429839532375</v>
      </c>
      <c r="R37" s="51">
        <v>3.4623171739532187E-2</v>
      </c>
      <c r="S37" s="49">
        <v>3.5361064588758609E-2</v>
      </c>
      <c r="T37" s="49">
        <v>3.372870965394472E-2</v>
      </c>
      <c r="U37" s="52">
        <v>3.3943039252869824E-2</v>
      </c>
      <c r="W37" s="36">
        <v>2044</v>
      </c>
      <c r="X37" s="47"/>
      <c r="Y37" s="51" t="s">
        <v>121</v>
      </c>
      <c r="Z37" s="49" t="s">
        <v>121</v>
      </c>
      <c r="AA37" s="49" t="s">
        <v>121</v>
      </c>
      <c r="AB37" s="52" t="s">
        <v>121</v>
      </c>
      <c r="AC37" s="53" t="s">
        <v>121</v>
      </c>
      <c r="AD37" s="55" t="s">
        <v>121</v>
      </c>
      <c r="AE37" s="109" t="str">
        <f>IFERROR(AC37*(1+Dashboard!$D$8),"-")</f>
        <v>-</v>
      </c>
      <c r="AF37" s="119" t="str">
        <f>IFERROR(AD37*(1+Dashboard!$D$7)*(1+Dashboard!$D$8)*(1+Dashboard!$D$10),"-")</f>
        <v>-</v>
      </c>
      <c r="AG37" s="112" t="str">
        <f>IF(AND(AE37="-",AF37="-"),"-",IFERROR(AE37*Dashboard!$D$9,0)+IFERROR(AF37*(1-Dashboard!$D$9),0))</f>
        <v>-</v>
      </c>
      <c r="AH37" s="51" t="s">
        <v>121</v>
      </c>
      <c r="AI37" s="49" t="s">
        <v>121</v>
      </c>
      <c r="AJ37" s="49" t="s">
        <v>121</v>
      </c>
      <c r="AK37" s="52" t="s">
        <v>121</v>
      </c>
      <c r="AL37" s="53" t="s">
        <v>121</v>
      </c>
      <c r="AM37" s="55" t="s">
        <v>121</v>
      </c>
      <c r="AN37" s="109" t="str">
        <f>IFERROR(AL37*(1+Dashboard!$D$8),"-")</f>
        <v>-</v>
      </c>
      <c r="AO37" s="119" t="str">
        <f>IFERROR(AM37*(1+Dashboard!$D$7)*(1+Dashboard!$D$8)*(1+Dashboard!$D$10),"-")</f>
        <v>-</v>
      </c>
      <c r="AP37" s="112" t="str">
        <f>IF(AND(AN37="-",AO37="-"),"-",IFERROR(AN37*Dashboard!$D$9,0)+IFERROR(AO37*(1-Dashboard!$D$9),0))</f>
        <v>-</v>
      </c>
      <c r="AQ37" s="56">
        <v>9.6901648044217219E-5</v>
      </c>
      <c r="AR37" s="58">
        <v>9.6901648044217219E-5</v>
      </c>
      <c r="AT37" s="36">
        <v>2044</v>
      </c>
      <c r="AU37" s="47"/>
      <c r="AV37" s="51" t="s">
        <v>121</v>
      </c>
      <c r="AW37" s="49" t="s">
        <v>121</v>
      </c>
      <c r="AX37" s="49" t="s">
        <v>121</v>
      </c>
      <c r="AY37" s="52" t="s">
        <v>121</v>
      </c>
      <c r="AZ37" s="53" t="s">
        <v>121</v>
      </c>
      <c r="BA37" s="55" t="s">
        <v>121</v>
      </c>
      <c r="BB37" s="109" t="str">
        <f>IFERROR(AZ37*(1+Dashboard!$D$8),"-")</f>
        <v>-</v>
      </c>
      <c r="BC37" s="119" t="str">
        <f>IFERROR(BA37*(1+Dashboard!$D$7)*(1+Dashboard!$D$8)*(1+Dashboard!$D$10),"-")</f>
        <v>-</v>
      </c>
      <c r="BD37" s="112" t="str">
        <f>IF(AND(BB37="-",BC37="-"),"-",IFERROR(BB37*Dashboard!$D$9,0)+IFERROR(BC37*(1-Dashboard!$D$9),0))</f>
        <v>-</v>
      </c>
      <c r="BE37" s="51" t="s">
        <v>121</v>
      </c>
      <c r="BF37" s="49" t="s">
        <v>121</v>
      </c>
      <c r="BG37" s="49" t="s">
        <v>121</v>
      </c>
      <c r="BH37" s="52" t="s">
        <v>121</v>
      </c>
      <c r="BI37" s="53" t="s">
        <v>121</v>
      </c>
      <c r="BJ37" s="55" t="s">
        <v>121</v>
      </c>
      <c r="BK37" s="109" t="str">
        <f>IFERROR(BI37*(1+Dashboard!$D$8),"-")</f>
        <v>-</v>
      </c>
      <c r="BL37" s="119" t="str">
        <f>IFERROR(BJ37*(1+Dashboard!$D$7)*(1+Dashboard!$D$8)*(1+Dashboard!$D$10),"-")</f>
        <v>-</v>
      </c>
      <c r="BM37" s="112" t="str">
        <f>IF(AND(BK37="-",BL37="-"),"-",IFERROR(BK37*Dashboard!$D$9,0)+IFERROR(BL37*(1-Dashboard!$D$9),0))</f>
        <v>-</v>
      </c>
      <c r="BO37" s="36">
        <v>2044</v>
      </c>
      <c r="BP37" s="47"/>
      <c r="BQ37" s="59">
        <v>94</v>
      </c>
      <c r="BR37" s="53" t="s">
        <v>121</v>
      </c>
      <c r="BS37" s="57" t="s">
        <v>121</v>
      </c>
      <c r="BT37" s="112" t="str">
        <f>IF(AND(BR37="-",BS37="-"),"-",IFERROR(BR37*Dashboard!$D$9,0)+IFERROR(BS37*(1-Dashboard!$D$9),0))</f>
        <v>-</v>
      </c>
      <c r="BU37" s="53" t="s">
        <v>121</v>
      </c>
      <c r="BV37" s="57" t="s">
        <v>121</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v>7.5100012880042644E-2</v>
      </c>
      <c r="E38" s="49">
        <v>5.9110438221590234E-2</v>
      </c>
      <c r="F38" s="49">
        <v>9.3233195050768602E-2</v>
      </c>
      <c r="G38" s="49">
        <v>7.3514288043689868E-2</v>
      </c>
      <c r="H38" s="50">
        <v>6.4261625195295869E-3</v>
      </c>
      <c r="I38" s="101">
        <f>IFERROR((D38+$H38)*(1+Dashboard!$D$7)*(1+Dashboard!$D$8),"-")</f>
        <v>9.5092130986061063E-2</v>
      </c>
      <c r="J38" s="102">
        <f>IFERROR((E38+$H38)*(1+Dashboard!$D$7)*(1+Dashboard!$D$8),"-")</f>
        <v>7.6441891104442175E-2</v>
      </c>
      <c r="K38" s="102">
        <f>IFERROR((F38+$H38)*(1+Dashboard!$D$7)*(1+Dashboard!$D$8),"-")</f>
        <v>0.11624267466999581</v>
      </c>
      <c r="L38" s="103">
        <f>IFERROR((G38+$H38)*(1+Dashboard!$D$7)*(1+Dashboard!$D$8),"-")</f>
        <v>9.3242541536939186E-2</v>
      </c>
      <c r="M38" s="53">
        <v>103.97524117860148</v>
      </c>
      <c r="N38" s="54">
        <v>118.37937055197339</v>
      </c>
      <c r="O38" s="109">
        <f>M38*(1+Dashboard!$D$8)</f>
        <v>112.2932604728896</v>
      </c>
      <c r="P38" s="111">
        <f>N38*(1+Dashboard!$D$10)*(1+Dashboard!$D$7)*(1+Dashboard!$D$8)</f>
        <v>140.28694097681094</v>
      </c>
      <c r="Q38" s="112">
        <f>O38*Dashboard!$D$9+P38*(1-Dashboard!$D$9)</f>
        <v>126.29010072485028</v>
      </c>
      <c r="R38" s="51">
        <v>3.4249883106253223E-2</v>
      </c>
      <c r="S38" s="49">
        <v>3.497982038701624E-2</v>
      </c>
      <c r="T38" s="49">
        <v>3.3365064635409107E-2</v>
      </c>
      <c r="U38" s="52">
        <v>3.3577083446528405E-2</v>
      </c>
      <c r="W38" s="36">
        <v>2045</v>
      </c>
      <c r="X38" s="47"/>
      <c r="Y38" s="51" t="s">
        <v>121</v>
      </c>
      <c r="Z38" s="49" t="s">
        <v>121</v>
      </c>
      <c r="AA38" s="49" t="s">
        <v>121</v>
      </c>
      <c r="AB38" s="52" t="s">
        <v>121</v>
      </c>
      <c r="AC38" s="53" t="s">
        <v>121</v>
      </c>
      <c r="AD38" s="55" t="s">
        <v>121</v>
      </c>
      <c r="AE38" s="109" t="str">
        <f>IFERROR(AC38*(1+Dashboard!$D$8),"-")</f>
        <v>-</v>
      </c>
      <c r="AF38" s="119" t="str">
        <f>IFERROR(AD38*(1+Dashboard!$D$7)*(1+Dashboard!$D$8)*(1+Dashboard!$D$10),"-")</f>
        <v>-</v>
      </c>
      <c r="AG38" s="112" t="str">
        <f>IF(AND(AE38="-",AF38="-"),"-",IFERROR(AE38*Dashboard!$D$9,0)+IFERROR(AF38*(1-Dashboard!$D$9),0))</f>
        <v>-</v>
      </c>
      <c r="AH38" s="51" t="s">
        <v>121</v>
      </c>
      <c r="AI38" s="49" t="s">
        <v>121</v>
      </c>
      <c r="AJ38" s="49" t="s">
        <v>121</v>
      </c>
      <c r="AK38" s="52" t="s">
        <v>121</v>
      </c>
      <c r="AL38" s="53" t="s">
        <v>121</v>
      </c>
      <c r="AM38" s="55" t="s">
        <v>121</v>
      </c>
      <c r="AN38" s="109" t="str">
        <f>IFERROR(AL38*(1+Dashboard!$D$8),"-")</f>
        <v>-</v>
      </c>
      <c r="AO38" s="119" t="str">
        <f>IFERROR(AM38*(1+Dashboard!$D$7)*(1+Dashboard!$D$8)*(1+Dashboard!$D$10),"-")</f>
        <v>-</v>
      </c>
      <c r="AP38" s="112" t="str">
        <f>IF(AND(AN38="-",AO38="-"),"-",IFERROR(AN38*Dashboard!$D$9,0)+IFERROR(AO38*(1-Dashboard!$D$9),0))</f>
        <v>-</v>
      </c>
      <c r="AQ38" s="56">
        <v>9.6901648044217219E-5</v>
      </c>
      <c r="AR38" s="58">
        <v>9.6901648044217219E-5</v>
      </c>
      <c r="AT38" s="36">
        <v>2045</v>
      </c>
      <c r="AU38" s="47"/>
      <c r="AV38" s="51" t="s">
        <v>121</v>
      </c>
      <c r="AW38" s="49" t="s">
        <v>121</v>
      </c>
      <c r="AX38" s="49" t="s">
        <v>121</v>
      </c>
      <c r="AY38" s="52" t="s">
        <v>121</v>
      </c>
      <c r="AZ38" s="53" t="s">
        <v>121</v>
      </c>
      <c r="BA38" s="55" t="s">
        <v>121</v>
      </c>
      <c r="BB38" s="109" t="str">
        <f>IFERROR(AZ38*(1+Dashboard!$D$8),"-")</f>
        <v>-</v>
      </c>
      <c r="BC38" s="119" t="str">
        <f>IFERROR(BA38*(1+Dashboard!$D$7)*(1+Dashboard!$D$8)*(1+Dashboard!$D$10),"-")</f>
        <v>-</v>
      </c>
      <c r="BD38" s="112" t="str">
        <f>IF(AND(BB38="-",BC38="-"),"-",IFERROR(BB38*Dashboard!$D$9,0)+IFERROR(BC38*(1-Dashboard!$D$9),0))</f>
        <v>-</v>
      </c>
      <c r="BE38" s="51" t="s">
        <v>121</v>
      </c>
      <c r="BF38" s="49" t="s">
        <v>121</v>
      </c>
      <c r="BG38" s="49" t="s">
        <v>121</v>
      </c>
      <c r="BH38" s="52" t="s">
        <v>121</v>
      </c>
      <c r="BI38" s="53" t="s">
        <v>121</v>
      </c>
      <c r="BJ38" s="55" t="s">
        <v>121</v>
      </c>
      <c r="BK38" s="109" t="str">
        <f>IFERROR(BI38*(1+Dashboard!$D$8),"-")</f>
        <v>-</v>
      </c>
      <c r="BL38" s="119" t="str">
        <f>IFERROR(BJ38*(1+Dashboard!$D$7)*(1+Dashboard!$D$8)*(1+Dashboard!$D$10),"-")</f>
        <v>-</v>
      </c>
      <c r="BM38" s="112" t="str">
        <f>IF(AND(BK38="-",BL38="-"),"-",IFERROR(BK38*Dashboard!$D$9,0)+IFERROR(BL38*(1-Dashboard!$D$9),0))</f>
        <v>-</v>
      </c>
      <c r="BO38" s="36">
        <v>2045</v>
      </c>
      <c r="BP38" s="47"/>
      <c r="BQ38" s="59">
        <v>94</v>
      </c>
      <c r="BR38" s="53" t="s">
        <v>121</v>
      </c>
      <c r="BS38" s="57" t="s">
        <v>121</v>
      </c>
      <c r="BT38" s="112" t="str">
        <f>IF(AND(BR38="-",BS38="-"),"-",IFERROR(BR38*Dashboard!$D$9,0)+IFERROR(BS38*(1-Dashboard!$D$9),0))</f>
        <v>-</v>
      </c>
      <c r="BU38" s="53" t="s">
        <v>121</v>
      </c>
      <c r="BV38" s="57" t="s">
        <v>121</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v>7.6525310657392723E-2</v>
      </c>
      <c r="E39" s="49">
        <v>5.9481089641386084E-2</v>
      </c>
      <c r="F39" s="49">
        <v>9.8072852157323379E-2</v>
      </c>
      <c r="G39" s="49">
        <v>7.6777688453088758E-2</v>
      </c>
      <c r="H39" s="50">
        <v>6.9072504046563642E-3</v>
      </c>
      <c r="I39" s="101">
        <f>IFERROR((D39+$H39)*(1+Dashboard!$D$7)*(1+Dashboard!$D$8),"-")</f>
        <v>9.7315739222774075E-2</v>
      </c>
      <c r="J39" s="102">
        <f>IFERROR((E39+$H39)*(1+Dashboard!$D$7)*(1+Dashboard!$D$8),"-")</f>
        <v>7.7435359829703926E-2</v>
      </c>
      <c r="K39" s="102">
        <f>IFERROR((F39+$H39)*(1+Dashboard!$D$7)*(1+Dashboard!$D$8),"-")</f>
        <v>0.1224487916282932</v>
      </c>
      <c r="L39" s="103">
        <f>IFERROR((G39+$H39)*(1+Dashboard!$D$7)*(1+Dashboard!$D$8),"-")</f>
        <v>9.7610112683673922E-2</v>
      </c>
      <c r="M39" s="53">
        <v>105.70865645960252</v>
      </c>
      <c r="N39" s="54">
        <v>120.27428678904008</v>
      </c>
      <c r="O39" s="109">
        <f>M39*(1+Dashboard!$D$8)</f>
        <v>114.16534897637074</v>
      </c>
      <c r="P39" s="111">
        <f>N39*(1+Dashboard!$D$10)*(1+Dashboard!$D$7)*(1+Dashboard!$D$8)</f>
        <v>142.53253496050814</v>
      </c>
      <c r="Q39" s="112">
        <f>O39*Dashboard!$D$9+P39*(1-Dashboard!$D$9)</f>
        <v>128.34894196843945</v>
      </c>
      <c r="R39" s="51">
        <v>3.3880619072591635E-2</v>
      </c>
      <c r="S39" s="49">
        <v>3.4602686557601535E-2</v>
      </c>
      <c r="T39" s="49">
        <v>3.3005340244162899E-2</v>
      </c>
      <c r="U39" s="52">
        <v>3.3215073181162187E-2</v>
      </c>
      <c r="W39" s="36">
        <v>2046</v>
      </c>
      <c r="X39" s="47"/>
      <c r="Y39" s="51" t="s">
        <v>121</v>
      </c>
      <c r="Z39" s="49" t="s">
        <v>121</v>
      </c>
      <c r="AA39" s="49" t="s">
        <v>121</v>
      </c>
      <c r="AB39" s="52" t="s">
        <v>121</v>
      </c>
      <c r="AC39" s="53" t="s">
        <v>121</v>
      </c>
      <c r="AD39" s="55" t="s">
        <v>121</v>
      </c>
      <c r="AE39" s="109" t="str">
        <f>IFERROR(AC39*(1+Dashboard!$D$8),"-")</f>
        <v>-</v>
      </c>
      <c r="AF39" s="119" t="str">
        <f>IFERROR(AD39*(1+Dashboard!$D$7)*(1+Dashboard!$D$8)*(1+Dashboard!$D$10),"-")</f>
        <v>-</v>
      </c>
      <c r="AG39" s="112" t="str">
        <f>IF(AND(AE39="-",AF39="-"),"-",IFERROR(AE39*Dashboard!$D$9,0)+IFERROR(AF39*(1-Dashboard!$D$9),0))</f>
        <v>-</v>
      </c>
      <c r="AH39" s="51" t="s">
        <v>121</v>
      </c>
      <c r="AI39" s="49" t="s">
        <v>121</v>
      </c>
      <c r="AJ39" s="49" t="s">
        <v>121</v>
      </c>
      <c r="AK39" s="52" t="s">
        <v>121</v>
      </c>
      <c r="AL39" s="53" t="s">
        <v>121</v>
      </c>
      <c r="AM39" s="55" t="s">
        <v>121</v>
      </c>
      <c r="AN39" s="109" t="str">
        <f>IFERROR(AL39*(1+Dashboard!$D$8),"-")</f>
        <v>-</v>
      </c>
      <c r="AO39" s="119" t="str">
        <f>IFERROR(AM39*(1+Dashboard!$D$7)*(1+Dashboard!$D$8)*(1+Dashboard!$D$10),"-")</f>
        <v>-</v>
      </c>
      <c r="AP39" s="112" t="str">
        <f>IF(AND(AN39="-",AO39="-"),"-",IFERROR(AN39*Dashboard!$D$9,0)+IFERROR(AO39*(1-Dashboard!$D$9),0))</f>
        <v>-</v>
      </c>
      <c r="AQ39" s="56">
        <v>9.6901648044217219E-5</v>
      </c>
      <c r="AR39" s="58">
        <v>9.6901648044217219E-5</v>
      </c>
      <c r="AT39" s="36">
        <v>2046</v>
      </c>
      <c r="AU39" s="47"/>
      <c r="AV39" s="51" t="s">
        <v>121</v>
      </c>
      <c r="AW39" s="49" t="s">
        <v>121</v>
      </c>
      <c r="AX39" s="49" t="s">
        <v>121</v>
      </c>
      <c r="AY39" s="52" t="s">
        <v>121</v>
      </c>
      <c r="AZ39" s="53" t="s">
        <v>121</v>
      </c>
      <c r="BA39" s="55" t="s">
        <v>121</v>
      </c>
      <c r="BB39" s="109" t="str">
        <f>IFERROR(AZ39*(1+Dashboard!$D$8),"-")</f>
        <v>-</v>
      </c>
      <c r="BC39" s="119" t="str">
        <f>IFERROR(BA39*(1+Dashboard!$D$7)*(1+Dashboard!$D$8)*(1+Dashboard!$D$10),"-")</f>
        <v>-</v>
      </c>
      <c r="BD39" s="112" t="str">
        <f>IF(AND(BB39="-",BC39="-"),"-",IFERROR(BB39*Dashboard!$D$9,0)+IFERROR(BC39*(1-Dashboard!$D$9),0))</f>
        <v>-</v>
      </c>
      <c r="BE39" s="51" t="s">
        <v>121</v>
      </c>
      <c r="BF39" s="49" t="s">
        <v>121</v>
      </c>
      <c r="BG39" s="49" t="s">
        <v>121</v>
      </c>
      <c r="BH39" s="52" t="s">
        <v>121</v>
      </c>
      <c r="BI39" s="53" t="s">
        <v>121</v>
      </c>
      <c r="BJ39" s="55" t="s">
        <v>121</v>
      </c>
      <c r="BK39" s="109" t="str">
        <f>IFERROR(BI39*(1+Dashboard!$D$8),"-")</f>
        <v>-</v>
      </c>
      <c r="BL39" s="119" t="str">
        <f>IFERROR(BJ39*(1+Dashboard!$D$7)*(1+Dashboard!$D$8)*(1+Dashboard!$D$10),"-")</f>
        <v>-</v>
      </c>
      <c r="BM39" s="112" t="str">
        <f>IF(AND(BK39="-",BL39="-"),"-",IFERROR(BK39*Dashboard!$D$9,0)+IFERROR(BL39*(1-Dashboard!$D$9),0))</f>
        <v>-</v>
      </c>
      <c r="BO39" s="36">
        <v>2046</v>
      </c>
      <c r="BP39" s="47"/>
      <c r="BQ39" s="59">
        <v>94</v>
      </c>
      <c r="BR39" s="53" t="s">
        <v>121</v>
      </c>
      <c r="BS39" s="57" t="s">
        <v>121</v>
      </c>
      <c r="BT39" s="112" t="str">
        <f>IF(AND(BR39="-",BS39="-"),"-",IFERROR(BR39*Dashboard!$D$9,0)+IFERROR(BS39*(1-Dashboard!$D$9),0))</f>
        <v>-</v>
      </c>
      <c r="BU39" s="53" t="s">
        <v>121</v>
      </c>
      <c r="BV39" s="57" t="s">
        <v>121</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v>7.7977658679825507E-2</v>
      </c>
      <c r="E40" s="49">
        <v>5.985406522725361E-2</v>
      </c>
      <c r="F40" s="49">
        <v>0.10316373181284552</v>
      </c>
      <c r="G40" s="49">
        <v>8.0185955697431838E-2</v>
      </c>
      <c r="H40" s="50">
        <v>7.4243544273321646E-3</v>
      </c>
      <c r="I40" s="101">
        <f>IFERROR((D40+$H40)*(1+Dashboard!$D$7)*(1+Dashboard!$D$8),"-")</f>
        <v>9.961290808818872E-2</v>
      </c>
      <c r="J40" s="102">
        <f>IFERROR((E40+$H40)*(1+Dashboard!$D$7)*(1+Dashboard!$D$8),"-")</f>
        <v>7.8473548685108863E-2</v>
      </c>
      <c r="K40" s="102">
        <f>IFERROR((F40+$H40)*(1+Dashboard!$D$7)*(1+Dashboard!$D$8),"-")</f>
        <v>0.12898994379054327</v>
      </c>
      <c r="L40" s="103">
        <f>IFERROR((G40+$H40)*(1+Dashboard!$D$7)*(1+Dashboard!$D$8),"-")</f>
        <v>0.10218866572952474</v>
      </c>
      <c r="M40" s="53">
        <v>107.47097024088448</v>
      </c>
      <c r="N40" s="54">
        <v>122.19953523288194</v>
      </c>
      <c r="O40" s="109">
        <f>M40*(1+Dashboard!$D$8)</f>
        <v>116.06864786015525</v>
      </c>
      <c r="P40" s="111">
        <f>N40*(1+Dashboard!$D$10)*(1+Dashboard!$D$7)*(1+Dashboard!$D$8)</f>
        <v>144.81407450196366</v>
      </c>
      <c r="Q40" s="112">
        <f>O40*Dashboard!$D$9+P40*(1-Dashboard!$D$9)</f>
        <v>130.44136118105945</v>
      </c>
      <c r="R40" s="51">
        <v>3.3515336247453682E-2</v>
      </c>
      <c r="S40" s="49">
        <v>3.4229618784664975E-2</v>
      </c>
      <c r="T40" s="49">
        <v>3.2649494210086727E-2</v>
      </c>
      <c r="U40" s="52">
        <v>3.2856965918045676E-2</v>
      </c>
      <c r="W40" s="36">
        <v>2047</v>
      </c>
      <c r="X40" s="47"/>
      <c r="Y40" s="51" t="s">
        <v>121</v>
      </c>
      <c r="Z40" s="49" t="s">
        <v>121</v>
      </c>
      <c r="AA40" s="49" t="s">
        <v>121</v>
      </c>
      <c r="AB40" s="52" t="s">
        <v>121</v>
      </c>
      <c r="AC40" s="53" t="s">
        <v>121</v>
      </c>
      <c r="AD40" s="55" t="s">
        <v>121</v>
      </c>
      <c r="AE40" s="109" t="str">
        <f>IFERROR(AC40*(1+Dashboard!$D$8),"-")</f>
        <v>-</v>
      </c>
      <c r="AF40" s="119" t="str">
        <f>IFERROR(AD40*(1+Dashboard!$D$7)*(1+Dashboard!$D$8)*(1+Dashboard!$D$10),"-")</f>
        <v>-</v>
      </c>
      <c r="AG40" s="112" t="str">
        <f>IF(AND(AE40="-",AF40="-"),"-",IFERROR(AE40*Dashboard!$D$9,0)+IFERROR(AF40*(1-Dashboard!$D$9),0))</f>
        <v>-</v>
      </c>
      <c r="AH40" s="51" t="s">
        <v>121</v>
      </c>
      <c r="AI40" s="49" t="s">
        <v>121</v>
      </c>
      <c r="AJ40" s="49" t="s">
        <v>121</v>
      </c>
      <c r="AK40" s="52" t="s">
        <v>121</v>
      </c>
      <c r="AL40" s="53" t="s">
        <v>121</v>
      </c>
      <c r="AM40" s="55" t="s">
        <v>121</v>
      </c>
      <c r="AN40" s="109" t="str">
        <f>IFERROR(AL40*(1+Dashboard!$D$8),"-")</f>
        <v>-</v>
      </c>
      <c r="AO40" s="119" t="str">
        <f>IFERROR(AM40*(1+Dashboard!$D$7)*(1+Dashboard!$D$8)*(1+Dashboard!$D$10),"-")</f>
        <v>-</v>
      </c>
      <c r="AP40" s="112" t="str">
        <f>IF(AND(AN40="-",AO40="-"),"-",IFERROR(AN40*Dashboard!$D$9,0)+IFERROR(AO40*(1-Dashboard!$D$9),0))</f>
        <v>-</v>
      </c>
      <c r="AQ40" s="56">
        <v>9.6901648044217219E-5</v>
      </c>
      <c r="AR40" s="58">
        <v>9.6901648044217219E-5</v>
      </c>
      <c r="AT40" s="36">
        <v>2047</v>
      </c>
      <c r="AU40" s="47"/>
      <c r="AV40" s="51" t="s">
        <v>121</v>
      </c>
      <c r="AW40" s="49" t="s">
        <v>121</v>
      </c>
      <c r="AX40" s="49" t="s">
        <v>121</v>
      </c>
      <c r="AY40" s="52" t="s">
        <v>121</v>
      </c>
      <c r="AZ40" s="53" t="s">
        <v>121</v>
      </c>
      <c r="BA40" s="55" t="s">
        <v>121</v>
      </c>
      <c r="BB40" s="109" t="str">
        <f>IFERROR(AZ40*(1+Dashboard!$D$8),"-")</f>
        <v>-</v>
      </c>
      <c r="BC40" s="119" t="str">
        <f>IFERROR(BA40*(1+Dashboard!$D$7)*(1+Dashboard!$D$8)*(1+Dashboard!$D$10),"-")</f>
        <v>-</v>
      </c>
      <c r="BD40" s="112" t="str">
        <f>IF(AND(BB40="-",BC40="-"),"-",IFERROR(BB40*Dashboard!$D$9,0)+IFERROR(BC40*(1-Dashboard!$D$9),0))</f>
        <v>-</v>
      </c>
      <c r="BE40" s="51" t="s">
        <v>121</v>
      </c>
      <c r="BF40" s="49" t="s">
        <v>121</v>
      </c>
      <c r="BG40" s="49" t="s">
        <v>121</v>
      </c>
      <c r="BH40" s="52" t="s">
        <v>121</v>
      </c>
      <c r="BI40" s="53" t="s">
        <v>121</v>
      </c>
      <c r="BJ40" s="55" t="s">
        <v>121</v>
      </c>
      <c r="BK40" s="109" t="str">
        <f>IFERROR(BI40*(1+Dashboard!$D$8),"-")</f>
        <v>-</v>
      </c>
      <c r="BL40" s="119" t="str">
        <f>IFERROR(BJ40*(1+Dashboard!$D$7)*(1+Dashboard!$D$8)*(1+Dashboard!$D$10),"-")</f>
        <v>-</v>
      </c>
      <c r="BM40" s="112" t="str">
        <f>IF(AND(BK40="-",BL40="-"),"-",IFERROR(BK40*Dashboard!$D$9,0)+IFERROR(BL40*(1-Dashboard!$D$9),0))</f>
        <v>-</v>
      </c>
      <c r="BO40" s="36">
        <v>2047</v>
      </c>
      <c r="BP40" s="47"/>
      <c r="BQ40" s="59">
        <v>94</v>
      </c>
      <c r="BR40" s="53" t="s">
        <v>121</v>
      </c>
      <c r="BS40" s="57" t="s">
        <v>121</v>
      </c>
      <c r="BT40" s="112" t="str">
        <f>IF(AND(BR40="-",BS40="-"),"-",IFERROR(BR40*Dashboard!$D$9,0)+IFERROR(BS40*(1-Dashboard!$D$9),0))</f>
        <v>-</v>
      </c>
      <c r="BU40" s="53" t="s">
        <v>121</v>
      </c>
      <c r="BV40" s="57" t="s">
        <v>121</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v>7.9457570324805452E-2</v>
      </c>
      <c r="E41" s="49">
        <v>6.0229379552853242E-2</v>
      </c>
      <c r="F41" s="49">
        <v>0.10851887476954539</v>
      </c>
      <c r="G41" s="49">
        <v>8.3745520614873781E-2</v>
      </c>
      <c r="H41" s="50">
        <v>7.9801708977407463E-3</v>
      </c>
      <c r="I41" s="101">
        <f>IFERROR((D41+$H41)*(1+Dashboard!$D$7)*(1+Dashboard!$D$8),"-")</f>
        <v>0.10198738136197791</v>
      </c>
      <c r="J41" s="102">
        <f>IFERROR((E41+$H41)*(1+Dashboard!$D$7)*(1+Dashboard!$D$8),"-")</f>
        <v>7.9559619645572843E-2</v>
      </c>
      <c r="K41" s="102">
        <f>IFERROR((F41+$H41)*(1+Dashboard!$D$7)*(1+Dashboard!$D$8),"-")</f>
        <v>0.1358844868663226</v>
      </c>
      <c r="L41" s="103">
        <f>IFERROR((G41+$H41)*(1+Dashboard!$D$7)*(1+Dashboard!$D$8),"-")</f>
        <v>0.10698884658031362</v>
      </c>
      <c r="M41" s="53">
        <v>109.26266430158455</v>
      </c>
      <c r="N41" s="54">
        <v>124.15560141565595</v>
      </c>
      <c r="O41" s="109">
        <f>M41*(1+Dashboard!$D$8)</f>
        <v>118.00367744571132</v>
      </c>
      <c r="P41" s="111">
        <f>N41*(1+Dashboard!$D$10)*(1+Dashboard!$D$7)*(1+Dashboard!$D$8)</f>
        <v>147.13213498708066</v>
      </c>
      <c r="Q41" s="112">
        <f>O41*Dashboard!$D$9+P41*(1-Dashboard!$D$9)</f>
        <v>132.56790621639598</v>
      </c>
      <c r="R41" s="51">
        <v>3.3153991707565326E-2</v>
      </c>
      <c r="S41" s="49">
        <v>3.3860573230146976E-2</v>
      </c>
      <c r="T41" s="49">
        <v>3.2297484718795177E-2</v>
      </c>
      <c r="U41" s="52">
        <v>3.2502719577083318E-2</v>
      </c>
      <c r="W41" s="36">
        <v>2048</v>
      </c>
      <c r="X41" s="47"/>
      <c r="Y41" s="51" t="s">
        <v>121</v>
      </c>
      <c r="Z41" s="49" t="s">
        <v>121</v>
      </c>
      <c r="AA41" s="49" t="s">
        <v>121</v>
      </c>
      <c r="AB41" s="52" t="s">
        <v>121</v>
      </c>
      <c r="AC41" s="53" t="s">
        <v>121</v>
      </c>
      <c r="AD41" s="55" t="s">
        <v>121</v>
      </c>
      <c r="AE41" s="109" t="str">
        <f>IFERROR(AC41*(1+Dashboard!$D$8),"-")</f>
        <v>-</v>
      </c>
      <c r="AF41" s="119" t="str">
        <f>IFERROR(AD41*(1+Dashboard!$D$7)*(1+Dashboard!$D$8)*(1+Dashboard!$D$10),"-")</f>
        <v>-</v>
      </c>
      <c r="AG41" s="112" t="str">
        <f>IF(AND(AE41="-",AF41="-"),"-",IFERROR(AE41*Dashboard!$D$9,0)+IFERROR(AF41*(1-Dashboard!$D$9),0))</f>
        <v>-</v>
      </c>
      <c r="AH41" s="51" t="s">
        <v>121</v>
      </c>
      <c r="AI41" s="49" t="s">
        <v>121</v>
      </c>
      <c r="AJ41" s="49" t="s">
        <v>121</v>
      </c>
      <c r="AK41" s="52" t="s">
        <v>121</v>
      </c>
      <c r="AL41" s="53" t="s">
        <v>121</v>
      </c>
      <c r="AM41" s="55" t="s">
        <v>121</v>
      </c>
      <c r="AN41" s="109" t="str">
        <f>IFERROR(AL41*(1+Dashboard!$D$8),"-")</f>
        <v>-</v>
      </c>
      <c r="AO41" s="119" t="str">
        <f>IFERROR(AM41*(1+Dashboard!$D$7)*(1+Dashboard!$D$8)*(1+Dashboard!$D$10),"-")</f>
        <v>-</v>
      </c>
      <c r="AP41" s="112" t="str">
        <f>IF(AND(AN41="-",AO41="-"),"-",IFERROR(AN41*Dashboard!$D$9,0)+IFERROR(AO41*(1-Dashboard!$D$9),0))</f>
        <v>-</v>
      </c>
      <c r="AQ41" s="56">
        <v>9.6901648044217219E-5</v>
      </c>
      <c r="AR41" s="58">
        <v>9.6901648044217219E-5</v>
      </c>
      <c r="AT41" s="36">
        <v>2048</v>
      </c>
      <c r="AU41" s="47"/>
      <c r="AV41" s="51" t="s">
        <v>121</v>
      </c>
      <c r="AW41" s="49" t="s">
        <v>121</v>
      </c>
      <c r="AX41" s="49" t="s">
        <v>121</v>
      </c>
      <c r="AY41" s="52" t="s">
        <v>121</v>
      </c>
      <c r="AZ41" s="53" t="s">
        <v>121</v>
      </c>
      <c r="BA41" s="55" t="s">
        <v>121</v>
      </c>
      <c r="BB41" s="109" t="str">
        <f>IFERROR(AZ41*(1+Dashboard!$D$8),"-")</f>
        <v>-</v>
      </c>
      <c r="BC41" s="119" t="str">
        <f>IFERROR(BA41*(1+Dashboard!$D$7)*(1+Dashboard!$D$8)*(1+Dashboard!$D$10),"-")</f>
        <v>-</v>
      </c>
      <c r="BD41" s="112" t="str">
        <f>IF(AND(BB41="-",BC41="-"),"-",IFERROR(BB41*Dashboard!$D$9,0)+IFERROR(BC41*(1-Dashboard!$D$9),0))</f>
        <v>-</v>
      </c>
      <c r="BE41" s="51" t="s">
        <v>121</v>
      </c>
      <c r="BF41" s="49" t="s">
        <v>121</v>
      </c>
      <c r="BG41" s="49" t="s">
        <v>121</v>
      </c>
      <c r="BH41" s="52" t="s">
        <v>121</v>
      </c>
      <c r="BI41" s="53" t="s">
        <v>121</v>
      </c>
      <c r="BJ41" s="55" t="s">
        <v>121</v>
      </c>
      <c r="BK41" s="109" t="str">
        <f>IFERROR(BI41*(1+Dashboard!$D$8),"-")</f>
        <v>-</v>
      </c>
      <c r="BL41" s="119" t="str">
        <f>IFERROR(BJ41*(1+Dashboard!$D$7)*(1+Dashboard!$D$8)*(1+Dashboard!$D$10),"-")</f>
        <v>-</v>
      </c>
      <c r="BM41" s="112" t="str">
        <f>IF(AND(BK41="-",BL41="-"),"-",IFERROR(BK41*Dashboard!$D$9,0)+IFERROR(BL41*(1-Dashboard!$D$9),0))</f>
        <v>-</v>
      </c>
      <c r="BO41" s="36">
        <v>2048</v>
      </c>
      <c r="BP41" s="47"/>
      <c r="BQ41" s="59">
        <v>94</v>
      </c>
      <c r="BR41" s="53" t="s">
        <v>121</v>
      </c>
      <c r="BS41" s="57" t="s">
        <v>121</v>
      </c>
      <c r="BT41" s="112" t="str">
        <f>IF(AND(BR41="-",BS41="-"),"-",IFERROR(BR41*Dashboard!$D$9,0)+IFERROR(BS41*(1-Dashboard!$D$9),0))</f>
        <v>-</v>
      </c>
      <c r="BU41" s="53" t="s">
        <v>121</v>
      </c>
      <c r="BV41" s="57" t="s">
        <v>121</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v>8.0965568713014496E-2</v>
      </c>
      <c r="E42" s="49">
        <v>6.0607047283229402E-2</v>
      </c>
      <c r="F42" s="49">
        <v>0.11415199871416373</v>
      </c>
      <c r="G42" s="49">
        <v>8.746309951732445E-2</v>
      </c>
      <c r="H42" s="50">
        <v>8.5775979824864006E-3</v>
      </c>
      <c r="I42" s="101">
        <f>IFERROR((D42+$H42)*(1+Dashboard!$D$7)*(1+Dashboard!$D$8),"-")</f>
        <v>0.10444314963363226</v>
      </c>
      <c r="J42" s="102">
        <f>IFERROR((E42+$H42)*(1+Dashboard!$D$7)*(1+Dashboard!$D$8),"-")</f>
        <v>8.0696970237930932E-2</v>
      </c>
      <c r="K42" s="102">
        <f>IFERROR((F42+$H42)*(1+Dashboard!$D$7)*(1+Dashboard!$D$8),"-")</f>
        <v>0.14315180158697272</v>
      </c>
      <c r="L42" s="103">
        <f>IFERROR((G42+$H42)*(1+Dashboard!$D$7)*(1+Dashboard!$D$8),"-")</f>
        <v>0.11202186956377939</v>
      </c>
      <c r="M42" s="53">
        <v>111.08422845278398</v>
      </c>
      <c r="N42" s="54">
        <v>126.14297864150473</v>
      </c>
      <c r="O42" s="109">
        <f>M42*(1+Dashboard!$D$8)</f>
        <v>119.9709667290067</v>
      </c>
      <c r="P42" s="111">
        <f>N42*(1+Dashboard!$D$10)*(1+Dashboard!$D$7)*(1+Dashboard!$D$8)</f>
        <v>149.48730101205035</v>
      </c>
      <c r="Q42" s="112">
        <f>O42*Dashboard!$D$9+P42*(1-Dashboard!$D$9)</f>
        <v>134.72913387052853</v>
      </c>
      <c r="R42" s="51">
        <v>3.279654299242845E-2</v>
      </c>
      <c r="S42" s="49">
        <v>3.3495506528626623E-2</v>
      </c>
      <c r="T42" s="49">
        <v>3.1949270406723317E-2</v>
      </c>
      <c r="U42" s="52">
        <v>3.2152292531864766E-2</v>
      </c>
      <c r="W42" s="36">
        <v>2049</v>
      </c>
      <c r="X42" s="47"/>
      <c r="Y42" s="51" t="s">
        <v>121</v>
      </c>
      <c r="Z42" s="49" t="s">
        <v>121</v>
      </c>
      <c r="AA42" s="49" t="s">
        <v>121</v>
      </c>
      <c r="AB42" s="52" t="s">
        <v>121</v>
      </c>
      <c r="AC42" s="53" t="s">
        <v>121</v>
      </c>
      <c r="AD42" s="55" t="s">
        <v>121</v>
      </c>
      <c r="AE42" s="109" t="str">
        <f>IFERROR(AC42*(1+Dashboard!$D$8),"-")</f>
        <v>-</v>
      </c>
      <c r="AF42" s="119" t="str">
        <f>IFERROR(AD42*(1+Dashboard!$D$7)*(1+Dashboard!$D$8)*(1+Dashboard!$D$10),"-")</f>
        <v>-</v>
      </c>
      <c r="AG42" s="112" t="str">
        <f>IF(AND(AE42="-",AF42="-"),"-",IFERROR(AE42*Dashboard!$D$9,0)+IFERROR(AF42*(1-Dashboard!$D$9),0))</f>
        <v>-</v>
      </c>
      <c r="AH42" s="51" t="s">
        <v>121</v>
      </c>
      <c r="AI42" s="49" t="s">
        <v>121</v>
      </c>
      <c r="AJ42" s="49" t="s">
        <v>121</v>
      </c>
      <c r="AK42" s="52" t="s">
        <v>121</v>
      </c>
      <c r="AL42" s="53" t="s">
        <v>121</v>
      </c>
      <c r="AM42" s="55" t="s">
        <v>121</v>
      </c>
      <c r="AN42" s="109" t="str">
        <f>IFERROR(AL42*(1+Dashboard!$D$8),"-")</f>
        <v>-</v>
      </c>
      <c r="AO42" s="119" t="str">
        <f>IFERROR(AM42*(1+Dashboard!$D$7)*(1+Dashboard!$D$8)*(1+Dashboard!$D$10),"-")</f>
        <v>-</v>
      </c>
      <c r="AP42" s="112" t="str">
        <f>IF(AND(AN42="-",AO42="-"),"-",IFERROR(AN42*Dashboard!$D$9,0)+IFERROR(AO42*(1-Dashboard!$D$9),0))</f>
        <v>-</v>
      </c>
      <c r="AQ42" s="56">
        <v>9.6901648044217219E-5</v>
      </c>
      <c r="AR42" s="58">
        <v>9.6901648044217219E-5</v>
      </c>
      <c r="AT42" s="36">
        <v>2049</v>
      </c>
      <c r="AU42" s="47"/>
      <c r="AV42" s="51" t="s">
        <v>121</v>
      </c>
      <c r="AW42" s="49" t="s">
        <v>121</v>
      </c>
      <c r="AX42" s="49" t="s">
        <v>121</v>
      </c>
      <c r="AY42" s="52" t="s">
        <v>121</v>
      </c>
      <c r="AZ42" s="53" t="s">
        <v>121</v>
      </c>
      <c r="BA42" s="55" t="s">
        <v>121</v>
      </c>
      <c r="BB42" s="109" t="str">
        <f>IFERROR(AZ42*(1+Dashboard!$D$8),"-")</f>
        <v>-</v>
      </c>
      <c r="BC42" s="119" t="str">
        <f>IFERROR(BA42*(1+Dashboard!$D$7)*(1+Dashboard!$D$8)*(1+Dashboard!$D$10),"-")</f>
        <v>-</v>
      </c>
      <c r="BD42" s="112" t="str">
        <f>IF(AND(BB42="-",BC42="-"),"-",IFERROR(BB42*Dashboard!$D$9,0)+IFERROR(BC42*(1-Dashboard!$D$9),0))</f>
        <v>-</v>
      </c>
      <c r="BE42" s="51" t="s">
        <v>121</v>
      </c>
      <c r="BF42" s="49" t="s">
        <v>121</v>
      </c>
      <c r="BG42" s="49" t="s">
        <v>121</v>
      </c>
      <c r="BH42" s="52" t="s">
        <v>121</v>
      </c>
      <c r="BI42" s="53" t="s">
        <v>121</v>
      </c>
      <c r="BJ42" s="55" t="s">
        <v>121</v>
      </c>
      <c r="BK42" s="109" t="str">
        <f>IFERROR(BI42*(1+Dashboard!$D$8),"-")</f>
        <v>-</v>
      </c>
      <c r="BL42" s="119" t="str">
        <f>IFERROR(BJ42*(1+Dashboard!$D$7)*(1+Dashboard!$D$8)*(1+Dashboard!$D$10),"-")</f>
        <v>-</v>
      </c>
      <c r="BM42" s="112" t="str">
        <f>IF(AND(BK42="-",BL42="-"),"-",IFERROR(BK42*Dashboard!$D$9,0)+IFERROR(BL42*(1-Dashboard!$D$9),0))</f>
        <v>-</v>
      </c>
      <c r="BO42" s="36">
        <v>2049</v>
      </c>
      <c r="BP42" s="47"/>
      <c r="BQ42" s="59">
        <v>94</v>
      </c>
      <c r="BR42" s="53" t="s">
        <v>121</v>
      </c>
      <c r="BS42" s="57" t="s">
        <v>121</v>
      </c>
      <c r="BT42" s="112" t="str">
        <f>IF(AND(BR42="-",BS42="-"),"-",IFERROR(BR42*Dashboard!$D$9,0)+IFERROR(BS42*(1-Dashboard!$D$9),0))</f>
        <v>-</v>
      </c>
      <c r="BU42" s="53" t="s">
        <v>121</v>
      </c>
      <c r="BV42" s="57" t="s">
        <v>121</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v>8.2502186893265328E-2</v>
      </c>
      <c r="E43" s="63">
        <v>6.0987083175383525E-2</v>
      </c>
      <c r="F43" s="63">
        <v>0.12007753340707651</v>
      </c>
      <c r="G43" s="63">
        <v>9.1345706863021681E-2</v>
      </c>
      <c r="H43" s="64">
        <v>9.2197508163621572E-3</v>
      </c>
      <c r="I43" s="104">
        <f>IFERROR((D43+$H43)*(1+Dashboard!$D$7)*(1+Dashboard!$D$8),"-")</f>
        <v>0.10698446814450951</v>
      </c>
      <c r="J43" s="105">
        <f>IFERROR((E43+$H43)*(1+Dashboard!$D$7)*(1+Dashboard!$D$8),"-")</f>
        <v>8.1889251167972174E-2</v>
      </c>
      <c r="K43" s="105">
        <f>IFERROR((F43+$H43)*(1+Dashboard!$D$7)*(1+Dashboard!$D$8),"-")</f>
        <v>0.15081235231821888</v>
      </c>
      <c r="L43" s="106">
        <f>IFERROR((G43+$H43)*(1+Dashboard!$D$7)*(1+Dashboard!$D$8),"-")</f>
        <v>0.11729954983723333</v>
      </c>
      <c r="M43" s="67">
        <v>112.93616067141195</v>
      </c>
      <c r="N43" s="68">
        <v>128.16216811096382</v>
      </c>
      <c r="O43" s="115">
        <f>M43*(1+Dashboard!$D$8)</f>
        <v>121.97105352512492</v>
      </c>
      <c r="P43" s="117">
        <f>N43*(1+Dashboard!$D$10)*(1+Dashboard!$D$7)*(1+Dashboard!$D$8)</f>
        <v>151.8801665307823</v>
      </c>
      <c r="Q43" s="118">
        <f>O43*Dashboard!$D$9+P43*(1-Dashboard!$D$9)</f>
        <v>136.92561002795361</v>
      </c>
      <c r="R43" s="65">
        <v>3.2442948099331466E-2</v>
      </c>
      <c r="S43" s="63">
        <v>3.3134375782225903E-2</v>
      </c>
      <c r="T43" s="63">
        <v>3.1604810356266166E-2</v>
      </c>
      <c r="U43" s="66">
        <v>3.1805643604773511E-2</v>
      </c>
      <c r="W43" s="61">
        <v>2050</v>
      </c>
      <c r="X43" s="47"/>
      <c r="Y43" s="65" t="s">
        <v>121</v>
      </c>
      <c r="Z43" s="63" t="s">
        <v>121</v>
      </c>
      <c r="AA43" s="63" t="s">
        <v>121</v>
      </c>
      <c r="AB43" s="66" t="s">
        <v>121</v>
      </c>
      <c r="AC43" s="67" t="s">
        <v>121</v>
      </c>
      <c r="AD43" s="69" t="s">
        <v>121</v>
      </c>
      <c r="AE43" s="115" t="str">
        <f>IFERROR(AC43*(1+Dashboard!$D$8),"-")</f>
        <v>-</v>
      </c>
      <c r="AF43" s="120" t="str">
        <f>IFERROR(AD43*(1+Dashboard!$D$7)*(1+Dashboard!$D$8)*(1+Dashboard!$D$10),"-")</f>
        <v>-</v>
      </c>
      <c r="AG43" s="118" t="str">
        <f>IF(AND(AE43="-",AF43="-"),"-",IFERROR(AE43*Dashboard!$D$9,0)+IFERROR(AF43*(1-Dashboard!$D$9),0))</f>
        <v>-</v>
      </c>
      <c r="AH43" s="65" t="s">
        <v>121</v>
      </c>
      <c r="AI43" s="63" t="s">
        <v>121</v>
      </c>
      <c r="AJ43" s="63" t="s">
        <v>121</v>
      </c>
      <c r="AK43" s="66" t="s">
        <v>121</v>
      </c>
      <c r="AL43" s="67" t="s">
        <v>121</v>
      </c>
      <c r="AM43" s="69" t="s">
        <v>121</v>
      </c>
      <c r="AN43" s="115" t="str">
        <f>IFERROR(AL43*(1+Dashboard!$D$8),"-")</f>
        <v>-</v>
      </c>
      <c r="AO43" s="120" t="str">
        <f>IFERROR(AM43*(1+Dashboard!$D$7)*(1+Dashboard!$D$8)*(1+Dashboard!$D$10),"-")</f>
        <v>-</v>
      </c>
      <c r="AP43" s="118" t="str">
        <f>IF(AND(AN43="-",AO43="-"),"-",IFERROR(AN43*Dashboard!$D$9,0)+IFERROR(AO43*(1-Dashboard!$D$9),0))</f>
        <v>-</v>
      </c>
      <c r="AQ43" s="71">
        <v>9.6901648044217219E-5</v>
      </c>
      <c r="AR43" s="72">
        <v>9.6901648044217219E-5</v>
      </c>
      <c r="AT43" s="61">
        <v>2050</v>
      </c>
      <c r="AU43" s="47"/>
      <c r="AV43" s="65" t="s">
        <v>121</v>
      </c>
      <c r="AW43" s="63" t="s">
        <v>121</v>
      </c>
      <c r="AX43" s="63" t="s">
        <v>121</v>
      </c>
      <c r="AY43" s="66" t="s">
        <v>121</v>
      </c>
      <c r="AZ43" s="67" t="s">
        <v>121</v>
      </c>
      <c r="BA43" s="69" t="s">
        <v>121</v>
      </c>
      <c r="BB43" s="115" t="str">
        <f>IFERROR(AZ43*(1+Dashboard!$D$8),"-")</f>
        <v>-</v>
      </c>
      <c r="BC43" s="120" t="str">
        <f>IFERROR(BA43*(1+Dashboard!$D$7)*(1+Dashboard!$D$8)*(1+Dashboard!$D$10),"-")</f>
        <v>-</v>
      </c>
      <c r="BD43" s="118" t="str">
        <f>IF(AND(BB43="-",BC43="-"),"-",IFERROR(BB43*Dashboard!$D$9,0)+IFERROR(BC43*(1-Dashboard!$D$9),0))</f>
        <v>-</v>
      </c>
      <c r="BE43" s="65" t="s">
        <v>121</v>
      </c>
      <c r="BF43" s="63" t="s">
        <v>121</v>
      </c>
      <c r="BG43" s="63" t="s">
        <v>121</v>
      </c>
      <c r="BH43" s="66" t="s">
        <v>121</v>
      </c>
      <c r="BI43" s="67" t="s">
        <v>121</v>
      </c>
      <c r="BJ43" s="69" t="s">
        <v>121</v>
      </c>
      <c r="BK43" s="115" t="str">
        <f>IFERROR(BI43*(1+Dashboard!$D$8),"-")</f>
        <v>-</v>
      </c>
      <c r="BL43" s="120" t="str">
        <f>IFERROR(BJ43*(1+Dashboard!$D$7)*(1+Dashboard!$D$8)*(1+Dashboard!$D$10),"-")</f>
        <v>-</v>
      </c>
      <c r="BM43" s="118" t="str">
        <f>IF(AND(BK43="-",BL43="-"),"-",IFERROR(BK43*Dashboard!$D$9,0)+IFERROR(BL43*(1-Dashboard!$D$9),0))</f>
        <v>-</v>
      </c>
      <c r="BO43" s="61">
        <v>2050</v>
      </c>
      <c r="BP43" s="47"/>
      <c r="BQ43" s="73">
        <v>94</v>
      </c>
      <c r="BR43" s="67" t="s">
        <v>121</v>
      </c>
      <c r="BS43" s="70" t="s">
        <v>121</v>
      </c>
      <c r="BT43" s="118" t="str">
        <f>IF(AND(BR43="-",BS43="-"),"-",IFERROR(BR43*Dashboard!$D$9,0)+IFERROR(BS43*(1-Dashboard!$D$9),0))</f>
        <v>-</v>
      </c>
      <c r="BU43" s="67" t="s">
        <v>121</v>
      </c>
      <c r="BV43" s="70" t="s">
        <v>121</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-PMT(Dashboard!$D$15,10,(NPV(Dashboard!$D$15,D12:D20)+IF(D11="-",,D11)),,1)</f>
        <v>5.3504744468751329E-2</v>
      </c>
      <c r="E46" s="102">
        <f>-PMT(Dashboard!$D$15,10,(NPV(Dashboard!$D$15,E12:E20)+IF(E11="-",,E11)),,1)</f>
        <v>4.9579100694596492E-2</v>
      </c>
      <c r="F46" s="102">
        <f>-PMT(Dashboard!$D$15,10,(NPV(Dashboard!$D$15,F12:F20)+IF(F11="-",,F11)),,1)</f>
        <v>4.0672415858602817E-2</v>
      </c>
      <c r="G46" s="102">
        <f>-PMT(Dashboard!$D$15,10,(NPV(Dashboard!$D$15,G12:G20)+IF(G11="-",,G11)),,1)</f>
        <v>3.4724046714549733E-2</v>
      </c>
      <c r="H46" s="107">
        <f>-PMT(Dashboard!$D$15,10,(NPV(Dashboard!$D$15,H12:H20)+IF(H11="-",,H11)),,1)</f>
        <v>6.080419598470296E-3</v>
      </c>
      <c r="I46" s="101">
        <f>-PMT(Dashboard!$D$15,10,(NPV(Dashboard!$D$15,I12:I20)+IF(I11="-",,I11)),,1)</f>
        <v>6.950013536800731E-2</v>
      </c>
      <c r="J46" s="102">
        <f>-PMT(Dashboard!$D$15,10,(NPV(Dashboard!$D$15,J12:J20)+IF(J11="-",,J11)),,1)</f>
        <v>6.4921264469833095E-2</v>
      </c>
      <c r="K46" s="102">
        <f>-PMT(Dashboard!$D$15,10,(NPV(Dashboard!$D$15,K12:K20)+IF(K11="-",,K11)),,1)</f>
        <v>5.4532507277130077E-2</v>
      </c>
      <c r="L46" s="108">
        <f>-PMT(Dashboard!$D$15,10,(NPV(Dashboard!$D$15,L12:L20)+IF(L11="-",,L11)),,1)</f>
        <v>4.7594329507506548E-2</v>
      </c>
      <c r="M46" s="109">
        <f>-PMT(Dashboard!$D$15,10,(NPV(Dashboard!$D$15,M12:M20)+IF(M11="-",,M11)),,1)</f>
        <v>73.28754827689886</v>
      </c>
      <c r="N46" s="110">
        <f>-PMT(Dashboard!$D$15,10,(NPV(Dashboard!$D$15,N12:N20)+IF(N11="-",,N11)),,1)</f>
        <v>26.368526233790405</v>
      </c>
      <c r="O46" s="109">
        <f>-PMT(Dashboard!$D$15,10,(NPV(Dashboard!$D$15,O12:O20)+IF(O11="-",,O11)),,1)</f>
        <v>79.150552139050774</v>
      </c>
      <c r="P46" s="111">
        <f>-PMT(Dashboard!$D$15,10,(NPV(Dashboard!$D$15,P12:P20)+IF(P11="-",,P11)),,1)</f>
        <v>31.248348983078621</v>
      </c>
      <c r="Q46" s="112">
        <f>-PMT(Dashboard!$D$15,10,(NPV(Dashboard!$D$15,Q12:Q20)+IF(Q11="-",,Q11)),,1)</f>
        <v>55.199450561064694</v>
      </c>
      <c r="R46" s="101">
        <f>-PMT(Dashboard!$D$15,10,(NPV(Dashboard!$D$15,R12:R20)+IF(R11="-",,R11)),,1)</f>
        <v>4.3100980996918524E-2</v>
      </c>
      <c r="S46" s="102">
        <f>-PMT(Dashboard!$D$15,10,(NPV(Dashboard!$D$15,S12:S20)+IF(S11="-",,S11)),,1)</f>
        <v>4.4019553850715078E-2</v>
      </c>
      <c r="T46" s="102">
        <f>-PMT(Dashboard!$D$15,10,(NPV(Dashboard!$D$15,T12:T20)+IF(T11="-",,T11)),,1)</f>
        <v>4.198750145658655E-2</v>
      </c>
      <c r="U46" s="103">
        <f>-PMT(Dashboard!$D$15,10,(NPV(Dashboard!$D$15,U12:U20)+IF(U11="-",,U11)),,1)</f>
        <v>4.2254311673739497E-2</v>
      </c>
      <c r="W46" s="92" t="s">
        <v>21</v>
      </c>
      <c r="X46" s="79">
        <v>10</v>
      </c>
      <c r="Y46" s="101">
        <f>-PMT(Dashboard!$D$15,10,(NPV(Dashboard!$D$15,Y12:Y20)+IF(Y11="-",,Y11)),,1)</f>
        <v>4.674711598494692E-3</v>
      </c>
      <c r="Z46" s="102">
        <f>-PMT(Dashboard!$D$15,10,(NPV(Dashboard!$D$15,Z12:Z20)+IF(Z11="-",,Z11)),,1)</f>
        <v>3.428387304129415E-3</v>
      </c>
      <c r="AA46" s="102">
        <f>-PMT(Dashboard!$D$15,10,(NPV(Dashboard!$D$15,AA12:AA20)+IF(AA11="-",,AA11)),,1)</f>
        <v>3.4148287509023103E-3</v>
      </c>
      <c r="AB46" s="108">
        <f>-PMT(Dashboard!$D$15,10,(NPV(Dashboard!$D$15,AB12:AB20)+IF(AB11="-",,AB11)),,1)</f>
        <v>2.3010651778827321E-3</v>
      </c>
      <c r="AC46" s="109">
        <f>-PMT(Dashboard!$D$15,10,(NPV(Dashboard!$D$15,AC12:AC20)+IF(AC11="-",,AC11)),,1)</f>
        <v>11.997923919992726</v>
      </c>
      <c r="AD46" s="111">
        <f>-PMT(Dashboard!$D$15,10,(NPV(Dashboard!$D$15,AD12:AD20)+IF(AD11="-",,AD11)),,1)</f>
        <v>32.998349025903622</v>
      </c>
      <c r="AE46" s="109">
        <f>-PMT(Dashboard!$D$15,10,(NPV(Dashboard!$D$15,AE12:AE20)+IF(AE11="-",,AE11)),,1)</f>
        <v>12.957757833592147</v>
      </c>
      <c r="AF46" s="119">
        <f>-PMT(Dashboard!$D$15,10,(NPV(Dashboard!$D$15,AF12:AF20)+IF(AF11="-",,AF11)),,1)</f>
        <v>39.105102692675004</v>
      </c>
      <c r="AG46" s="112">
        <f>-PMT(Dashboard!$D$15,10,(NPV(Dashboard!$D$15,AG12:AG20)+IF(AG11="-",,AG11)),,1)</f>
        <v>25.015245363657549</v>
      </c>
      <c r="AH46" s="101">
        <f>-PMT(Dashboard!$D$15,10,(NPV(Dashboard!$D$15,AH12:AH20)+IF(AH11="-",,AH11)),,1)</f>
        <v>4.5903062332092719E-3</v>
      </c>
      <c r="AI46" s="102">
        <f>-PMT(Dashboard!$D$15,10,(NPV(Dashboard!$D$15,AI12:AI20)+IF(AI11="-",,AI11)),,1)</f>
        <v>3.3709151718241711E-3</v>
      </c>
      <c r="AJ46" s="102">
        <f>-PMT(Dashboard!$D$15,10,(NPV(Dashboard!$D$15,AJ12:AJ20)+IF(AJ11="-",,AJ11)),,1)</f>
        <v>3.4217287367809502E-3</v>
      </c>
      <c r="AK46" s="108">
        <f>-PMT(Dashboard!$D$15,10,(NPV(Dashboard!$D$15,AK12:AK20)+IF(AK11="-",,AK11)),,1)</f>
        <v>2.3100931218188805E-3</v>
      </c>
      <c r="AL46" s="109">
        <f>-PMT(Dashboard!$D$15,10,(NPV(Dashboard!$D$15,AL12:AL20)+IF(AL11="-",,AL11)),,1)</f>
        <v>8.8395348443565549</v>
      </c>
      <c r="AM46" s="111">
        <f>-PMT(Dashboard!$D$15,10,(NPV(Dashboard!$D$15,AM12:AM20)+IF(AM11="-",,AM11)),,1)</f>
        <v>30.438652785344676</v>
      </c>
      <c r="AN46" s="109">
        <f>-PMT(Dashboard!$D$15,10,(NPV(Dashboard!$D$15,AN12:AN20)+IF(AN11="-",,AN11)),,1)</f>
        <v>9.5466976319050794</v>
      </c>
      <c r="AO46" s="119">
        <f>-PMT(Dashboard!$D$15,10,(NPV(Dashboard!$D$15,AO12:AO20)+IF(AO11="-",,AO11)),,1)</f>
        <v>36.071702922567255</v>
      </c>
      <c r="AP46" s="112">
        <f>-PMT(Dashboard!$D$15,10,(NPV(Dashboard!$D$15,AP12:AP20)+IF(AP11="-",,AP11)),,1)</f>
        <v>21.645214687722287</v>
      </c>
      <c r="AQ46" s="101">
        <f>-PMT(Dashboard!$D$15,10,(NPV(Dashboard!$D$15,AQ12:AQ20)+IF(AQ11="-",,AQ11)),,1)</f>
        <v>1.65501561845981E-3</v>
      </c>
      <c r="AR46" s="103">
        <f>-PMT(Dashboard!$D$15,10,(NPV(Dashboard!$D$15,AR12:AR20)+IF(AR11="-",,AR11)),,1)</f>
        <v>1.3414278346360283E-3</v>
      </c>
      <c r="AT46" s="92" t="s">
        <v>21</v>
      </c>
      <c r="AU46" s="79">
        <v>10</v>
      </c>
      <c r="AV46" s="101">
        <f>-PMT(Dashboard!$D$15,10,(NPV(Dashboard!$D$15,AV12:AV20)+IF(AV11="-",,AV11)),,1)</f>
        <v>4.0101273685506367E-2</v>
      </c>
      <c r="AW46" s="102">
        <f>-PMT(Dashboard!$D$15,10,(NPV(Dashboard!$D$15,AW12:AW20)+IF(AW11="-",,AW11)),,1)</f>
        <v>2.8526459075504173E-2</v>
      </c>
      <c r="AX46" s="102">
        <f>-PMT(Dashboard!$D$15,10,(NPV(Dashboard!$D$15,AX12:AX20)+IF(AX11="-",,AX11)),,1)</f>
        <v>3.0760716931462019E-2</v>
      </c>
      <c r="AY46" s="108">
        <f>-PMT(Dashboard!$D$15,10,(NPV(Dashboard!$D$15,AY12:AY20)+IF(AY11="-",,AY11)),,1)</f>
        <v>2.1016301762881044E-2</v>
      </c>
      <c r="AZ46" s="109">
        <f>-PMT(Dashboard!$D$15,10,(NPV(Dashboard!$D$15,AZ12:AZ20)+IF(AZ11="-",,AZ11)),,1)</f>
        <v>107.18332617052275</v>
      </c>
      <c r="BA46" s="111">
        <f>-PMT(Dashboard!$D$15,10,(NPV(Dashboard!$D$15,BA12:BA20)+IF(BA11="-",,BA11)),,1)</f>
        <v>295.27734334048324</v>
      </c>
      <c r="BB46" s="109">
        <f>-PMT(Dashboard!$D$15,10,(NPV(Dashboard!$D$15,BB12:BB20)+IF(BB11="-",,BB11)),,1)</f>
        <v>115.75799226416459</v>
      </c>
      <c r="BC46" s="119">
        <f>-PMT(Dashboard!$D$15,10,(NPV(Dashboard!$D$15,BC12:BC20)+IF(BC11="-",,BC11)),,1)</f>
        <v>349.92207716469716</v>
      </c>
      <c r="BD46" s="112">
        <f>-PMT(Dashboard!$D$15,10,(NPV(Dashboard!$D$15,BD12:BD20)+IF(BD11="-",,BD11)),,1)</f>
        <v>223.74696229361209</v>
      </c>
      <c r="BE46" s="101">
        <f>-PMT(Dashboard!$D$15,10,(NPV(Dashboard!$D$15,BE12:BE20)+IF(BE11="-",,BE11)),,1)</f>
        <v>3.8822054524267027E-2</v>
      </c>
      <c r="BF46" s="102">
        <f>-PMT(Dashboard!$D$15,10,(NPV(Dashboard!$D$15,BF12:BF20)+IF(BF11="-",,BF11)),,1)</f>
        <v>2.7661595439339555E-2</v>
      </c>
      <c r="BG46" s="102">
        <f>-PMT(Dashboard!$D$15,10,(NPV(Dashboard!$D$15,BG12:BG20)+IF(BG11="-",,BG11)),,1)</f>
        <v>3.0405442936178192E-2</v>
      </c>
      <c r="BH46" s="108">
        <f>-PMT(Dashboard!$D$15,10,(NPV(Dashboard!$D$15,BH12:BH20)+IF(BH11="-",,BH11)),,1)</f>
        <v>2.0811959895830904E-2</v>
      </c>
      <c r="BI46" s="109">
        <f>-PMT(Dashboard!$D$15,10,(NPV(Dashboard!$D$15,BI12:BI20)+IF(BI11="-",,BI11)),,1)</f>
        <v>78.833995646433991</v>
      </c>
      <c r="BJ46" s="111">
        <f>-PMT(Dashboard!$D$15,10,(NPV(Dashboard!$D$15,BJ12:BJ20)+IF(BJ11="-",,BJ11)),,1)</f>
        <v>272.39315244192665</v>
      </c>
      <c r="BK46" s="109">
        <f>-PMT(Dashboard!$D$15,10,(NPV(Dashboard!$D$15,BK12:BK20)+IF(BK11="-",,BK11)),,1)</f>
        <v>85.140715298148692</v>
      </c>
      <c r="BL46" s="119">
        <f>-PMT(Dashboard!$D$15,10,(NPV(Dashboard!$D$15,BL12:BL20)+IF(BL11="-",,BL11)),,1)</f>
        <v>322.80288297639544</v>
      </c>
      <c r="BM46" s="112">
        <f>-PMT(Dashboard!$D$15,10,(NPV(Dashboard!$D$15,BM12:BM20)+IF(BM11="-",,BM11)),,1)</f>
        <v>193.55538201261811</v>
      </c>
      <c r="BO46" s="92" t="s">
        <v>21</v>
      </c>
      <c r="BP46" s="79">
        <v>10</v>
      </c>
      <c r="BQ46" s="121">
        <f>-PMT(Dashboard!$D$15,10,(NPV(Dashboard!$D$15,BQ12:BQ20)+IF(BQ11="-",,BQ11)),,1)</f>
        <v>94.000000000000014</v>
      </c>
      <c r="BR46" s="109">
        <f>-PMT(Dashboard!$D$15,10,(NPV(Dashboard!$D$15,BR12:BR20)+IF(BR11="-",,BR11)),,1)</f>
        <v>0.94128340325418858</v>
      </c>
      <c r="BS46" s="119">
        <f>-PMT(Dashboard!$D$15,10,(NPV(Dashboard!$D$15,BS12:BS20)+IF(BS11="-",,BS11)),,1)</f>
        <v>8.332183877578565</v>
      </c>
      <c r="BT46" s="112">
        <f>-PMT(Dashboard!$D$15,10,(NPV(Dashboard!$D$15,BT12:BT20)+IF(BT11="-",,BT11)),,1)</f>
        <v>4.6367336404163773</v>
      </c>
      <c r="BU46" s="109">
        <f>-PMT(Dashboard!$D$15,10,(NPV(Dashboard!$D$15,BU12:BU20)+IF(BU11="-",,BU11)),,1)</f>
        <v>0.48403563989045389</v>
      </c>
      <c r="BV46" s="119">
        <f>-PMT(Dashboard!$D$15,10,(NPV(Dashboard!$D$15,BV12:BV20)+IF(BV11="-",,BV11)),,1)</f>
        <v>7.328769273320594</v>
      </c>
      <c r="BW46" s="112">
        <f>-PMT(Dashboard!$D$15,10,(NPV(Dashboard!$D$15,BW12:BW20)+IF(BW11="-",,BW11)),,1)</f>
        <v>3.9064024566055231</v>
      </c>
      <c r="BX46" s="112">
        <f>-PMT(Dashboard!$D$15,10,(NPV(Dashboard!$D$15,BX12:BX20)+IF(BX11="-",,BX11)),,1)</f>
        <v>5.408286118181663</v>
      </c>
      <c r="BY46" s="112">
        <f>-PMT(Dashboard!$D$15,10,(NPV(Dashboard!$D$15,BY12:BY20)+IF(BY11="-",,BY11)),,1)</f>
        <v>4.5564278253846826</v>
      </c>
    </row>
    <row r="47" spans="2:77" x14ac:dyDescent="0.2">
      <c r="B47" s="92" t="s">
        <v>22</v>
      </c>
      <c r="C47" s="79">
        <v>15</v>
      </c>
      <c r="D47" s="101">
        <f>-PMT(Dashboard!$D$15,15,(NPV(Dashboard!$D$15,D12:D25)+IF(D11="-",,D11)),,1)</f>
        <v>5.5357918468466397E-2</v>
      </c>
      <c r="E47" s="102">
        <f>-PMT(Dashboard!$D$15,15,(NPV(Dashboard!$D$15,E12:E25)+IF(E11="-",,E11)),,1)</f>
        <v>5.1194976131194989E-2</v>
      </c>
      <c r="F47" s="102">
        <f>-PMT(Dashboard!$D$15,15,(NPV(Dashboard!$D$15,F12:F25)+IF(F11="-",,F11)),,1)</f>
        <v>4.2965560384930629E-2</v>
      </c>
      <c r="G47" s="102">
        <f>-PMT(Dashboard!$D$15,15,(NPV(Dashboard!$D$15,G12:G25)+IF(G11="-",,G11)),,1)</f>
        <v>3.6812968717407746E-2</v>
      </c>
      <c r="H47" s="107">
        <f>-PMT(Dashboard!$D$15,15,(NPV(Dashboard!$D$15,H12:H25)+IF(H11="-",,H11)),,1)</f>
        <v>4.9403702710668811E-3</v>
      </c>
      <c r="I47" s="101">
        <f>-PMT(Dashboard!$D$15,15,(NPV(Dashboard!$D$15,I12:I25)+IF(I11="-",,I11)),,1)</f>
        <v>7.033192398579162E-2</v>
      </c>
      <c r="J47" s="102">
        <f>-PMT(Dashboard!$D$15,15,(NPV(Dashboard!$D$15,J12:J25)+IF(J11="-",,J11)),,1)</f>
        <v>6.547626804359824E-2</v>
      </c>
      <c r="K47" s="102">
        <f>-PMT(Dashboard!$D$15,15,(NPV(Dashboard!$D$15,K12:K25)+IF(K11="-",,K11)),,1)</f>
        <v>5.5877477517155508E-2</v>
      </c>
      <c r="L47" s="108">
        <f>-PMT(Dashboard!$D$15,15,(NPV(Dashboard!$D$15,L12:L25)+IF(L11="-",,L11)),,1)</f>
        <v>4.8701094596156812E-2</v>
      </c>
      <c r="M47" s="109">
        <f>-PMT(Dashboard!$D$15,15,(NPV(Dashboard!$D$15,M12:M25)+IF(M11="-",,M11)),,1)</f>
        <v>76.938370478334988</v>
      </c>
      <c r="N47" s="110">
        <f>-PMT(Dashboard!$D$15,15,(NPV(Dashboard!$D$15,N12:N25)+IF(N11="-",,N11)),,1)</f>
        <v>48.622829545884954</v>
      </c>
      <c r="O47" s="109">
        <f>-PMT(Dashboard!$D$15,15,(NPV(Dashboard!$D$15,O12:O25)+IF(O11="-",,O11)),,1)</f>
        <v>83.093440116601812</v>
      </c>
      <c r="P47" s="111">
        <f>-PMT(Dashboard!$D$15,15,(NPV(Dashboard!$D$15,P12:P25)+IF(P11="-",,P11)),,1)</f>
        <v>57.621087076437348</v>
      </c>
      <c r="Q47" s="112">
        <f>-PMT(Dashboard!$D$15,15,(NPV(Dashboard!$D$15,Q12:Q25)+IF(Q11="-",,Q11)),,1)</f>
        <v>70.357263596519587</v>
      </c>
      <c r="R47" s="101">
        <f>-PMT(Dashboard!$D$15,15,(NPV(Dashboard!$D$15,R12:R25)+IF(R11="-",,R11)),,1)</f>
        <v>4.2236494678440061E-2</v>
      </c>
      <c r="S47" s="102">
        <f>-PMT(Dashboard!$D$15,15,(NPV(Dashboard!$D$15,S12:S25)+IF(S11="-",,S11)),,1)</f>
        <v>4.3136643504609738E-2</v>
      </c>
      <c r="T47" s="102">
        <f>-PMT(Dashboard!$D$15,15,(NPV(Dashboard!$D$15,T12:T25)+IF(T11="-",,T11)),,1)</f>
        <v>4.1145348454108312E-2</v>
      </c>
      <c r="U47" s="103">
        <f>-PMT(Dashboard!$D$15,15,(NPV(Dashboard!$D$15,U12:U25)+IF(U11="-",,U11)),,1)</f>
        <v>4.1406807197187478E-2</v>
      </c>
      <c r="W47" s="92" t="s">
        <v>22</v>
      </c>
      <c r="X47" s="79">
        <v>15</v>
      </c>
      <c r="Y47" s="101">
        <f>-PMT(Dashboard!$D$15,15,(NPV(Dashboard!$D$15,Y12:Y25)+IF(Y11="-",,Y11)),,1)</f>
        <v>3.2191990390407575E-3</v>
      </c>
      <c r="Z47" s="102">
        <f>-PMT(Dashboard!$D$15,15,(NPV(Dashboard!$D$15,Z12:Z25)+IF(Z11="-",,Z11)),,1)</f>
        <v>2.3609287722619874E-3</v>
      </c>
      <c r="AA47" s="102">
        <f>-PMT(Dashboard!$D$15,15,(NPV(Dashboard!$D$15,AA12:AA25)+IF(AA11="-",,AA11)),,1)</f>
        <v>2.3515917937982182E-3</v>
      </c>
      <c r="AB47" s="108">
        <f>-PMT(Dashboard!$D$15,15,(NPV(Dashboard!$D$15,AB12:AB25)+IF(AB11="-",,AB11)),,1)</f>
        <v>1.5846083022096091E-3</v>
      </c>
      <c r="AC47" s="109">
        <f>-PMT(Dashboard!$D$15,15,(NPV(Dashboard!$D$15,AC12:AC25)+IF(AC11="-",,AC11)),,1)</f>
        <v>8.2622648135474179</v>
      </c>
      <c r="AD47" s="111">
        <f>-PMT(Dashboard!$D$15,15,(NPV(Dashboard!$D$15,AD12:AD25)+IF(AD11="-",,AD11)),,1)</f>
        <v>34.964416637825572</v>
      </c>
      <c r="AE47" s="109">
        <f>-PMT(Dashboard!$D$15,15,(NPV(Dashboard!$D$15,AE12:AE25)+IF(AE11="-",,AE11)),,1)</f>
        <v>8.9232459986312129</v>
      </c>
      <c r="AF47" s="119">
        <f>-PMT(Dashboard!$D$15,15,(NPV(Dashboard!$D$15,AF12:AF25)+IF(AF11="-",,AF11)),,1)</f>
        <v>41.43501549542151</v>
      </c>
      <c r="AG47" s="112">
        <f>-PMT(Dashboard!$D$15,15,(NPV(Dashboard!$D$15,AG12:AG25)+IF(AG11="-",,AG11)),,1)</f>
        <v>24.10240075127853</v>
      </c>
      <c r="AH47" s="101">
        <f>-PMT(Dashboard!$D$15,15,(NPV(Dashboard!$D$15,AH12:AH25)+IF(AH11="-",,AH11)),,1)</f>
        <v>3.2209036278905891E-3</v>
      </c>
      <c r="AI47" s="102">
        <f>-PMT(Dashboard!$D$15,15,(NPV(Dashboard!$D$15,AI12:AI25)+IF(AI11="-",,AI11)),,1)</f>
        <v>2.3637716936495351E-3</v>
      </c>
      <c r="AJ47" s="102">
        <f>-PMT(Dashboard!$D$15,15,(NPV(Dashboard!$D$15,AJ12:AJ25)+IF(AJ11="-",,AJ11)),,1)</f>
        <v>2.4024226151430242E-3</v>
      </c>
      <c r="AK47" s="108">
        <f>-PMT(Dashboard!$D$15,15,(NPV(Dashboard!$D$15,AK12:AK25)+IF(AK11="-",,AK11)),,1)</f>
        <v>1.6211029121476356E-3</v>
      </c>
      <c r="AL47" s="109">
        <f>-PMT(Dashboard!$D$15,15,(NPV(Dashboard!$D$15,AL12:AL25)+IF(AL11="-",,AL11)),,1)</f>
        <v>6.087267947328157</v>
      </c>
      <c r="AM47" s="111">
        <f>-PMT(Dashboard!$D$15,15,(NPV(Dashboard!$D$15,AM12:AM25)+IF(AM11="-",,AM11)),,1)</f>
        <v>41.046201520092183</v>
      </c>
      <c r="AN47" s="109">
        <f>-PMT(Dashboard!$D$15,15,(NPV(Dashboard!$D$15,AN12:AN25)+IF(AN11="-",,AN11)),,1)</f>
        <v>6.5742493831144095</v>
      </c>
      <c r="AO47" s="119">
        <f>-PMT(Dashboard!$D$15,15,(NPV(Dashboard!$D$15,AO12:AO25)+IF(AO11="-",,AO11)),,1)</f>
        <v>48.642310084284077</v>
      </c>
      <c r="AP47" s="112">
        <f>-PMT(Dashboard!$D$15,15,(NPV(Dashboard!$D$15,AP12:AP25)+IF(AP11="-",,AP11)),,1)</f>
        <v>26.038657470499956</v>
      </c>
      <c r="AQ47" s="101">
        <f>-PMT(Dashboard!$D$15,15,(NPV(Dashboard!$D$15,AQ12:AQ25)+IF(AQ11="-",,AQ11)),,1)</f>
        <v>1.1697674046623142E-3</v>
      </c>
      <c r="AR47" s="103">
        <f>-PMT(Dashboard!$D$15,15,(NPV(Dashboard!$D$15,AR12:AR25)+IF(AR11="-",,AR11)),,1)</f>
        <v>9.538179346104057E-4</v>
      </c>
      <c r="AT47" s="92" t="s">
        <v>22</v>
      </c>
      <c r="AU47" s="79">
        <v>15</v>
      </c>
      <c r="AV47" s="101">
        <f>-PMT(Dashboard!$D$15,15,(NPV(Dashboard!$D$15,AV12:AV25)+IF(AV11="-",,AV11)),,1)</f>
        <v>2.7615389525690138E-2</v>
      </c>
      <c r="AW47" s="102">
        <f>-PMT(Dashboard!$D$15,15,(NPV(Dashboard!$D$15,AW12:AW25)+IF(AW11="-",,AW11)),,1)</f>
        <v>1.964449521820117E-2</v>
      </c>
      <c r="AX47" s="102">
        <f>-PMT(Dashboard!$D$15,15,(NPV(Dashboard!$D$15,AX12:AX25)+IF(AX11="-",,AX11)),,1)</f>
        <v>2.1183097245582885E-2</v>
      </c>
      <c r="AY47" s="108">
        <f>-PMT(Dashboard!$D$15,15,(NPV(Dashboard!$D$15,AY12:AY25)+IF(AY11="-",,AY11)),,1)</f>
        <v>1.4472691419304474E-2</v>
      </c>
      <c r="AZ47" s="109">
        <f>-PMT(Dashboard!$D$15,15,(NPV(Dashboard!$D$15,AZ12:AZ25)+IF(AZ11="-",,AZ11)),,1)</f>
        <v>73.810855138196544</v>
      </c>
      <c r="BA47" s="111">
        <f>-PMT(Dashboard!$D$15,15,(NPV(Dashboard!$D$15,BA12:BA25)+IF(BA11="-",,BA11)),,1)</f>
        <v>312.90351993445313</v>
      </c>
      <c r="BB47" s="109">
        <f>-PMT(Dashboard!$D$15,15,(NPV(Dashboard!$D$15,BB12:BB25)+IF(BB11="-",,BB11)),,1)</f>
        <v>79.71572354925226</v>
      </c>
      <c r="BC47" s="119">
        <f>-PMT(Dashboard!$D$15,15,(NPV(Dashboard!$D$15,BC12:BC25)+IF(BC11="-",,BC11)),,1)</f>
        <v>370.81019630197096</v>
      </c>
      <c r="BD47" s="112">
        <f>-PMT(Dashboard!$D$15,15,(NPV(Dashboard!$D$15,BD12:BD25)+IF(BD11="-",,BD11)),,1)</f>
        <v>215.62708900065468</v>
      </c>
      <c r="BE47" s="101">
        <f>-PMT(Dashboard!$D$15,15,(NPV(Dashboard!$D$15,BE12:BE25)+IF(BE11="-",,BE11)),,1)</f>
        <v>2.720805917709922E-2</v>
      </c>
      <c r="BF47" s="102">
        <f>-PMT(Dashboard!$D$15,15,(NPV(Dashboard!$D$15,BF12:BF25)+IF(BF11="-",,BF11)),,1)</f>
        <v>1.9374094766232683E-2</v>
      </c>
      <c r="BG47" s="102">
        <f>-PMT(Dashboard!$D$15,15,(NPV(Dashboard!$D$15,BG12:BG25)+IF(BG11="-",,BG11)),,1)</f>
        <v>2.1322464903881021E-2</v>
      </c>
      <c r="BH47" s="108">
        <f>-PMT(Dashboard!$D$15,15,(NPV(Dashboard!$D$15,BH12:BH25)+IF(BH11="-",,BH11)),,1)</f>
        <v>1.4588008428892138E-2</v>
      </c>
      <c r="BI47" s="109">
        <f>-PMT(Dashboard!$D$15,15,(NPV(Dashboard!$D$15,BI12:BI25)+IF(BI11="-",,BI11)),,1)</f>
        <v>54.28833793949218</v>
      </c>
      <c r="BJ47" s="111">
        <f>-PMT(Dashboard!$D$15,15,(NPV(Dashboard!$D$15,BJ12:BJ25)+IF(BJ11="-",,BJ11)),,1)</f>
        <v>367.36036718224386</v>
      </c>
      <c r="BK47" s="109">
        <f>-PMT(Dashboard!$D$15,15,(NPV(Dashboard!$D$15,BK12:BK25)+IF(BK11="-",,BK11)),,1)</f>
        <v>58.631404974651552</v>
      </c>
      <c r="BL47" s="119">
        <f>-PMT(Dashboard!$D$15,15,(NPV(Dashboard!$D$15,BL12:BL25)+IF(BL11="-",,BL11)),,1)</f>
        <v>435.34495839787115</v>
      </c>
      <c r="BM47" s="112">
        <f>-PMT(Dashboard!$D$15,15,(NPV(Dashboard!$D$15,BM12:BM25)+IF(BM11="-",,BM11)),,1)</f>
        <v>232.94018236861291</v>
      </c>
      <c r="BO47" s="92" t="s">
        <v>22</v>
      </c>
      <c r="BP47" s="79">
        <v>15</v>
      </c>
      <c r="BQ47" s="121">
        <f>-PMT(Dashboard!$D$15,15,(NPV(Dashboard!$D$15,BQ12:BQ25)+IF(BQ11="-",,BQ11)),,1)</f>
        <v>93.999999999999986</v>
      </c>
      <c r="BR47" s="109">
        <f>-PMT(Dashboard!$D$15,15,(NPV(Dashboard!$D$15,BR12:BR25)+IF(BR11="-",,BR11)),,1)</f>
        <v>0.6482065392433296</v>
      </c>
      <c r="BS47" s="119">
        <f>-PMT(Dashboard!$D$15,15,(NPV(Dashboard!$D$15,BS12:BS25)+IF(BS11="-",,BS11)),,1)</f>
        <v>6.6041336769365184</v>
      </c>
      <c r="BT47" s="112">
        <f>-PMT(Dashboard!$D$15,15,(NPV(Dashboard!$D$15,BT12:BT25)+IF(BT11="-",,BT11)),,1)</f>
        <v>3.6261701080899238</v>
      </c>
      <c r="BU47" s="109">
        <f>-PMT(Dashboard!$D$15,15,(NPV(Dashboard!$D$15,BU12:BU25)+IF(BU11="-",,BU11)),,1)</f>
        <v>0.33332688743805861</v>
      </c>
      <c r="BV47" s="119">
        <f>-PMT(Dashboard!$D$15,15,(NPV(Dashboard!$D$15,BV12:BV25)+IF(BV11="-",,BV11)),,1)</f>
        <v>6.4440715691891333</v>
      </c>
      <c r="BW47" s="112">
        <f>-PMT(Dashboard!$D$15,15,(NPV(Dashboard!$D$15,BW12:BW25)+IF(BW11="-",,BW11)),,1)</f>
        <v>3.3886992283135946</v>
      </c>
      <c r="BX47" s="112">
        <f>-PMT(Dashboard!$D$15,15,(NPV(Dashboard!$D$15,BX12:BX25)+IF(BX11="-",,BX11)),,1)</f>
        <v>4.2295648140760873</v>
      </c>
      <c r="BY47" s="112">
        <f>-PMT(Dashboard!$D$15,15,(NPV(Dashboard!$D$15,BY12:BY25)+IF(BY11="-",,BY11)),,1)</f>
        <v>3.9525787799049765</v>
      </c>
    </row>
    <row r="48" spans="2:77" ht="13.5" thickBot="1" x14ac:dyDescent="0.25">
      <c r="B48" s="93" t="s">
        <v>23</v>
      </c>
      <c r="C48" s="79">
        <v>30</v>
      </c>
      <c r="D48" s="104">
        <f>-PMT(Dashboard!$D$15,30,(NPV(Dashboard!$D$15,D12:D40)+IF(D11="-",,D11)),,1)</f>
        <v>6.1176240344270473E-2</v>
      </c>
      <c r="E48" s="105">
        <f>-PMT(Dashboard!$D$15,30,(NPV(Dashboard!$D$15,E12:E40)+IF(E11="-",,E11)),,1)</f>
        <v>5.3716131852688122E-2</v>
      </c>
      <c r="F48" s="105">
        <f>-PMT(Dashboard!$D$15,30,(NPV(Dashboard!$D$15,F12:F40)+IF(F11="-",,F11)),,1)</f>
        <v>5.6374126141998923E-2</v>
      </c>
      <c r="G48" s="105">
        <f>-PMT(Dashboard!$D$15,30,(NPV(Dashboard!$D$15,G12:G40)+IF(G11="-",,G11)),,1)</f>
        <v>4.6703225674568354E-2</v>
      </c>
      <c r="H48" s="113">
        <f>-PMT(Dashboard!$D$15,30,(NPV(Dashboard!$D$15,H12:H40)+IF(H11="-",,H11)),,1)</f>
        <v>4.804859597849459E-3</v>
      </c>
      <c r="I48" s="104">
        <f>-PMT(Dashboard!$D$15,30,(NPV(Dashboard!$D$15,I12:I40)+IF(I11="-",,I11)),,1)</f>
        <v>7.6960354972488709E-2</v>
      </c>
      <c r="J48" s="105">
        <f>-PMT(Dashboard!$D$15,30,(NPV(Dashboard!$D$15,J12:J40)+IF(J11="-",,J11)),,1)</f>
        <v>6.8258884427907035E-2</v>
      </c>
      <c r="K48" s="105">
        <f>-PMT(Dashboard!$D$15,30,(NPV(Dashboard!$D$15,K12:K40)+IF(K11="-",,K11)),,1)</f>
        <v>7.1359168966959166E-2</v>
      </c>
      <c r="L48" s="114">
        <f>-PMT(Dashboard!$D$15,30,(NPV(Dashboard!$D$15,L12:L40)+IF(L11="-",,L11)),,1)</f>
        <v>6.0079030661748155E-2</v>
      </c>
      <c r="M48" s="115">
        <f>-PMT(Dashboard!$D$15,30,(NPV(Dashboard!$D$15,M12:M40)+IF(M11="-",,M11)),,1)</f>
        <v>85.146541541345115</v>
      </c>
      <c r="N48" s="116">
        <f>-PMT(Dashboard!$D$15,30,(NPV(Dashboard!$D$15,N12:N40)+IF(N11="-",,N11)),,1)</f>
        <v>75.722990972062561</v>
      </c>
      <c r="O48" s="115">
        <f>-PMT(Dashboard!$D$15,30,(NPV(Dashboard!$D$15,O12:O40)+IF(O11="-",,O11)),,1)</f>
        <v>91.958264864652705</v>
      </c>
      <c r="P48" s="117">
        <f>-PMT(Dashboard!$D$15,30,(NPV(Dashboard!$D$15,P12:P40)+IF(P11="-",,P11)),,1)</f>
        <v>89.736469416530809</v>
      </c>
      <c r="Q48" s="118">
        <f>-PMT(Dashboard!$D$15,30,(NPV(Dashboard!$D$15,Q12:Q40)+IF(Q11="-",,Q11)),,1)</f>
        <v>90.847367140591771</v>
      </c>
      <c r="R48" s="104">
        <f>-PMT(Dashboard!$D$15,30,(NPV(Dashboard!$D$15,R12:R40)+IF(R11="-",,R11)),,1)</f>
        <v>3.95601263548684E-2</v>
      </c>
      <c r="S48" s="105">
        <f>-PMT(Dashboard!$D$15,30,(NPV(Dashboard!$D$15,S12:S40)+IF(S11="-",,S11)),,1)</f>
        <v>4.0403236124572771E-2</v>
      </c>
      <c r="T48" s="105">
        <f>-PMT(Dashboard!$D$15,30,(NPV(Dashboard!$D$15,T12:T40)+IF(T11="-",,T11)),,1)</f>
        <v>3.8538121976076145E-2</v>
      </c>
      <c r="U48" s="106">
        <f>-PMT(Dashboard!$D$15,30,(NPV(Dashboard!$D$15,U12:U40)+IF(U11="-",,U11)),,1)</f>
        <v>3.878301305881264E-2</v>
      </c>
      <c r="W48" s="93" t="s">
        <v>23</v>
      </c>
      <c r="X48" s="79">
        <v>30</v>
      </c>
      <c r="Y48" s="104">
        <f>-PMT(Dashboard!$D$15,30,(NPV(Dashboard!$D$15,Y12:Y40)+IF(Y11="-",,Y11)),,1)</f>
        <v>1.7701382964909888E-3</v>
      </c>
      <c r="Z48" s="105">
        <f>-PMT(Dashboard!$D$15,30,(NPV(Dashboard!$D$15,Z12:Z40)+IF(Z11="-",,Z11)),,1)</f>
        <v>1.2982019391735672E-3</v>
      </c>
      <c r="AA48" s="105">
        <f>-PMT(Dashboard!$D$15,30,(NPV(Dashboard!$D$15,AA12:AA40)+IF(AA11="-",,AA11)),,1)</f>
        <v>1.2930678225961858E-3</v>
      </c>
      <c r="AB48" s="114">
        <f>-PMT(Dashboard!$D$15,30,(NPV(Dashboard!$D$15,AB12:AB40)+IF(AB11="-",,AB11)),,1)</f>
        <v>8.7132724838120295E-4</v>
      </c>
      <c r="AC48" s="115">
        <f>-PMT(Dashboard!$D$15,30,(NPV(Dashboard!$D$15,AC12:AC40)+IF(AC11="-",,AC11)),,1)</f>
        <v>4.5431646769403429</v>
      </c>
      <c r="AD48" s="117">
        <f>-PMT(Dashboard!$D$15,30,(NPV(Dashboard!$D$15,AD12:AD40)+IF(AD11="-",,AD11)),,1)</f>
        <v>19.225854678287927</v>
      </c>
      <c r="AE48" s="115">
        <f>-PMT(Dashboard!$D$15,30,(NPV(Dashboard!$D$15,AE12:AE40)+IF(AE11="-",,AE11)),,1)</f>
        <v>4.9066178510955716</v>
      </c>
      <c r="AF48" s="120">
        <f>-PMT(Dashboard!$D$15,30,(NPV(Dashboard!$D$15,AF12:AF40)+IF(AF11="-",,AF11)),,1)</f>
        <v>22.783837487103128</v>
      </c>
      <c r="AG48" s="118">
        <f>-PMT(Dashboard!$D$15,30,(NPV(Dashboard!$D$15,AG12:AG40)+IF(AG11="-",,AG11)),,1)</f>
        <v>13.253167042421929</v>
      </c>
      <c r="AH48" s="104">
        <f>-PMT(Dashboard!$D$15,30,(NPV(Dashboard!$D$15,AH12:AH40)+IF(AH11="-",,AH11)),,1)</f>
        <v>1.7710755973432398E-3</v>
      </c>
      <c r="AI48" s="105">
        <f>-PMT(Dashboard!$D$15,30,(NPV(Dashboard!$D$15,AI12:AI40)+IF(AI11="-",,AI11)),,1)</f>
        <v>1.2997651739909805E-3</v>
      </c>
      <c r="AJ48" s="105">
        <f>-PMT(Dashboard!$D$15,30,(NPV(Dashboard!$D$15,AJ12:AJ40)+IF(AJ11="-",,AJ11)),,1)</f>
        <v>1.3210181240262411E-3</v>
      </c>
      <c r="AK48" s="114">
        <f>-PMT(Dashboard!$D$15,30,(NPV(Dashboard!$D$15,AK12:AK40)+IF(AK11="-",,AK11)),,1)</f>
        <v>8.9139450917600312E-4</v>
      </c>
      <c r="AL48" s="115">
        <f>-PMT(Dashboard!$D$15,30,(NPV(Dashboard!$D$15,AL12:AL40)+IF(AL11="-",,AL11)),,1)</f>
        <v>3.3472009602048218</v>
      </c>
      <c r="AM48" s="117">
        <f>-PMT(Dashboard!$D$15,30,(NPV(Dashboard!$D$15,AM12:AM40)+IF(AM11="-",,AM11)),,1)</f>
        <v>22.684836494890252</v>
      </c>
      <c r="AN48" s="115">
        <f>-PMT(Dashboard!$D$15,30,(NPV(Dashboard!$D$15,AN12:AN40)+IF(AN11="-",,AN11)),,1)</f>
        <v>3.6149770370212075</v>
      </c>
      <c r="AO48" s="120">
        <f>-PMT(Dashboard!$D$15,30,(NPV(Dashboard!$D$15,AO12:AO40)+IF(AO11="-",,AO11)),,1)</f>
        <v>26.882946780242225</v>
      </c>
      <c r="AP48" s="118">
        <f>-PMT(Dashboard!$D$15,30,(NPV(Dashboard!$D$15,AP12:AP40)+IF(AP11="-",,AP11)),,1)</f>
        <v>14.381485185310902</v>
      </c>
      <c r="AQ48" s="104">
        <f>-PMT(Dashboard!$D$15,30,(NPV(Dashboard!$D$15,AQ12:AQ40)+IF(AQ11="-",,AQ11)),,1)</f>
        <v>6.8683744876729561E-4</v>
      </c>
      <c r="AR48" s="106">
        <f>-PMT(Dashboard!$D$15,30,(NPV(Dashboard!$D$15,AR12:AR40)+IF(AR11="-",,AR11)),,1)</f>
        <v>5.6809349338896617E-4</v>
      </c>
      <c r="AT48" s="93" t="s">
        <v>23</v>
      </c>
      <c r="AU48" s="79">
        <v>30</v>
      </c>
      <c r="AV48" s="104">
        <f>-PMT(Dashboard!$D$15,30,(NPV(Dashboard!$D$15,AV12:AV40)+IF(AV11="-",,AV11)),,1)</f>
        <v>1.5184851256201351E-2</v>
      </c>
      <c r="AW48" s="105">
        <f>-PMT(Dashboard!$D$15,30,(NPV(Dashboard!$D$15,AW12:AW40)+IF(AW11="-",,AW11)),,1)</f>
        <v>1.0801902236940787E-2</v>
      </c>
      <c r="AX48" s="105">
        <f>-PMT(Dashboard!$D$15,30,(NPV(Dashboard!$D$15,AX12:AX40)+IF(AX11="-",,AX11)),,1)</f>
        <v>1.164793205327007E-2</v>
      </c>
      <c r="AY48" s="114">
        <f>-PMT(Dashboard!$D$15,30,(NPV(Dashboard!$D$15,AY12:AY40)+IF(AY11="-",,AY11)),,1)</f>
        <v>7.9580867861594254E-3</v>
      </c>
      <c r="AZ48" s="115">
        <f>-PMT(Dashboard!$D$15,30,(NPV(Dashboard!$D$15,AZ12:AZ40)+IF(AZ11="-",,AZ11)),,1)</f>
        <v>40.586313487407885</v>
      </c>
      <c r="BA48" s="117">
        <f>-PMT(Dashboard!$D$15,30,(NPV(Dashboard!$D$15,BA12:BA40)+IF(BA11="-",,BA11)),,1)</f>
        <v>172.05599809940625</v>
      </c>
      <c r="BB48" s="115">
        <f>-PMT(Dashboard!$D$15,30,(NPV(Dashboard!$D$15,BB12:BB40)+IF(BB11="-",,BB11)),,1)</f>
        <v>43.833218566400511</v>
      </c>
      <c r="BC48" s="120">
        <f>-PMT(Dashboard!$D$15,30,(NPV(Dashboard!$D$15,BC12:BC40)+IF(BC11="-",,BC11)),,1)</f>
        <v>203.89709404207787</v>
      </c>
      <c r="BD48" s="118">
        <f>-PMT(Dashboard!$D$15,30,(NPV(Dashboard!$D$15,BD12:BD40)+IF(BD11="-",,BD11)),,1)</f>
        <v>118.56668797797104</v>
      </c>
      <c r="BE48" s="104">
        <f>-PMT(Dashboard!$D$15,30,(NPV(Dashboard!$D$15,BE12:BE40)+IF(BE11="-",,BE11)),,1)</f>
        <v>1.4960872856413232E-2</v>
      </c>
      <c r="BF48" s="105">
        <f>-PMT(Dashboard!$D$15,30,(NPV(Dashboard!$D$15,BF12:BF40)+IF(BF11="-",,BF11)),,1)</f>
        <v>1.0653217365451599E-2</v>
      </c>
      <c r="BG48" s="105">
        <f>-PMT(Dashboard!$D$15,30,(NPV(Dashboard!$D$15,BG12:BG40)+IF(BG11="-",,BG11)),,1)</f>
        <v>1.1724566031552849E-2</v>
      </c>
      <c r="BH48" s="114">
        <f>-PMT(Dashboard!$D$15,30,(NPV(Dashboard!$D$15,BH12:BH40)+IF(BH11="-",,BH11)),,1)</f>
        <v>8.0214960542513945E-3</v>
      </c>
      <c r="BI48" s="115">
        <f>-PMT(Dashboard!$D$15,30,(NPV(Dashboard!$D$15,BI12:BI40)+IF(BI11="-",,BI11)),,1)</f>
        <v>29.851483202534322</v>
      </c>
      <c r="BJ48" s="117">
        <f>-PMT(Dashboard!$D$15,30,(NPV(Dashboard!$D$15,BJ12:BJ40)+IF(BJ11="-",,BJ11)),,1)</f>
        <v>203.02767314063516</v>
      </c>
      <c r="BK48" s="115">
        <f>-PMT(Dashboard!$D$15,30,(NPV(Dashboard!$D$15,BK12:BK40)+IF(BK11="-",,BK11)),,1)</f>
        <v>32.239601858737068</v>
      </c>
      <c r="BL48" s="120">
        <f>-PMT(Dashboard!$D$15,30,(NPV(Dashboard!$D$15,BL12:BL40)+IF(BL11="-",,BL11)),,1)</f>
        <v>240.60046159845666</v>
      </c>
      <c r="BM48" s="118">
        <f>-PMT(Dashboard!$D$15,30,(NPV(Dashboard!$D$15,BM12:BM40)+IF(BM11="-",,BM11)),,1)</f>
        <v>128.65617675529083</v>
      </c>
      <c r="BO48" s="93" t="s">
        <v>23</v>
      </c>
      <c r="BP48" s="79">
        <v>30</v>
      </c>
      <c r="BQ48" s="122">
        <f>-PMT(Dashboard!$D$15,30,(NPV(Dashboard!$D$15,BQ12:BQ40)+IF(BQ11="-",,BQ11)),,1)</f>
        <v>93.999999999999957</v>
      </c>
      <c r="BR48" s="115">
        <f>-PMT(Dashboard!$D$15,30,(NPV(Dashboard!$D$15,BR12:BR40)+IF(BR11="-",,BR11)),,1)</f>
        <v>0.35642879027834468</v>
      </c>
      <c r="BS48" s="120">
        <f>-PMT(Dashboard!$D$15,30,(NPV(Dashboard!$D$15,BS12:BS40)+IF(BS11="-",,BS11)),,1)</f>
        <v>3.631409488794636</v>
      </c>
      <c r="BT48" s="118">
        <f>-PMT(Dashboard!$D$15,30,(NPV(Dashboard!$D$15,BT12:BT40)+IF(BT11="-",,BT11)),,1)</f>
        <v>1.9939191395364901</v>
      </c>
      <c r="BU48" s="115">
        <f>-PMT(Dashboard!$D$15,30,(NPV(Dashboard!$D$15,BU12:BU40)+IF(BU11="-",,BU11)),,1)</f>
        <v>0.1832861781917233</v>
      </c>
      <c r="BV48" s="120">
        <f>-PMT(Dashboard!$D$15,30,(NPV(Dashboard!$D$15,BV12:BV40)+IF(BV11="-",,BV11)),,1)</f>
        <v>3.5493763915060068</v>
      </c>
      <c r="BW48" s="118">
        <f>-PMT(Dashboard!$D$15,30,(NPV(Dashboard!$D$15,BW12:BW40)+IF(BW11="-",,BW11)),,1)</f>
        <v>1.8663312848488651</v>
      </c>
      <c r="BX48" s="118">
        <f>-PMT(Dashboard!$D$15,30,(NPV(Dashboard!$D$15,BX12:BX40)+IF(BX11="-",,BX11)),,1)</f>
        <v>2.3257072843553619</v>
      </c>
      <c r="BY48" s="118">
        <f>-PMT(Dashboard!$D$15,30,(NPV(Dashboard!$D$15,BY12:BY40)+IF(BY11="-",,BY11)),,1)</f>
        <v>2.1768888106477156</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tr">
        <f>IF(Dashboard!$D$4="2018 $","All Avoided Costs are in 2018 Dollars","All Avoided Costs are in Nominal Dollars")</f>
        <v>All Avoided Costs are in 2018 Dollars</v>
      </c>
      <c r="E50" s="97"/>
      <c r="F50" s="95"/>
      <c r="G50" s="95"/>
      <c r="H50" s="95"/>
      <c r="K50" s="10"/>
      <c r="L50" s="95"/>
      <c r="M50" s="95"/>
      <c r="N50" s="95"/>
      <c r="O50" s="95"/>
      <c r="P50" s="95"/>
      <c r="Q50" s="95"/>
      <c r="R50" s="75"/>
      <c r="S50" s="75"/>
      <c r="T50" s="75"/>
      <c r="U50" s="75"/>
      <c r="W50" s="96" t="s">
        <v>116</v>
      </c>
      <c r="X50" s="10"/>
      <c r="Y50" s="97" t="str">
        <f>$D50</f>
        <v>All Avoided Costs are in 2018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All Avoided Costs are in 2018 Dollars</v>
      </c>
      <c r="AW50" s="98"/>
      <c r="BO50" s="96" t="s">
        <v>116</v>
      </c>
      <c r="BP50" s="10"/>
      <c r="BQ50" s="97" t="str">
        <f>$D50</f>
        <v>All Avoided Costs are in 2018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2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CJ65"/>
  <sheetViews>
    <sheetView showGridLines="0" topLeftCell="A10"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("&amp;Dashboard!$D$4&amp;")"</f>
        <v>AESC 2018 Results: Avoided Cost of Electricity (2018 $)</v>
      </c>
      <c r="C2" s="11"/>
      <c r="F2" s="11"/>
      <c r="G2" s="11"/>
      <c r="H2" s="11"/>
      <c r="K2" s="11"/>
      <c r="L2" s="11"/>
      <c r="M2" s="11"/>
      <c r="N2" s="11"/>
      <c r="O2" s="11"/>
      <c r="P2" s="11"/>
      <c r="U2" s="12" t="s">
        <v>24</v>
      </c>
      <c r="W2" s="11" t="str">
        <f>$B$2</f>
        <v>AESC 2018 Results: Avoided Cost of Electricity (2018 $)</v>
      </c>
      <c r="X2" s="11"/>
      <c r="AB2" s="11"/>
      <c r="AI2" s="11"/>
      <c r="AK2" s="11"/>
      <c r="AQ2" s="11"/>
      <c r="AR2" s="12" t="s">
        <v>25</v>
      </c>
      <c r="AT2" s="11" t="str">
        <f>$B$2</f>
        <v>AESC 2018 Results: Avoided Cost of Electricity (2018 $)</v>
      </c>
      <c r="AV2" s="11"/>
      <c r="AW2" s="11"/>
      <c r="AZ2" s="11"/>
      <c r="BA2" s="11"/>
      <c r="BB2" s="11"/>
      <c r="BC2" s="11"/>
      <c r="BD2" s="11"/>
      <c r="BM2" s="12" t="s">
        <v>26</v>
      </c>
      <c r="BO2" s="11" t="str">
        <f>$B$2</f>
        <v>AESC 2018 Results: Avoided Cost of Electricity (2018 $)</v>
      </c>
      <c r="BQ2" s="11"/>
      <c r="BR2" s="11"/>
      <c r="BS2" s="11"/>
      <c r="BU2" s="11"/>
      <c r="BV2" s="11"/>
      <c r="BW2" s="12"/>
      <c r="BY2" s="12"/>
      <c r="CJ2" s="12" t="s">
        <v>27</v>
      </c>
    </row>
    <row r="3" spans="1:88" ht="23.25" x14ac:dyDescent="0.35">
      <c r="B3" s="13" t="s">
        <v>28</v>
      </c>
      <c r="D3" s="13" t="s">
        <v>128</v>
      </c>
      <c r="F3" s="11"/>
      <c r="G3" s="11"/>
      <c r="H3" s="11"/>
      <c r="K3" s="11"/>
      <c r="L3" s="11"/>
      <c r="M3" s="11"/>
      <c r="N3" s="11"/>
      <c r="O3" s="11"/>
      <c r="P3" s="11"/>
      <c r="Q3" s="11"/>
      <c r="R3" s="11"/>
      <c r="S3" s="11"/>
      <c r="T3" s="11"/>
      <c r="U3" s="11"/>
      <c r="W3" s="13" t="s">
        <v>28</v>
      </c>
      <c r="Y3" s="13" t="str">
        <f>D3</f>
        <v>Rhode Island</v>
      </c>
      <c r="AI3" s="11"/>
      <c r="AJ3" s="11"/>
      <c r="AK3" s="11"/>
      <c r="AL3" s="11"/>
      <c r="AQ3" s="11"/>
      <c r="AR3" s="11"/>
      <c r="AT3" s="13" t="s">
        <v>28</v>
      </c>
      <c r="AV3" s="13" t="str">
        <f>Y3</f>
        <v>Rhode Island</v>
      </c>
      <c r="BO3" s="13" t="s">
        <v>28</v>
      </c>
      <c r="BQ3" s="13" t="str">
        <f>AV3</f>
        <v>Rhode Island</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v>4.7568756105448876E-2</v>
      </c>
      <c r="E11" s="49">
        <v>4.3366138380451287E-2</v>
      </c>
      <c r="F11" s="49">
        <v>3.1920161124264587E-2</v>
      </c>
      <c r="G11" s="49">
        <v>2.5952771022718438E-2</v>
      </c>
      <c r="H11" s="50">
        <v>2.7955019729032312E-3</v>
      </c>
      <c r="I11" s="101">
        <f>IFERROR((D11+$H11)*(1+Dashboard!$D$7)*(1+Dashboard!$D$8),"-")</f>
        <v>5.8744870622589901E-2</v>
      </c>
      <c r="J11" s="102">
        <f>IFERROR((E11+$H11)*(1+Dashboard!$D$7)*(1+Dashboard!$D$8),"-")</f>
        <v>5.3842937308152719E-2</v>
      </c>
      <c r="K11" s="102">
        <f>IFERROR((F11+$H11)*(1+Dashboard!$D$7)*(1+Dashboard!$D$8),"-")</f>
        <v>4.049234943653654E-2</v>
      </c>
      <c r="L11" s="103">
        <f>IFERROR((G11+$H11)*(1+Dashboard!$D$7)*(1+Dashboard!$D$8),"-")</f>
        <v>3.353198562209312E-2</v>
      </c>
      <c r="M11" s="53">
        <v>104.4975</v>
      </c>
      <c r="N11" s="54">
        <v>0</v>
      </c>
      <c r="O11" s="109">
        <f>M11*(1+Dashboard!$D$8)</f>
        <v>112.85730000000001</v>
      </c>
      <c r="P11" s="111">
        <f>N11*(1+Dashboard!$D$10)*(1+Dashboard!$D$7)*(1+Dashboard!$D$8)</f>
        <v>0</v>
      </c>
      <c r="Q11" s="112">
        <f>O11*Dashboard!$D$9+P11*(1-Dashboard!$D$9)</f>
        <v>56.428650000000005</v>
      </c>
      <c r="R11" s="51">
        <v>4.5903584515619753E-2</v>
      </c>
      <c r="S11" s="49">
        <v>4.6881886764262748E-2</v>
      </c>
      <c r="T11" s="49">
        <v>4.4717701943951693E-2</v>
      </c>
      <c r="U11" s="52">
        <v>4.5001861261661585E-2</v>
      </c>
      <c r="W11" s="36">
        <v>2018</v>
      </c>
      <c r="X11" s="47"/>
      <c r="Y11" s="56">
        <v>2.7689151309682964E-3</v>
      </c>
      <c r="Z11" s="49">
        <v>1.9082049166804715E-3</v>
      </c>
      <c r="AA11" s="49">
        <v>1.9249020014135236E-3</v>
      </c>
      <c r="AB11" s="52">
        <v>1.2001228451306938E-3</v>
      </c>
      <c r="AC11" s="53">
        <v>9.9687182166714923</v>
      </c>
      <c r="AD11" s="55" t="s">
        <v>121</v>
      </c>
      <c r="AE11" s="109">
        <f>IFERROR(AC11*(1+Dashboard!$D$8),"-")</f>
        <v>10.766215674005212</v>
      </c>
      <c r="AF11" s="119" t="str">
        <f>IFERROR(AD11*(1+Dashboard!$D$7)*(1+Dashboard!$D$8)*(1+Dashboard!$D$10)*(1+$N11),"-")</f>
        <v>-</v>
      </c>
      <c r="AG11" s="112">
        <f>IF(AND(AE11="-",AF11="-"),"-",IFERROR(AE11*Dashboard!$D$9,0)+IFERROR(AF11*(1-Dashboard!$D$9),0))</f>
        <v>5.3831078370026058</v>
      </c>
      <c r="AH11" s="51" t="s">
        <v>121</v>
      </c>
      <c r="AI11" s="49" t="s">
        <v>121</v>
      </c>
      <c r="AJ11" s="49" t="s">
        <v>121</v>
      </c>
      <c r="AK11" s="52" t="s">
        <v>121</v>
      </c>
      <c r="AL11" s="53" t="s">
        <v>121</v>
      </c>
      <c r="AM11" s="55" t="s">
        <v>121</v>
      </c>
      <c r="AN11" s="109" t="str">
        <f>IFERROR(AL11*(1+Dashboard!$D$8),"-")</f>
        <v>-</v>
      </c>
      <c r="AO11" s="119" t="str">
        <f>IFERROR(AM11*(1+Dashboard!$D$7)*(1+Dashboard!$D$8)*(1+Dashboard!$D$10),"-")</f>
        <v>-</v>
      </c>
      <c r="AP11" s="112" t="str">
        <f>IF(AND(AN11="-",AO11="-"),"-",IFERROR(AN11*Dashboard!$D$9,0)+IFERROR(AO11*(1-Dashboard!$D$9),0))</f>
        <v>-</v>
      </c>
      <c r="AQ11" s="56">
        <v>1.0868479761181736E-3</v>
      </c>
      <c r="AR11" s="58">
        <v>0</v>
      </c>
      <c r="AT11" s="36">
        <v>2018</v>
      </c>
      <c r="AU11" s="47"/>
      <c r="AV11" s="56">
        <v>3.5938612071156097E-2</v>
      </c>
      <c r="AW11" s="49">
        <v>2.5496583542248499E-2</v>
      </c>
      <c r="AX11" s="49">
        <v>2.4393719173071041E-2</v>
      </c>
      <c r="AY11" s="52">
        <v>1.6046121487847908E-2</v>
      </c>
      <c r="AZ11" s="53">
        <v>476.97933478479513</v>
      </c>
      <c r="BA11" s="55" t="s">
        <v>121</v>
      </c>
      <c r="BB11" s="109">
        <f>IFERROR(AZ11*(1+Dashboard!$D$8),"-")</f>
        <v>515.13768156757874</v>
      </c>
      <c r="BC11" s="119" t="str">
        <f>IFERROR(BA11*(1+Dashboard!$D$7)*(1+Dashboard!$D$8)*(1+Dashboard!$D$10),"-")</f>
        <v>-</v>
      </c>
      <c r="BD11" s="112">
        <f>IF(AND(BB11="-",BC11="-"),"-",IFERROR(BB11*Dashboard!$D$9,0)+IFERROR(BC11*(1-Dashboard!$D$9),0))</f>
        <v>257.56884078378937</v>
      </c>
      <c r="BE11" s="51" t="s">
        <v>121</v>
      </c>
      <c r="BF11" s="49" t="s">
        <v>121</v>
      </c>
      <c r="BG11" s="49" t="s">
        <v>121</v>
      </c>
      <c r="BH11" s="52" t="s">
        <v>121</v>
      </c>
      <c r="BI11" s="53" t="s">
        <v>121</v>
      </c>
      <c r="BJ11" s="55" t="s">
        <v>121</v>
      </c>
      <c r="BK11" s="109" t="str">
        <f>IFERROR(BI11*(1+Dashboard!$D$8),"-")</f>
        <v>-</v>
      </c>
      <c r="BL11" s="119" t="str">
        <f>IFERROR(BJ11*(1+Dashboard!$D$7)*(1+Dashboard!$D$8)*(1+Dashboard!$D$10),"-")</f>
        <v>-</v>
      </c>
      <c r="BM11" s="112" t="str">
        <f>IF(AND(BK11="-",BL11="-"),"-",IFERROR(BK11*Dashboard!$D$9,0)+IFERROR(BL11*(1-Dashboard!$D$9),0))</f>
        <v>-</v>
      </c>
      <c r="BO11" s="36">
        <v>2018</v>
      </c>
      <c r="BP11" s="47"/>
      <c r="BQ11" s="59">
        <v>94</v>
      </c>
      <c r="BR11" s="60">
        <v>5.3250000000000002</v>
      </c>
      <c r="BS11" s="57">
        <v>16.643999999999998</v>
      </c>
      <c r="BT11" s="112">
        <f>IF(AND(BR11="-",BS11="-"),"-",IFERROR(BR11*Dashboard!$D$9,0)+IFERROR(BS11*(1-Dashboard!$D$9),0))</f>
        <v>10.984499999999999</v>
      </c>
      <c r="BU11" s="60" t="s">
        <v>121</v>
      </c>
      <c r="BV11" s="57" t="s">
        <v>121</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v>4.9568745800929841E-2</v>
      </c>
      <c r="E12" s="49">
        <v>4.5276239260092228E-2</v>
      </c>
      <c r="F12" s="49">
        <v>3.2007448386983044E-2</v>
      </c>
      <c r="G12" s="49">
        <v>2.84489133103147E-2</v>
      </c>
      <c r="H12" s="50">
        <v>6.0934391139991304E-3</v>
      </c>
      <c r="I12" s="101">
        <f>IFERROR((D12+$H12)*(1+Dashboard!$D$7)*(1+Dashboard!$D$8),"-")</f>
        <v>6.492437248477316E-2</v>
      </c>
      <c r="J12" s="102">
        <f>IFERROR((E12+$H12)*(1+Dashboard!$D$7)*(1+Dashboard!$D$8),"-")</f>
        <v>5.9917592855540172E-2</v>
      </c>
      <c r="K12" s="102">
        <f>IFERROR((F12+$H12)*(1+Dashboard!$D$7)*(1+Dashboard!$D$8),"-")</f>
        <v>4.444087518114561E-2</v>
      </c>
      <c r="L12" s="103">
        <f>IFERROR((G12+$H12)*(1+Dashboard!$D$7)*(1+Dashboard!$D$8),"-")</f>
        <v>4.0290199867719659E-2</v>
      </c>
      <c r="M12" s="53">
        <v>100.00999999999999</v>
      </c>
      <c r="N12" s="54">
        <v>0</v>
      </c>
      <c r="O12" s="109">
        <f>M12*(1+Dashboard!$D$8)</f>
        <v>108.0108</v>
      </c>
      <c r="P12" s="111">
        <f>N12*(1+Dashboard!$D$10)*(1+Dashboard!$D$7)*(1+Dashboard!$D$8)</f>
        <v>0</v>
      </c>
      <c r="Q12" s="112">
        <f>O12*Dashboard!$D$9+P12*(1-Dashboard!$D$9)</f>
        <v>54.005400000000002</v>
      </c>
      <c r="R12" s="51">
        <v>4.4646866518084541E-2</v>
      </c>
      <c r="S12" s="49">
        <v>4.5598385454359409E-2</v>
      </c>
      <c r="T12" s="49">
        <v>4.3493450255671084E-2</v>
      </c>
      <c r="U12" s="52">
        <v>4.376983004739185E-2</v>
      </c>
      <c r="W12" s="36">
        <v>2019</v>
      </c>
      <c r="X12" s="47"/>
      <c r="Y12" s="51">
        <v>4.3710885328951832E-3</v>
      </c>
      <c r="Z12" s="49">
        <v>2.9842112736444544E-3</v>
      </c>
      <c r="AA12" s="49">
        <v>2.921787269892482E-3</v>
      </c>
      <c r="AB12" s="52">
        <v>2.0216708220758108E-3</v>
      </c>
      <c r="AC12" s="53">
        <v>4.9777604572172374</v>
      </c>
      <c r="AD12" s="55" t="s">
        <v>121</v>
      </c>
      <c r="AE12" s="109">
        <f>IFERROR(AC12*(1+Dashboard!$D$8),"-")</f>
        <v>5.3759812937946165</v>
      </c>
      <c r="AF12" s="119" t="str">
        <f>IFERROR(AD12*(1+Dashboard!$D$7)*(1+Dashboard!$D$8)*(1+Dashboard!$D$10),"-")</f>
        <v>-</v>
      </c>
      <c r="AG12" s="112">
        <f>IF(AND(AE12="-",AF12="-"),"-",IFERROR(AE12*Dashboard!$D$9,0)+IFERROR(AF12*(1-Dashboard!$D$9),0))</f>
        <v>2.6879906468973083</v>
      </c>
      <c r="AH12" s="51">
        <v>2.8197730096537104E-3</v>
      </c>
      <c r="AI12" s="49">
        <v>1.9251036306403581E-3</v>
      </c>
      <c r="AJ12" s="49">
        <v>1.8848341372156286E-3</v>
      </c>
      <c r="AK12" s="52">
        <v>1.3041723533149263E-3</v>
      </c>
      <c r="AL12" s="53">
        <v>5.9973017556834192</v>
      </c>
      <c r="AM12" s="55" t="s">
        <v>121</v>
      </c>
      <c r="AN12" s="109">
        <f>IFERROR(AL12*(1+Dashboard!$D$8),"-")</f>
        <v>6.4770858961380933</v>
      </c>
      <c r="AO12" s="119" t="str">
        <f>IFERROR(AM12*(1+Dashboard!$D$7)*(1+Dashboard!$D$8)*(1+Dashboard!$D$10),"-")</f>
        <v>-</v>
      </c>
      <c r="AP12" s="112">
        <f>IF(AND(AN12="-",AO12="-"),"-",IFERROR(AN12*Dashboard!$D$9,0)+IFERROR(AO12*(1-Dashboard!$D$9),0))</f>
        <v>3.2385429480690466</v>
      </c>
      <c r="AQ12" s="56">
        <v>1.7069065137438918E-3</v>
      </c>
      <c r="AR12" s="58">
        <v>1.0668165710899322E-3</v>
      </c>
      <c r="AT12" s="36">
        <v>2019</v>
      </c>
      <c r="AU12" s="47"/>
      <c r="AV12" s="51">
        <v>5.6013379999012507E-2</v>
      </c>
      <c r="AW12" s="49">
        <v>3.9532929725413342E-2</v>
      </c>
      <c r="AX12" s="49">
        <v>3.7174022769383065E-2</v>
      </c>
      <c r="AY12" s="52">
        <v>2.7027883844125709E-2</v>
      </c>
      <c r="AZ12" s="53">
        <v>250.0284505660328</v>
      </c>
      <c r="BA12" s="55" t="s">
        <v>121</v>
      </c>
      <c r="BB12" s="109">
        <f>IFERROR(AZ12*(1+Dashboard!$D$8),"-")</f>
        <v>270.03072661131546</v>
      </c>
      <c r="BC12" s="119" t="str">
        <f>IFERROR(BA12*(1+Dashboard!$D$7)*(1+Dashboard!$D$8)*(1+Dashboard!$D$10),"-")</f>
        <v>-</v>
      </c>
      <c r="BD12" s="112">
        <f>IF(AND(BB12="-",BC12="-"),"-",IFERROR(BB12*Dashboard!$D$9,0)+IFERROR(BC12*(1-Dashboard!$D$9),0))</f>
        <v>135.01536330565773</v>
      </c>
      <c r="BE12" s="51">
        <v>3.6134023804838787E-2</v>
      </c>
      <c r="BF12" s="49">
        <v>2.5502546423698914E-2</v>
      </c>
      <c r="BG12" s="49">
        <v>2.3980824290449669E-2</v>
      </c>
      <c r="BH12" s="52">
        <v>1.7435587679859234E-2</v>
      </c>
      <c r="BI12" s="53">
        <v>301.23909706750948</v>
      </c>
      <c r="BJ12" s="55" t="s">
        <v>121</v>
      </c>
      <c r="BK12" s="109">
        <f>IFERROR(BI12*(1+Dashboard!$D$8),"-")</f>
        <v>325.33822483291027</v>
      </c>
      <c r="BL12" s="119" t="str">
        <f>IFERROR(BJ12*(1+Dashboard!$D$7)*(1+Dashboard!$D$8)*(1+Dashboard!$D$10),"-")</f>
        <v>-</v>
      </c>
      <c r="BM12" s="112">
        <f>IF(AND(BK12="-",BL12="-"),"-",IFERROR(BK12*Dashboard!$D$9,0)+IFERROR(BL12*(1-Dashboard!$D$9),0))</f>
        <v>162.66911241645514</v>
      </c>
      <c r="BO12" s="36">
        <v>2019</v>
      </c>
      <c r="BP12" s="47"/>
      <c r="BQ12" s="59">
        <v>94</v>
      </c>
      <c r="BR12" s="53">
        <v>2.15</v>
      </c>
      <c r="BS12" s="57">
        <v>12.668849999999999</v>
      </c>
      <c r="BT12" s="112">
        <f>IF(AND(BR12="-",BS12="-"),"-",IFERROR(BR12*Dashboard!$D$9,0)+IFERROR(BS12*(1-Dashboard!$D$9),0))</f>
        <v>7.4094249999999997</v>
      </c>
      <c r="BU12" s="53">
        <v>2.6</v>
      </c>
      <c r="BV12" s="57">
        <v>12.668849999999999</v>
      </c>
      <c r="BW12" s="112">
        <f>IF(AND(BU12="-",BV12="-"),"-",IFERROR(BU12*Dashboard!$D$9,0)+IFERROR(BV12*(1-Dashboard!$D$9),0))</f>
        <v>7.6344249999999994</v>
      </c>
      <c r="BX12" s="112">
        <f>IFERROR(BT12*(1+Dashboard!$D$7)*(1+Dashboard!$D$8),"-")</f>
        <v>8.6423533199999998</v>
      </c>
      <c r="BY12" s="112">
        <f>IFERROR(BW12*(1+Dashboard!$D$7)*(1+Dashboard!$D$8),"-")</f>
        <v>8.9047933200000013</v>
      </c>
    </row>
    <row r="13" spans="1:88" x14ac:dyDescent="0.2">
      <c r="B13" s="36">
        <v>2020</v>
      </c>
      <c r="C13" s="47"/>
      <c r="D13" s="48">
        <v>5.2033502277484073E-2</v>
      </c>
      <c r="E13" s="49">
        <v>4.8686863730343651E-2</v>
      </c>
      <c r="F13" s="49">
        <v>3.7977182243079291E-2</v>
      </c>
      <c r="G13" s="49">
        <v>3.2804969666147765E-2</v>
      </c>
      <c r="H13" s="50">
        <v>6.0409176446979971E-3</v>
      </c>
      <c r="I13" s="101">
        <f>IFERROR((D13+$H13)*(1+Dashboard!$D$7)*(1+Dashboard!$D$8),"-")</f>
        <v>6.7738003397233168E-2</v>
      </c>
      <c r="J13" s="102">
        <f>IFERROR((E13+$H13)*(1+Dashboard!$D$7)*(1+Dashboard!$D$8),"-")</f>
        <v>6.3834484195848584E-2</v>
      </c>
      <c r="K13" s="102">
        <f>IFERROR((F13+$H13)*(1+Dashboard!$D$7)*(1+Dashboard!$D$8),"-")</f>
        <v>5.1342711709103435E-2</v>
      </c>
      <c r="L13" s="103">
        <f>IFERROR((G13+$H13)*(1+Dashboard!$D$7)*(1+Dashboard!$D$8),"-")</f>
        <v>4.5309842959370503E-2</v>
      </c>
      <c r="M13" s="53">
        <v>73.849999999999994</v>
      </c>
      <c r="N13" s="54">
        <v>0</v>
      </c>
      <c r="O13" s="109">
        <f>M13*(1+Dashboard!$D$8)</f>
        <v>79.757999999999996</v>
      </c>
      <c r="P13" s="111">
        <f>N13*(1+Dashboard!$D$10)*(1+Dashboard!$D$7)*(1+Dashboard!$D$8)</f>
        <v>0</v>
      </c>
      <c r="Q13" s="112">
        <f>O13*Dashboard!$D$9+P13*(1-Dashboard!$D$9)</f>
        <v>39.878999999999998</v>
      </c>
      <c r="R13" s="51">
        <v>4.3440578034704497E-2</v>
      </c>
      <c r="S13" s="49">
        <v>4.4366388417970797E-2</v>
      </c>
      <c r="T13" s="49">
        <v>4.2318325275183873E-2</v>
      </c>
      <c r="U13" s="52">
        <v>4.258723771732801E-2</v>
      </c>
      <c r="W13" s="36">
        <v>2020</v>
      </c>
      <c r="X13" s="47"/>
      <c r="Y13" s="51">
        <v>4.9149551141451243E-3</v>
      </c>
      <c r="Z13" s="49">
        <v>3.5051475411573951E-3</v>
      </c>
      <c r="AA13" s="49">
        <v>3.7151668102329196E-3</v>
      </c>
      <c r="AB13" s="52">
        <v>2.4558747371484983E-3</v>
      </c>
      <c r="AC13" s="53">
        <v>6.1468696283909683</v>
      </c>
      <c r="AD13" s="55" t="s">
        <v>121</v>
      </c>
      <c r="AE13" s="109">
        <f>IFERROR(AC13*(1+Dashboard!$D$8),"-")</f>
        <v>6.638619198662246</v>
      </c>
      <c r="AF13" s="119" t="str">
        <f>IFERROR(AD13*(1+Dashboard!$D$7)*(1+Dashboard!$D$8)*(1+Dashboard!$D$10),"-")</f>
        <v>-</v>
      </c>
      <c r="AG13" s="112">
        <f>IF(AND(AE13="-",AF13="-"),"-",IFERROR(AE13*Dashboard!$D$9,0)+IFERROR(AF13*(1-Dashboard!$D$9),0))</f>
        <v>3.319309599331123</v>
      </c>
      <c r="AH13" s="51">
        <v>4.5512196332637214E-3</v>
      </c>
      <c r="AI13" s="49">
        <v>3.245746082378272E-3</v>
      </c>
      <c r="AJ13" s="49">
        <v>3.4402226947952046E-3</v>
      </c>
      <c r="AK13" s="52">
        <v>2.2741256147749624E-3</v>
      </c>
      <c r="AL13" s="53">
        <v>7.6147787933798554</v>
      </c>
      <c r="AM13" s="55" t="s">
        <v>121</v>
      </c>
      <c r="AN13" s="109">
        <f>IFERROR(AL13*(1+Dashboard!$D$8),"-")</f>
        <v>8.2239610968502443</v>
      </c>
      <c r="AO13" s="119" t="str">
        <f>IFERROR(AM13*(1+Dashboard!$D$7)*(1+Dashboard!$D$8)*(1+Dashboard!$D$10),"-")</f>
        <v>-</v>
      </c>
      <c r="AP13" s="112">
        <f>IF(AND(AN13="-",AO13="-"),"-",IFERROR(AN13*Dashboard!$D$9,0)+IFERROR(AO13*(1-Dashboard!$D$9),0))</f>
        <v>4.1119805484251222</v>
      </c>
      <c r="AQ13" s="56">
        <v>1.883536464463166E-3</v>
      </c>
      <c r="AR13" s="58">
        <v>1.6702221798502864E-3</v>
      </c>
      <c r="AT13" s="36">
        <v>2020</v>
      </c>
      <c r="AU13" s="47"/>
      <c r="AV13" s="51">
        <v>6.4191889833349169E-2</v>
      </c>
      <c r="AW13" s="49">
        <v>4.6715839336104542E-2</v>
      </c>
      <c r="AX13" s="49">
        <v>4.7137091389443421E-2</v>
      </c>
      <c r="AY13" s="52">
        <v>3.293077862351184E-2</v>
      </c>
      <c r="AZ13" s="53">
        <v>304.19753151884686</v>
      </c>
      <c r="BA13" s="55" t="s">
        <v>121</v>
      </c>
      <c r="BB13" s="109">
        <f>IFERROR(AZ13*(1+Dashboard!$D$8),"-")</f>
        <v>328.53333404035465</v>
      </c>
      <c r="BC13" s="119" t="str">
        <f>IFERROR(BA13*(1+Dashboard!$D$7)*(1+Dashboard!$D$8)*(1+Dashboard!$D$10),"-")</f>
        <v>-</v>
      </c>
      <c r="BD13" s="112">
        <f>IF(AND(BB13="-",BC13="-"),"-",IFERROR(BB13*Dashboard!$D$9,0)+IFERROR(BC13*(1-Dashboard!$D$9),0))</f>
        <v>164.26666702017732</v>
      </c>
      <c r="BE13" s="51">
        <v>5.9441313810788585E-2</v>
      </c>
      <c r="BF13" s="49">
        <v>4.3258593462832333E-2</v>
      </c>
      <c r="BG13" s="49">
        <v>4.3648670395618733E-2</v>
      </c>
      <c r="BH13" s="52">
        <v>3.0493708025664576E-2</v>
      </c>
      <c r="BI13" s="53">
        <v>376.84171815021324</v>
      </c>
      <c r="BJ13" s="55" t="s">
        <v>121</v>
      </c>
      <c r="BK13" s="109">
        <f>IFERROR(BI13*(1+Dashboard!$D$8),"-")</f>
        <v>406.98905560223034</v>
      </c>
      <c r="BL13" s="119" t="str">
        <f>IFERROR(BJ13*(1+Dashboard!$D$7)*(1+Dashboard!$D$8)*(1+Dashboard!$D$10),"-")</f>
        <v>-</v>
      </c>
      <c r="BM13" s="112">
        <f>IF(AND(BK13="-",BL13="-"),"-",IFERROR(BK13*Dashboard!$D$9,0)+IFERROR(BL13*(1-Dashboard!$D$9),0))</f>
        <v>203.49452780111517</v>
      </c>
      <c r="BO13" s="36">
        <v>2020</v>
      </c>
      <c r="BP13" s="47"/>
      <c r="BQ13" s="59">
        <v>94</v>
      </c>
      <c r="BR13" s="53">
        <v>0.92499999999999993</v>
      </c>
      <c r="BS13" s="57">
        <v>4.6398000000000001</v>
      </c>
      <c r="BT13" s="112">
        <f>IF(AND(BR13="-",BS13="-"),"-",IFERROR(BR13*Dashboard!$D$9,0)+IFERROR(BS13*(1-Dashboard!$D$9),0))</f>
        <v>2.7824</v>
      </c>
      <c r="BU13" s="53">
        <v>1.1499999999999999</v>
      </c>
      <c r="BV13" s="57">
        <v>4.6398000000000001</v>
      </c>
      <c r="BW13" s="112">
        <f>IF(AND(BU13="-",BV13="-"),"-",IFERROR(BU13*Dashboard!$D$9,0)+IFERROR(BV13*(1-Dashboard!$D$9),0))</f>
        <v>2.8948999999999998</v>
      </c>
      <c r="BX13" s="112">
        <f>IFERROR(BT13*(1+Dashboard!$D$7)*(1+Dashboard!$D$8),"-")</f>
        <v>3.2453913600000002</v>
      </c>
      <c r="BY13" s="112">
        <f>IFERROR(BW13*(1+Dashboard!$D$7)*(1+Dashboard!$D$8),"-")</f>
        <v>3.3766113600000001</v>
      </c>
    </row>
    <row r="14" spans="1:88" x14ac:dyDescent="0.2">
      <c r="B14" s="36">
        <v>2021</v>
      </c>
      <c r="C14" s="47"/>
      <c r="D14" s="48">
        <v>5.5082841572038466E-2</v>
      </c>
      <c r="E14" s="49">
        <v>5.0566443938537015E-2</v>
      </c>
      <c r="F14" s="49">
        <v>4.5772639288039714E-2</v>
      </c>
      <c r="G14" s="49">
        <v>3.7889245386640777E-2</v>
      </c>
      <c r="H14" s="50">
        <v>4.8175399437817949E-3</v>
      </c>
      <c r="I14" s="101">
        <f>IFERROR((D14+$H14)*(1+Dashboard!$D$7)*(1+Dashboard!$D$8),"-")</f>
        <v>6.9867805000052768E-2</v>
      </c>
      <c r="J14" s="102">
        <f>IFERROR((E14+$H14)*(1+Dashboard!$D$7)*(1+Dashboard!$D$8),"-")</f>
        <v>6.4599878800336671E-2</v>
      </c>
      <c r="K14" s="102">
        <f>IFERROR((F14+$H14)*(1+Dashboard!$D$7)*(1+Dashboard!$D$8),"-")</f>
        <v>5.9008385055996614E-2</v>
      </c>
      <c r="L14" s="103">
        <f>IFERROR((G14+$H14)*(1+Dashboard!$D$7)*(1+Dashboard!$D$8),"-")</f>
        <v>4.9813194409404904E-2</v>
      </c>
      <c r="M14" s="53">
        <v>59.93</v>
      </c>
      <c r="N14" s="54">
        <v>0</v>
      </c>
      <c r="O14" s="109">
        <f>M14*(1+Dashboard!$D$8)</f>
        <v>64.724400000000003</v>
      </c>
      <c r="P14" s="111">
        <f>N14*(1+Dashboard!$D$10)*(1+Dashboard!$D$7)*(1+Dashboard!$D$8)</f>
        <v>0</v>
      </c>
      <c r="Q14" s="112">
        <f>O14*Dashboard!$D$9+P14*(1-Dashboard!$D$9)</f>
        <v>32.362200000000001</v>
      </c>
      <c r="R14" s="51">
        <v>4.3207073250855259E-2</v>
      </c>
      <c r="S14" s="49">
        <v>4.4127907154451855E-2</v>
      </c>
      <c r="T14" s="49">
        <v>4.2090852901580808E-2</v>
      </c>
      <c r="U14" s="52">
        <v>4.2358319867064224E-2</v>
      </c>
      <c r="W14" s="36">
        <v>2021</v>
      </c>
      <c r="X14" s="47"/>
      <c r="Y14" s="51">
        <v>5.1873598424662997E-3</v>
      </c>
      <c r="Z14" s="49">
        <v>3.6356864511305144E-3</v>
      </c>
      <c r="AA14" s="49">
        <v>4.4709319356040058E-3</v>
      </c>
      <c r="AB14" s="52">
        <v>2.8610789965235893E-3</v>
      </c>
      <c r="AC14" s="53">
        <v>1.1494547494139187</v>
      </c>
      <c r="AD14" s="55" t="s">
        <v>121</v>
      </c>
      <c r="AE14" s="109">
        <f>IFERROR(AC14*(1+Dashboard!$D$8),"-")</f>
        <v>1.2414111293670322</v>
      </c>
      <c r="AF14" s="119" t="str">
        <f>IFERROR(AD14*(1+Dashboard!$D$7)*(1+Dashboard!$D$8)*(1+Dashboard!$D$10),"-")</f>
        <v>-</v>
      </c>
      <c r="AG14" s="112">
        <f>IF(AND(AE14="-",AF14="-"),"-",IFERROR(AE14*Dashboard!$D$9,0)+IFERROR(AF14*(1-Dashboard!$D$9),0))</f>
        <v>0.62070556468351612</v>
      </c>
      <c r="AH14" s="51">
        <v>5.1051959083036778E-3</v>
      </c>
      <c r="AI14" s="49">
        <v>3.5780998731258164E-3</v>
      </c>
      <c r="AJ14" s="49">
        <v>4.4001156883494343E-3</v>
      </c>
      <c r="AK14" s="52">
        <v>2.8157616263307676E-3</v>
      </c>
      <c r="AL14" s="53">
        <v>1.540269364214651</v>
      </c>
      <c r="AM14" s="55" t="s">
        <v>121</v>
      </c>
      <c r="AN14" s="109">
        <f>IFERROR(AL14*(1+Dashboard!$D$8),"-")</f>
        <v>1.6634909133518232</v>
      </c>
      <c r="AO14" s="119" t="str">
        <f>IFERROR(AM14*(1+Dashboard!$D$7)*(1+Dashboard!$D$8)*(1+Dashboard!$D$10),"-")</f>
        <v>-</v>
      </c>
      <c r="AP14" s="112">
        <f>IF(AND(AN14="-",AO14="-"),"-",IFERROR(AN14*Dashboard!$D$9,0)+IFERROR(AO14*(1-Dashboard!$D$9),0))</f>
        <v>0.8317454566759116</v>
      </c>
      <c r="AQ14" s="56">
        <v>1.904462507424814E-3</v>
      </c>
      <c r="AR14" s="58">
        <v>1.7185430779789082E-3</v>
      </c>
      <c r="AT14" s="36">
        <v>2021</v>
      </c>
      <c r="AU14" s="47"/>
      <c r="AV14" s="51">
        <v>6.7258533353363334E-2</v>
      </c>
      <c r="AW14" s="49">
        <v>4.8818051772085265E-2</v>
      </c>
      <c r="AX14" s="49">
        <v>5.7174404731025398E-2</v>
      </c>
      <c r="AY14" s="52">
        <v>3.8707002285629045E-2</v>
      </c>
      <c r="AZ14" s="53">
        <v>50.54968705086813</v>
      </c>
      <c r="BA14" s="55" t="s">
        <v>121</v>
      </c>
      <c r="BB14" s="109">
        <f>IFERROR(AZ14*(1+Dashboard!$D$8),"-")</f>
        <v>54.593662014937586</v>
      </c>
      <c r="BC14" s="119" t="str">
        <f>IFERROR(BA14*(1+Dashboard!$D$7)*(1+Dashboard!$D$8)*(1+Dashboard!$D$10),"-")</f>
        <v>-</v>
      </c>
      <c r="BD14" s="112">
        <f>IF(AND(BB14="-",BC14="-"),"-",IFERROR(BB14*Dashboard!$D$9,0)+IFERROR(BC14*(1-Dashboard!$D$9),0))</f>
        <v>27.296831007468793</v>
      </c>
      <c r="BE14" s="51">
        <v>6.6193208048363303E-2</v>
      </c>
      <c r="BF14" s="49">
        <v>4.8044810024151681E-2</v>
      </c>
      <c r="BG14" s="49">
        <v>5.6268804547354008E-2</v>
      </c>
      <c r="BH14" s="52">
        <v>3.8093912065553466E-2</v>
      </c>
      <c r="BI14" s="53">
        <v>67.736580648163297</v>
      </c>
      <c r="BJ14" s="55" t="s">
        <v>121</v>
      </c>
      <c r="BK14" s="109">
        <f>IFERROR(BI14*(1+Dashboard!$D$8),"-")</f>
        <v>73.155507100016365</v>
      </c>
      <c r="BL14" s="119" t="str">
        <f>IFERROR(BJ14*(1+Dashboard!$D$7)*(1+Dashboard!$D$8)*(1+Dashboard!$D$10),"-")</f>
        <v>-</v>
      </c>
      <c r="BM14" s="112">
        <f>IF(AND(BK14="-",BL14="-"),"-",IFERROR(BK14*Dashboard!$D$9,0)+IFERROR(BL14*(1-Dashboard!$D$9),0))</f>
        <v>36.577753550008183</v>
      </c>
      <c r="BO14" s="36">
        <v>2021</v>
      </c>
      <c r="BP14" s="47"/>
      <c r="BQ14" s="59">
        <v>94</v>
      </c>
      <c r="BR14" s="53">
        <v>0.27499999999999997</v>
      </c>
      <c r="BS14" s="57">
        <v>7.7650750000000004</v>
      </c>
      <c r="BT14" s="112">
        <f>IF(AND(BR14="-",BS14="-"),"-",IFERROR(BR14*Dashboard!$D$9,0)+IFERROR(BS14*(1-Dashboard!$D$9),0))</f>
        <v>4.0200374999999999</v>
      </c>
      <c r="BU14" s="53">
        <v>0.35000000000000003</v>
      </c>
      <c r="BV14" s="57">
        <v>7.7650750000000004</v>
      </c>
      <c r="BW14" s="112">
        <f>IF(AND(BU14="-",BV14="-"),"-",IFERROR(BU14*Dashboard!$D$9,0)+IFERROR(BV14*(1-Dashboard!$D$9),0))</f>
        <v>4.0575375000000005</v>
      </c>
      <c r="BX14" s="112">
        <f>IFERROR(BT14*(1+Dashboard!$D$7)*(1+Dashboard!$D$8),"-")</f>
        <v>4.6889717400000004</v>
      </c>
      <c r="BY14" s="112">
        <f>IFERROR(BW14*(1+Dashboard!$D$7)*(1+Dashboard!$D$8),"-")</f>
        <v>4.7327117400000018</v>
      </c>
    </row>
    <row r="15" spans="1:88" x14ac:dyDescent="0.2">
      <c r="B15" s="36">
        <v>2022</v>
      </c>
      <c r="C15" s="47"/>
      <c r="D15" s="48">
        <v>5.4450849479719274E-2</v>
      </c>
      <c r="E15" s="49">
        <v>4.9020411297724505E-2</v>
      </c>
      <c r="F15" s="49">
        <v>4.4816477208722595E-2</v>
      </c>
      <c r="G15" s="49">
        <v>3.6098304021145139E-2</v>
      </c>
      <c r="H15" s="50">
        <v>1.9487544048499537E-3</v>
      </c>
      <c r="I15" s="101">
        <f>IFERROR((D15+$H15)*(1+Dashboard!$D$7)*(1+Dashboard!$D$8),"-")</f>
        <v>6.5784497970961558E-2</v>
      </c>
      <c r="J15" s="102">
        <f>IFERROR((E15+$H15)*(1+Dashboard!$D$7)*(1+Dashboard!$D$8),"-")</f>
        <v>5.9450434875482856E-2</v>
      </c>
      <c r="K15" s="102">
        <f>IFERROR((F15+$H15)*(1+Dashboard!$D$7)*(1+Dashboard!$D$8),"-")</f>
        <v>5.4546966154071029E-2</v>
      </c>
      <c r="L15" s="103">
        <f>IFERROR((G15+$H15)*(1+Dashboard!$D$7)*(1+Dashboard!$D$8),"-")</f>
        <v>4.4378088948080686E-2</v>
      </c>
      <c r="M15" s="53">
        <v>57.58</v>
      </c>
      <c r="N15" s="54">
        <v>0</v>
      </c>
      <c r="O15" s="109">
        <f>M15*(1+Dashboard!$D$8)</f>
        <v>62.186399999999999</v>
      </c>
      <c r="P15" s="111">
        <f>N15*(1+Dashboard!$D$10)*(1+Dashboard!$D$7)*(1+Dashboard!$D$8)</f>
        <v>0</v>
      </c>
      <c r="Q15" s="112">
        <f>O15*Dashboard!$D$9+P15*(1-Dashboard!$D$9)</f>
        <v>31.0932</v>
      </c>
      <c r="R15" s="51">
        <v>4.2984818918756315E-2</v>
      </c>
      <c r="S15" s="49">
        <v>4.3900916113549938E-2</v>
      </c>
      <c r="T15" s="49">
        <v>4.1874340333261206E-2</v>
      </c>
      <c r="U15" s="52">
        <v>4.2140431466333415E-2</v>
      </c>
      <c r="W15" s="36">
        <v>2022</v>
      </c>
      <c r="X15" s="47"/>
      <c r="Y15" s="51">
        <v>4.6295289025624561E-3</v>
      </c>
      <c r="Z15" s="49">
        <v>3.1362029979647202E-3</v>
      </c>
      <c r="AA15" s="49">
        <v>3.9660123688425794E-3</v>
      </c>
      <c r="AB15" s="52">
        <v>2.4299048351517742E-3</v>
      </c>
      <c r="AC15" s="53">
        <v>0.8278264042304162</v>
      </c>
      <c r="AD15" s="55" t="s">
        <v>121</v>
      </c>
      <c r="AE15" s="109">
        <f>IFERROR(AC15*(1+Dashboard!$D$8),"-")</f>
        <v>0.89405251656884954</v>
      </c>
      <c r="AF15" s="119" t="str">
        <f>IFERROR(AD15*(1+Dashboard!$D$7)*(1+Dashboard!$D$8)*(1+Dashboard!$D$10),"-")</f>
        <v>-</v>
      </c>
      <c r="AG15" s="112">
        <f>IF(AND(AE15="-",AF15="-"),"-",IFERROR(AE15*Dashboard!$D$9,0)+IFERROR(AF15*(1-Dashboard!$D$9),0))</f>
        <v>0.44702625828442477</v>
      </c>
      <c r="AH15" s="51">
        <v>5.1002475901756562E-3</v>
      </c>
      <c r="AI15" s="49">
        <v>3.4550841174828244E-3</v>
      </c>
      <c r="AJ15" s="49">
        <v>4.3692663881200007E-3</v>
      </c>
      <c r="AK15" s="52">
        <v>2.6769713594355983E-3</v>
      </c>
      <c r="AL15" s="53">
        <v>1.2542824306521454</v>
      </c>
      <c r="AM15" s="55" t="s">
        <v>121</v>
      </c>
      <c r="AN15" s="109">
        <f>IFERROR(AL15*(1+Dashboard!$D$8),"-")</f>
        <v>1.354625025104317</v>
      </c>
      <c r="AO15" s="119" t="str">
        <f>IFERROR(AM15*(1+Dashboard!$D$7)*(1+Dashboard!$D$8)*(1+Dashboard!$D$10),"-")</f>
        <v>-</v>
      </c>
      <c r="AP15" s="112">
        <f>IF(AND(AN15="-",AO15="-"),"-",IFERROR(AN15*Dashboard!$D$9,0)+IFERROR(AO15*(1-Dashboard!$D$9),0))</f>
        <v>0.67731251255215852</v>
      </c>
      <c r="AQ15" s="56">
        <v>1.724048097731957E-3</v>
      </c>
      <c r="AR15" s="58">
        <v>1.724048097731957E-3</v>
      </c>
      <c r="AT15" s="36">
        <v>2022</v>
      </c>
      <c r="AU15" s="47"/>
      <c r="AV15" s="51">
        <v>6.0141288615447805E-2</v>
      </c>
      <c r="AW15" s="49">
        <v>4.2210612143836049E-2</v>
      </c>
      <c r="AX15" s="49">
        <v>5.0716441340339952E-2</v>
      </c>
      <c r="AY15" s="52">
        <v>3.2711587156980408E-2</v>
      </c>
      <c r="AZ15" s="53">
        <v>33.734625862645707</v>
      </c>
      <c r="BA15" s="55" t="s">
        <v>121</v>
      </c>
      <c r="BB15" s="109">
        <f>IFERROR(AZ15*(1+Dashboard!$D$8),"-")</f>
        <v>36.433395931657365</v>
      </c>
      <c r="BC15" s="119" t="str">
        <f>IFERROR(BA15*(1+Dashboard!$D$7)*(1+Dashboard!$D$8)*(1+Dashboard!$D$10),"-")</f>
        <v>-</v>
      </c>
      <c r="BD15" s="112">
        <f>IF(AND(BB15="-",BC15="-"),"-",IFERROR(BB15*Dashboard!$D$9,0)+IFERROR(BC15*(1-Dashboard!$D$9),0))</f>
        <v>18.216697965828683</v>
      </c>
      <c r="BE15" s="51">
        <v>6.6256301404926402E-2</v>
      </c>
      <c r="BF15" s="49">
        <v>4.6502479495760043E-2</v>
      </c>
      <c r="BG15" s="49">
        <v>5.5873159704258754E-2</v>
      </c>
      <c r="BH15" s="52">
        <v>3.6037617882861792E-2</v>
      </c>
      <c r="BI15" s="53">
        <v>51.113069488857114</v>
      </c>
      <c r="BJ15" s="55" t="s">
        <v>121</v>
      </c>
      <c r="BK15" s="109">
        <f>IFERROR(BI15*(1+Dashboard!$D$8),"-")</f>
        <v>55.202115047965684</v>
      </c>
      <c r="BL15" s="119" t="str">
        <f>IFERROR(BJ15*(1+Dashboard!$D$7)*(1+Dashboard!$D$8)*(1+Dashboard!$D$10),"-")</f>
        <v>-</v>
      </c>
      <c r="BM15" s="112">
        <f>IF(AND(BK15="-",BL15="-"),"-",IFERROR(BK15*Dashboard!$D$9,0)+IFERROR(BL15*(1-Dashboard!$D$9),0))</f>
        <v>27.601057523982842</v>
      </c>
      <c r="BO15" s="36">
        <v>2022</v>
      </c>
      <c r="BP15" s="47"/>
      <c r="BQ15" s="59">
        <v>94</v>
      </c>
      <c r="BR15" s="53">
        <v>0.17500000000000002</v>
      </c>
      <c r="BS15" s="57">
        <v>7.9649999999999999</v>
      </c>
      <c r="BT15" s="112">
        <f>IF(AND(BR15="-",BS15="-"),"-",IFERROR(BR15*Dashboard!$D$9,0)+IFERROR(BS15*(1-Dashboard!$D$9),0))</f>
        <v>4.07</v>
      </c>
      <c r="BU15" s="53">
        <v>0.27499999999999997</v>
      </c>
      <c r="BV15" s="57">
        <v>7.9649999999999999</v>
      </c>
      <c r="BW15" s="112">
        <f>IF(AND(BU15="-",BV15="-"),"-",IFERROR(BU15*Dashboard!$D$9,0)+IFERROR(BV15*(1-Dashboard!$D$9),0))</f>
        <v>4.12</v>
      </c>
      <c r="BX15" s="112">
        <f>IFERROR(BT15*(1+Dashboard!$D$7)*(1+Dashboard!$D$8),"-")</f>
        <v>4.7472480000000008</v>
      </c>
      <c r="BY15" s="112">
        <f>IFERROR(BW15*(1+Dashboard!$D$7)*(1+Dashboard!$D$8),"-")</f>
        <v>4.8055680000000009</v>
      </c>
    </row>
    <row r="16" spans="1:88" x14ac:dyDescent="0.2">
      <c r="B16" s="36">
        <v>2023</v>
      </c>
      <c r="C16" s="47"/>
      <c r="D16" s="48">
        <v>5.5224029976885462E-2</v>
      </c>
      <c r="E16" s="49">
        <v>4.937901968246191E-2</v>
      </c>
      <c r="F16" s="49">
        <v>4.1901955565345858E-2</v>
      </c>
      <c r="G16" s="49">
        <v>3.2943141401725676E-2</v>
      </c>
      <c r="H16" s="50">
        <v>2.281218904178118E-3</v>
      </c>
      <c r="I16" s="101">
        <f>IFERROR((D16+$H16)*(1+Dashboard!$D$7)*(1+Dashboard!$D$8),"-")</f>
        <v>6.7074122294872571E-2</v>
      </c>
      <c r="J16" s="102">
        <f>IFERROR((E16+$H16)*(1+Dashboard!$D$7)*(1+Dashboard!$D$8),"-")</f>
        <v>6.0256502287456937E-2</v>
      </c>
      <c r="K16" s="102">
        <f>IFERROR((F16+$H16)*(1+Dashboard!$D$7)*(1+Dashboard!$D$8),"-")</f>
        <v>5.1535254701252774E-2</v>
      </c>
      <c r="L16" s="103">
        <f>IFERROR((G16+$H16)*(1+Dashboard!$D$7)*(1+Dashboard!$D$8),"-")</f>
        <v>4.1085693860806183E-2</v>
      </c>
      <c r="M16" s="53">
        <v>58.78</v>
      </c>
      <c r="N16" s="54">
        <v>20.790485999999998</v>
      </c>
      <c r="O16" s="109">
        <f>M16*(1+Dashboard!$D$8)</f>
        <v>63.482400000000005</v>
      </c>
      <c r="P16" s="111">
        <f>N16*(1+Dashboard!$D$10)*(1+Dashboard!$D$7)*(1+Dashboard!$D$8)</f>
        <v>24.638023236326401</v>
      </c>
      <c r="Q16" s="112">
        <f>O16*Dashboard!$D$9+P16*(1-Dashboard!$D$9)</f>
        <v>44.060211618163201</v>
      </c>
      <c r="R16" s="51">
        <v>4.2773463619224794E-2</v>
      </c>
      <c r="S16" s="49">
        <v>4.3685056386597851E-2</v>
      </c>
      <c r="T16" s="49">
        <v>4.1668445229677102E-2</v>
      </c>
      <c r="U16" s="52">
        <v>4.1933227999179382E-2</v>
      </c>
      <c r="W16" s="36">
        <v>2023</v>
      </c>
      <c r="X16" s="47"/>
      <c r="Y16" s="51">
        <v>3.782549981368804E-3</v>
      </c>
      <c r="Z16" s="49">
        <v>2.505594093500354E-3</v>
      </c>
      <c r="AA16" s="49">
        <v>2.9729238630456073E-3</v>
      </c>
      <c r="AB16" s="52">
        <v>1.7821028210806562E-3</v>
      </c>
      <c r="AC16" s="53" t="s">
        <v>121</v>
      </c>
      <c r="AD16" s="55">
        <v>0.79902746095656474</v>
      </c>
      <c r="AE16" s="109" t="str">
        <f>IFERROR(AC16*(1+Dashboard!$D$8),"-")</f>
        <v>-</v>
      </c>
      <c r="AF16" s="119">
        <f>IFERROR(AD16*(1+Dashboard!$D$7)*(1+Dashboard!$D$8)*(1+Dashboard!$D$10),"-")</f>
        <v>0.94689740054709304</v>
      </c>
      <c r="AG16" s="112">
        <f>IF(AND(AE16="-",AF16="-"),"-",IFERROR(AE16*Dashboard!$D$9,0)+IFERROR(AF16*(1-Dashboard!$D$9),0))</f>
        <v>0.47344870027354652</v>
      </c>
      <c r="AH16" s="51">
        <v>4.7537075370852524E-3</v>
      </c>
      <c r="AI16" s="49">
        <v>3.1488973274158031E-3</v>
      </c>
      <c r="AJ16" s="49">
        <v>3.736212513925953E-3</v>
      </c>
      <c r="AK16" s="52">
        <v>2.2396519951248233E-3</v>
      </c>
      <c r="AL16" s="53">
        <v>0.83867386169105207</v>
      </c>
      <c r="AM16" s="55" t="s">
        <v>121</v>
      </c>
      <c r="AN16" s="109">
        <f>IFERROR(AL16*(1+Dashboard!$D$8),"-")</f>
        <v>0.90576777062633629</v>
      </c>
      <c r="AO16" s="119" t="str">
        <f>IFERROR(AM16*(1+Dashboard!$D$7)*(1+Dashboard!$D$8)*(1+Dashboard!$D$10),"-")</f>
        <v>-</v>
      </c>
      <c r="AP16" s="112">
        <f>IF(AND(AN16="-",AO16="-"),"-",IFERROR(AN16*Dashboard!$D$9,0)+IFERROR(AO16*(1-Dashboard!$D$9),0))</f>
        <v>0.45288388531316814</v>
      </c>
      <c r="AQ16" s="56">
        <v>1.266865894942416E-3</v>
      </c>
      <c r="AR16" s="58">
        <v>1.266865894942416E-3</v>
      </c>
      <c r="AT16" s="36">
        <v>2023</v>
      </c>
      <c r="AU16" s="47"/>
      <c r="AV16" s="51">
        <v>4.4839157117618399E-2</v>
      </c>
      <c r="AW16" s="49">
        <v>3.0554779412200556E-2</v>
      </c>
      <c r="AX16" s="49">
        <v>3.4426075735147214E-2</v>
      </c>
      <c r="AY16" s="52">
        <v>2.1853417079572331E-2</v>
      </c>
      <c r="AZ16" s="53" t="s">
        <v>121</v>
      </c>
      <c r="BA16" s="55">
        <v>32.349913570569505</v>
      </c>
      <c r="BB16" s="109" t="str">
        <f>IFERROR(AZ16*(1+Dashboard!$D$8),"-")</f>
        <v>-</v>
      </c>
      <c r="BC16" s="119">
        <f>IFERROR(BA16*(1+Dashboard!$D$7)*(1+Dashboard!$D$8)*(1+Dashboard!$D$10),"-")</f>
        <v>38.336666215731675</v>
      </c>
      <c r="BD16" s="112">
        <f>IF(AND(BB16="-",BC16="-"),"-",IFERROR(BB16*Dashboard!$D$9,0)+IFERROR(BC16*(1-Dashboard!$D$9),0))</f>
        <v>19.168333107865838</v>
      </c>
      <c r="BE16" s="51">
        <v>5.6351466655157931E-2</v>
      </c>
      <c r="BF16" s="49">
        <v>3.8399620864545327E-2</v>
      </c>
      <c r="BG16" s="49">
        <v>4.3264860081297832E-2</v>
      </c>
      <c r="BH16" s="52">
        <v>2.7464211707425332E-2</v>
      </c>
      <c r="BI16" s="53">
        <v>33.95506195384209</v>
      </c>
      <c r="BJ16" s="55" t="s">
        <v>121</v>
      </c>
      <c r="BK16" s="109">
        <f>IFERROR(BI16*(1+Dashboard!$D$8),"-")</f>
        <v>36.671466910149462</v>
      </c>
      <c r="BL16" s="119" t="str">
        <f>IFERROR(BJ16*(1+Dashboard!$D$7)*(1+Dashboard!$D$8)*(1+Dashboard!$D$10),"-")</f>
        <v>-</v>
      </c>
      <c r="BM16" s="112">
        <f>IF(AND(BK16="-",BL16="-"),"-",IFERROR(BK16*Dashboard!$D$9,0)+IFERROR(BL16*(1-Dashboard!$D$9),0))</f>
        <v>18.335733455074731</v>
      </c>
      <c r="BO16" s="36">
        <v>2023</v>
      </c>
      <c r="BP16" s="47"/>
      <c r="BQ16" s="59">
        <v>94</v>
      </c>
      <c r="BR16" s="53">
        <v>0.1</v>
      </c>
      <c r="BS16" s="57">
        <v>5.8756932314410486</v>
      </c>
      <c r="BT16" s="112">
        <f>IF(AND(BR16="-",BS16="-"),"-",IFERROR(BR16*Dashboard!$D$9,0)+IFERROR(BS16*(1-Dashboard!$D$9),0))</f>
        <v>2.9878466157205241</v>
      </c>
      <c r="BU16" s="53">
        <v>0.2</v>
      </c>
      <c r="BV16" s="57">
        <v>8.1056250000000016</v>
      </c>
      <c r="BW16" s="112">
        <f>IF(AND(BU16="-",BV16="-"),"-",IFERROR(BU16*Dashboard!$D$9,0)+IFERROR(BV16*(1-Dashboard!$D$9),0))</f>
        <v>4.1528125000000005</v>
      </c>
      <c r="BX16" s="112">
        <f>IFERROR(BT16*(1+Dashboard!$D$7)*(1+Dashboard!$D$8),"-")</f>
        <v>3.4850242925764197</v>
      </c>
      <c r="BY16" s="112">
        <f>IFERROR(BW16*(1+Dashboard!$D$7)*(1+Dashboard!$D$8),"-")</f>
        <v>4.8438405000000007</v>
      </c>
    </row>
    <row r="17" spans="2:77" x14ac:dyDescent="0.2">
      <c r="B17" s="36">
        <v>2024</v>
      </c>
      <c r="C17" s="47"/>
      <c r="D17" s="48">
        <v>5.8972399855359681E-2</v>
      </c>
      <c r="E17" s="49">
        <v>5.500773171727584E-2</v>
      </c>
      <c r="F17" s="49">
        <v>4.1202341505737802E-2</v>
      </c>
      <c r="G17" s="49">
        <v>3.7492920799071627E-2</v>
      </c>
      <c r="H17" s="50">
        <v>2.095434867682976E-3</v>
      </c>
      <c r="I17" s="101">
        <f>IFERROR((D17+$H17)*(1+Dashboard!$D$7)*(1+Dashboard!$D$8),"-")</f>
        <v>7.1229522420956953E-2</v>
      </c>
      <c r="J17" s="102">
        <f>IFERROR((E17+$H17)*(1+Dashboard!$D$7)*(1+Dashboard!$D$8),"-")</f>
        <v>6.6605133504695976E-2</v>
      </c>
      <c r="K17" s="102">
        <f>IFERROR((F17+$H17)*(1+Dashboard!$D$7)*(1+Dashboard!$D$8),"-")</f>
        <v>5.0502526361957997E-2</v>
      </c>
      <c r="L17" s="103">
        <f>IFERROR((G17+$H17)*(1+Dashboard!$D$7)*(1+Dashboard!$D$8),"-")</f>
        <v>4.6175858049702576E-2</v>
      </c>
      <c r="M17" s="53">
        <v>61.24</v>
      </c>
      <c r="N17" s="54">
        <v>36.039740000000002</v>
      </c>
      <c r="O17" s="109">
        <f>M17*(1+Dashboard!$D$8)</f>
        <v>66.139200000000002</v>
      </c>
      <c r="P17" s="111">
        <f>N17*(1+Dashboard!$D$10)*(1+Dashboard!$D$7)*(1+Dashboard!$D$8)</f>
        <v>42.709340779776007</v>
      </c>
      <c r="Q17" s="112">
        <f>O17*Dashboard!$D$9+P17*(1-Dashboard!$D$9)</f>
        <v>54.424270389888008</v>
      </c>
      <c r="R17" s="51">
        <v>4.2404336799778355E-2</v>
      </c>
      <c r="S17" s="49">
        <v>4.3308062695722759E-2</v>
      </c>
      <c r="T17" s="49">
        <v>4.1308854507826002E-2</v>
      </c>
      <c r="U17" s="52">
        <v>4.1571352252612478E-2</v>
      </c>
      <c r="W17" s="36">
        <v>2024</v>
      </c>
      <c r="X17" s="47"/>
      <c r="Y17" s="51">
        <v>3.0316642772919948E-3</v>
      </c>
      <c r="Z17" s="49">
        <v>2.1745147271898472E-3</v>
      </c>
      <c r="AA17" s="49">
        <v>2.1690816786422229E-3</v>
      </c>
      <c r="AB17" s="52">
        <v>1.5400563490519054E-3</v>
      </c>
      <c r="AC17" s="53" t="s">
        <v>121</v>
      </c>
      <c r="AD17" s="55">
        <v>1.4023728689378703</v>
      </c>
      <c r="AE17" s="109" t="str">
        <f>IFERROR(AC17*(1+Dashboard!$D$8),"-")</f>
        <v>-</v>
      </c>
      <c r="AF17" s="119">
        <f>IFERROR(AD17*(1+Dashboard!$D$7)*(1+Dashboard!$D$8)*(1+Dashboard!$D$10),"-")</f>
        <v>1.661899357758398</v>
      </c>
      <c r="AG17" s="112">
        <f>IF(AND(AE17="-",AF17="-"),"-",IFERROR(AE17*Dashboard!$D$9,0)+IFERROR(AF17*(1-Dashboard!$D$9),0))</f>
        <v>0.83094967887919902</v>
      </c>
      <c r="AH17" s="51">
        <v>3.9126509541001272E-3</v>
      </c>
      <c r="AI17" s="49">
        <v>2.8064179750285304E-3</v>
      </c>
      <c r="AJ17" s="49">
        <v>2.7994061093866919E-3</v>
      </c>
      <c r="AK17" s="52">
        <v>1.9875891234461813E-3</v>
      </c>
      <c r="AL17" s="53" t="s">
        <v>121</v>
      </c>
      <c r="AM17" s="55">
        <v>0.81398093553607831</v>
      </c>
      <c r="AN17" s="109" t="str">
        <f>IFERROR(AL17*(1+Dashboard!$D$8),"-")</f>
        <v>-</v>
      </c>
      <c r="AO17" s="119">
        <f>IFERROR(AM17*(1+Dashboard!$D$7)*(1+Dashboard!$D$8)*(1+Dashboard!$D$10),"-")</f>
        <v>0.96461820102063045</v>
      </c>
      <c r="AP17" s="112">
        <f>IF(AND(AN17="-",AO17="-"),"-",IFERROR(AN17*Dashboard!$D$9,0)+IFERROR(AO17*(1-Dashboard!$D$9),0))</f>
        <v>0.48230910051031523</v>
      </c>
      <c r="AQ17" s="56">
        <v>8.2555510047969786E-4</v>
      </c>
      <c r="AR17" s="58">
        <v>8.2555510047969786E-4</v>
      </c>
      <c r="AT17" s="36">
        <v>2024</v>
      </c>
      <c r="AU17" s="47"/>
      <c r="AV17" s="51">
        <v>3.6232662579011587E-2</v>
      </c>
      <c r="AW17" s="49">
        <v>2.66584440772678E-2</v>
      </c>
      <c r="AX17" s="49">
        <v>2.5507783926652414E-2</v>
      </c>
      <c r="AY17" s="52">
        <v>1.8990219398787429E-2</v>
      </c>
      <c r="AZ17" s="53" t="s">
        <v>121</v>
      </c>
      <c r="BA17" s="55">
        <v>56.458341048132411</v>
      </c>
      <c r="BB17" s="109" t="str">
        <f>IFERROR(AZ17*(1+Dashboard!$D$8),"-")</f>
        <v>-</v>
      </c>
      <c r="BC17" s="119">
        <f>IFERROR(BA17*(1+Dashboard!$D$7)*(1+Dashboard!$D$8)*(1+Dashboard!$D$10),"-")</f>
        <v>66.906657142518327</v>
      </c>
      <c r="BD17" s="112">
        <f>IF(AND(BB17="-",BC17="-"),"-",IFERROR(BB17*Dashboard!$D$9,0)+IFERROR(BC17*(1-Dashboard!$D$9),0))</f>
        <v>33.453328571259163</v>
      </c>
      <c r="BE17" s="51">
        <v>4.6761695505410178E-2</v>
      </c>
      <c r="BF17" s="49">
        <v>3.4405256358700891E-2</v>
      </c>
      <c r="BG17" s="49">
        <v>3.2920220047169796E-2</v>
      </c>
      <c r="BH17" s="52">
        <v>2.4508683433643919E-2</v>
      </c>
      <c r="BI17" s="53" t="s">
        <v>121</v>
      </c>
      <c r="BJ17" s="55">
        <v>32.770181371221163</v>
      </c>
      <c r="BK17" s="109" t="str">
        <f>IFERROR(BI17*(1+Dashboard!$D$8),"-")</f>
        <v>-</v>
      </c>
      <c r="BL17" s="119">
        <f>IFERROR(BJ17*(1+Dashboard!$D$7)*(1+Dashboard!$D$8)*(1+Dashboard!$D$10),"-")</f>
        <v>38.834709784214645</v>
      </c>
      <c r="BM17" s="112">
        <f>IF(AND(BK17="-",BL17="-"),"-",IFERROR(BK17*Dashboard!$D$9,0)+IFERROR(BL17*(1-Dashboard!$D$9),0))</f>
        <v>19.417354892107323</v>
      </c>
      <c r="BO17" s="36">
        <v>2024</v>
      </c>
      <c r="BP17" s="47"/>
      <c r="BQ17" s="59">
        <v>94</v>
      </c>
      <c r="BR17" s="53" t="s">
        <v>121</v>
      </c>
      <c r="BS17" s="57">
        <v>4.6359815737970704</v>
      </c>
      <c r="BT17" s="112">
        <f>IF(AND(BR17="-",BS17="-"),"-",IFERROR(BR17*Dashboard!$D$9,0)+IFERROR(BS17*(1-Dashboard!$D$9),0))</f>
        <v>2.3179907868985352</v>
      </c>
      <c r="BU17" s="53">
        <v>0.1</v>
      </c>
      <c r="BV17" s="57">
        <v>6.2406854602510453</v>
      </c>
      <c r="BW17" s="112">
        <f>IF(AND(BU17="-",BV17="-"),"-",IFERROR(BU17*Dashboard!$D$9,0)+IFERROR(BV17*(1-Dashboard!$D$9),0))</f>
        <v>3.1703427301255225</v>
      </c>
      <c r="BX17" s="112">
        <f>IFERROR(BT17*(1+Dashboard!$D$7)*(1+Dashboard!$D$8),"-")</f>
        <v>2.7037044538384518</v>
      </c>
      <c r="BY17" s="112">
        <f>IFERROR(BW17*(1+Dashboard!$D$7)*(1+Dashboard!$D$8),"-")</f>
        <v>3.6978877604184097</v>
      </c>
    </row>
    <row r="18" spans="2:77" x14ac:dyDescent="0.2">
      <c r="B18" s="36">
        <v>2025</v>
      </c>
      <c r="C18" s="47"/>
      <c r="D18" s="48">
        <v>5.5517973884085622E-2</v>
      </c>
      <c r="E18" s="49">
        <v>5.2201800003272195E-2</v>
      </c>
      <c r="F18" s="49">
        <v>4.3224328487206677E-2</v>
      </c>
      <c r="G18" s="49">
        <v>3.8718215447474426E-2</v>
      </c>
      <c r="H18" s="50">
        <v>1.6696284309563561E-3</v>
      </c>
      <c r="I18" s="101">
        <f>IFERROR((D18+$H18)*(1+Dashboard!$D$7)*(1+Dashboard!$D$8),"-")</f>
        <v>6.6703619340264975E-2</v>
      </c>
      <c r="J18" s="102">
        <f>IFERROR((E18+$H18)*(1+Dashboard!$D$7)*(1+Dashboard!$D$8),"-")</f>
        <v>6.2835634125684187E-2</v>
      </c>
      <c r="K18" s="102">
        <f>IFERROR((F18+$H18)*(1+Dashboard!$D$7)*(1+Dashboard!$D$8),"-")</f>
        <v>5.2364311349345362E-2</v>
      </c>
      <c r="L18" s="103">
        <f>IFERROR((G18+$H18)*(1+Dashboard!$D$7)*(1+Dashboard!$D$8),"-")</f>
        <v>4.7108381099801665E-2</v>
      </c>
      <c r="M18" s="53">
        <v>65.650000000000006</v>
      </c>
      <c r="N18" s="54">
        <v>53.905214999999998</v>
      </c>
      <c r="O18" s="109">
        <f>M18*(1+Dashboard!$D$8)</f>
        <v>70.902000000000015</v>
      </c>
      <c r="P18" s="111">
        <f>N18*(1+Dashboard!$D$10)*(1+Dashboard!$D$7)*(1+Dashboard!$D$8)</f>
        <v>63.881043460416009</v>
      </c>
      <c r="Q18" s="112">
        <f>O18*Dashboard!$D$9+P18*(1-Dashboard!$D$9)</f>
        <v>67.391521730208012</v>
      </c>
      <c r="R18" s="51">
        <v>4.2052035427101966E-2</v>
      </c>
      <c r="S18" s="49">
        <v>4.2948253037392296E-2</v>
      </c>
      <c r="T18" s="49">
        <v>4.0965654560718899E-2</v>
      </c>
      <c r="U18" s="52">
        <v>4.1225971436217181E-2</v>
      </c>
      <c r="W18" s="36">
        <v>2025</v>
      </c>
      <c r="X18" s="47"/>
      <c r="Y18" s="51">
        <v>2.0373219754815774E-3</v>
      </c>
      <c r="Z18" s="49">
        <v>1.4713553266959365E-3</v>
      </c>
      <c r="AA18" s="49">
        <v>1.6397463542467191E-3</v>
      </c>
      <c r="AB18" s="52">
        <v>1.1414146098816286E-3</v>
      </c>
      <c r="AC18" s="53" t="s">
        <v>121</v>
      </c>
      <c r="AD18" s="55">
        <v>23.099841294188625</v>
      </c>
      <c r="AE18" s="109" t="str">
        <f>IFERROR(AC18*(1+Dashboard!$D$8),"-")</f>
        <v>-</v>
      </c>
      <c r="AF18" s="119">
        <f>IFERROR(AD18*(1+Dashboard!$D$7)*(1+Dashboard!$D$8)*(1+Dashboard!$D$10),"-")</f>
        <v>27.374753363710283</v>
      </c>
      <c r="AG18" s="112">
        <f>IF(AND(AE18="-",AF18="-"),"-",IFERROR(AE18*Dashboard!$D$9,0)+IFERROR(AF18*(1-Dashboard!$D$9),0))</f>
        <v>13.687376681855142</v>
      </c>
      <c r="AH18" s="51">
        <v>2.8044625157457809E-3</v>
      </c>
      <c r="AI18" s="49">
        <v>2.0253847505307854E-3</v>
      </c>
      <c r="AJ18" s="49">
        <v>2.2571823409153176E-3</v>
      </c>
      <c r="AK18" s="52">
        <v>1.5712069701604057E-3</v>
      </c>
      <c r="AL18" s="53" t="s">
        <v>121</v>
      </c>
      <c r="AM18" s="55">
        <v>18.116344399799356</v>
      </c>
      <c r="AN18" s="109" t="str">
        <f>IFERROR(AL18*(1+Dashboard!$D$8),"-")</f>
        <v>-</v>
      </c>
      <c r="AO18" s="119">
        <f>IFERROR(AM18*(1+Dashboard!$D$7)*(1+Dashboard!$D$8)*(1+Dashboard!$D$10),"-")</f>
        <v>21.468998573652787</v>
      </c>
      <c r="AP18" s="112">
        <f>IF(AND(AN18="-",AO18="-"),"-",IFERROR(AN18*Dashboard!$D$9,0)+IFERROR(AO18*(1-Dashboard!$D$9),0))</f>
        <v>10.734499286826393</v>
      </c>
      <c r="AQ18" s="56">
        <v>6.3209415371199694E-4</v>
      </c>
      <c r="AR18" s="58">
        <v>6.3209415371199694E-4</v>
      </c>
      <c r="AT18" s="36">
        <v>2025</v>
      </c>
      <c r="AU18" s="47"/>
      <c r="AV18" s="51">
        <v>2.4165452559367306E-2</v>
      </c>
      <c r="AW18" s="49">
        <v>1.7843714277811486E-2</v>
      </c>
      <c r="AX18" s="49">
        <v>1.9051499180301273E-2</v>
      </c>
      <c r="AY18" s="52">
        <v>1.391638025699941E-2</v>
      </c>
      <c r="AZ18" s="53" t="s">
        <v>121</v>
      </c>
      <c r="BA18" s="55">
        <v>927.14721344902432</v>
      </c>
      <c r="BB18" s="109" t="str">
        <f>IFERROR(AZ18*(1+Dashboard!$D$8),"-")</f>
        <v>-</v>
      </c>
      <c r="BC18" s="119">
        <f>IFERROR(BA18*(1+Dashboard!$D$7)*(1+Dashboard!$D$8)*(1+Dashboard!$D$10),"-")</f>
        <v>1098.7273019232132</v>
      </c>
      <c r="BD18" s="112">
        <f>IF(AND(BB18="-",BC18="-"),"-",IFERROR(BB18*Dashboard!$D$9,0)+IFERROR(BC18*(1-Dashboard!$D$9),0))</f>
        <v>549.3636509616066</v>
      </c>
      <c r="BE18" s="51">
        <v>3.3264798934276939E-2</v>
      </c>
      <c r="BF18" s="49">
        <v>2.456265059526062E-2</v>
      </c>
      <c r="BG18" s="49">
        <v>2.6225219166590947E-2</v>
      </c>
      <c r="BH18" s="52">
        <v>1.9156504104558214E-2</v>
      </c>
      <c r="BI18" s="53" t="s">
        <v>121</v>
      </c>
      <c r="BJ18" s="55">
        <v>727.12699685873679</v>
      </c>
      <c r="BK18" s="109" t="str">
        <f>IFERROR(BI18*(1+Dashboard!$D$8),"-")</f>
        <v>-</v>
      </c>
      <c r="BL18" s="119">
        <f>IFERROR(BJ18*(1+Dashboard!$D$7)*(1+Dashboard!$D$8)*(1+Dashboard!$D$10),"-")</f>
        <v>861.69086400220715</v>
      </c>
      <c r="BM18" s="112">
        <f>IF(AND(BK18="-",BL18="-"),"-",IFERROR(BK18*Dashboard!$D$9,0)+IFERROR(BL18*(1-Dashboard!$D$9),0))</f>
        <v>430.84543200110357</v>
      </c>
      <c r="BO18" s="36">
        <v>2025</v>
      </c>
      <c r="BP18" s="47"/>
      <c r="BQ18" s="59">
        <v>94</v>
      </c>
      <c r="BR18" s="53" t="s">
        <v>121</v>
      </c>
      <c r="BS18" s="57">
        <v>8.2769585174418605</v>
      </c>
      <c r="BT18" s="112">
        <f>IF(AND(BR18="-",BS18="-"),"-",IFERROR(BR18*Dashboard!$D$9,0)+IFERROR(BS18*(1-Dashboard!$D$9),0))</f>
        <v>4.1384792587209303</v>
      </c>
      <c r="BU18" s="53" t="s">
        <v>121</v>
      </c>
      <c r="BV18" s="57">
        <v>8.977801501937984</v>
      </c>
      <c r="BW18" s="112">
        <f>IF(AND(BU18="-",BV18="-"),"-",IFERROR(BU18*Dashboard!$D$9,0)+IFERROR(BV18*(1-Dashboard!$D$9),0))</f>
        <v>4.488900750968992</v>
      </c>
      <c r="BX18" s="112">
        <f>IFERROR(BT18*(1+Dashboard!$D$7)*(1+Dashboard!$D$8),"-")</f>
        <v>4.827122207372093</v>
      </c>
      <c r="BY18" s="112">
        <f>IFERROR(BW18*(1+Dashboard!$D$7)*(1+Dashboard!$D$8),"-")</f>
        <v>5.2358538359302331</v>
      </c>
    </row>
    <row r="19" spans="2:77" x14ac:dyDescent="0.2">
      <c r="B19" s="36">
        <v>2026</v>
      </c>
      <c r="C19" s="47"/>
      <c r="D19" s="48">
        <v>5.5443165727261913E-2</v>
      </c>
      <c r="E19" s="49">
        <v>5.1915504936457017E-2</v>
      </c>
      <c r="F19" s="49">
        <v>4.6961511945327321E-2</v>
      </c>
      <c r="G19" s="49">
        <v>4.1021348013792168E-2</v>
      </c>
      <c r="H19" s="50">
        <v>1.5050303335798756E-3</v>
      </c>
      <c r="I19" s="101">
        <f>IFERROR((D19+$H19)*(1+Dashboard!$D$7)*(1+Dashboard!$D$8),"-")</f>
        <v>6.6424375885365872E-2</v>
      </c>
      <c r="J19" s="102">
        <f>IFERROR((E19+$H19)*(1+Dashboard!$D$7)*(1+Dashboard!$D$8),"-")</f>
        <v>6.2309712338971042E-2</v>
      </c>
      <c r="K19" s="102">
        <f>IFERROR((F19+$H19)*(1+Dashboard!$D$7)*(1+Dashboard!$D$8),"-")</f>
        <v>5.653137491411736E-2</v>
      </c>
      <c r="L19" s="103">
        <f>IFERROR((G19+$H19)*(1+Dashboard!$D$7)*(1+Dashboard!$D$8),"-")</f>
        <v>4.9602767704374759E-2</v>
      </c>
      <c r="M19" s="53">
        <v>71.16</v>
      </c>
      <c r="N19" s="54">
        <v>74.867436000000012</v>
      </c>
      <c r="O19" s="109">
        <f>M19*(1+Dashboard!$D$8)</f>
        <v>76.852800000000002</v>
      </c>
      <c r="P19" s="111">
        <f>N19*(1+Dashboard!$D$10)*(1+Dashboard!$D$7)*(1+Dashboard!$D$8)</f>
        <v>88.722583388006427</v>
      </c>
      <c r="Q19" s="112">
        <f>O19*Dashboard!$D$9+P19*(1-Dashboard!$D$9)</f>
        <v>82.787691694003215</v>
      </c>
      <c r="R19" s="51">
        <v>4.1716041597023745E-2</v>
      </c>
      <c r="S19" s="49">
        <v>4.2605098469803829E-2</v>
      </c>
      <c r="T19" s="49">
        <v>4.0638340863825957E-2</v>
      </c>
      <c r="U19" s="52">
        <v>4.0896577819454862E-2</v>
      </c>
      <c r="W19" s="36">
        <v>2026</v>
      </c>
      <c r="X19" s="47"/>
      <c r="Y19" s="51">
        <v>1.0733821767682E-3</v>
      </c>
      <c r="Z19" s="49">
        <v>7.6052402578214893E-4</v>
      </c>
      <c r="AA19" s="49">
        <v>9.4614123767090364E-4</v>
      </c>
      <c r="AB19" s="52">
        <v>6.3321171411358202E-4</v>
      </c>
      <c r="AC19" s="53" t="s">
        <v>121</v>
      </c>
      <c r="AD19" s="55">
        <v>27.484118920438533</v>
      </c>
      <c r="AE19" s="109" t="str">
        <f>IFERROR(AC19*(1+Dashboard!$D$8),"-")</f>
        <v>-</v>
      </c>
      <c r="AF19" s="119">
        <f>IFERROR(AD19*(1+Dashboard!$D$7)*(1+Dashboard!$D$8)*(1+Dashboard!$D$10),"-")</f>
        <v>32.5703959297403</v>
      </c>
      <c r="AG19" s="112">
        <f>IF(AND(AE19="-",AF19="-"),"-",IFERROR(AE19*Dashboard!$D$9,0)+IFERROR(AF19*(1-Dashboard!$D$9),0))</f>
        <v>16.28519796487015</v>
      </c>
      <c r="AH19" s="51">
        <v>1.9888834868961643E-3</v>
      </c>
      <c r="AI19" s="49">
        <v>1.4091846399202487E-3</v>
      </c>
      <c r="AJ19" s="49">
        <v>1.7531171325583989E-3</v>
      </c>
      <c r="AK19" s="52">
        <v>1.1732860384374409E-3</v>
      </c>
      <c r="AL19" s="53" t="s">
        <v>121</v>
      </c>
      <c r="AM19" s="55">
        <v>24.857346784240178</v>
      </c>
      <c r="AN19" s="109" t="str">
        <f>IFERROR(AL19*(1+Dashboard!$D$8),"-")</f>
        <v>-</v>
      </c>
      <c r="AO19" s="119">
        <f>IFERROR(AM19*(1+Dashboard!$D$7)*(1+Dashboard!$D$8)*(1+Dashboard!$D$10),"-")</f>
        <v>29.457507037763953</v>
      </c>
      <c r="AP19" s="112">
        <f>IF(AND(AN19="-",AO19="-"),"-",IFERROR(AN19*Dashboard!$D$9,0)+IFERROR(AO19*(1-Dashboard!$D$9),0))</f>
        <v>14.728753518881977</v>
      </c>
      <c r="AQ19" s="56">
        <v>4.4423712859854554E-4</v>
      </c>
      <c r="AR19" s="58">
        <v>4.4423712859854554E-4</v>
      </c>
      <c r="AT19" s="36">
        <v>2026</v>
      </c>
      <c r="AU19" s="47"/>
      <c r="AV19" s="51">
        <v>1.2644375464117954E-2</v>
      </c>
      <c r="AW19" s="49">
        <v>9.1408900618894801E-3</v>
      </c>
      <c r="AX19" s="49">
        <v>1.0812285960892903E-2</v>
      </c>
      <c r="AY19" s="52">
        <v>7.5916498112000913E-3</v>
      </c>
      <c r="AZ19" s="53" t="s">
        <v>121</v>
      </c>
      <c r="BA19" s="55">
        <v>1094.5921291691734</v>
      </c>
      <c r="BB19" s="109" t="str">
        <f>IFERROR(AZ19*(1+Dashboard!$D$8),"-")</f>
        <v>-</v>
      </c>
      <c r="BC19" s="119">
        <f>IFERROR(BA19*(1+Dashboard!$D$7)*(1+Dashboard!$D$8)*(1+Dashboard!$D$10),"-")</f>
        <v>1297.159975614331</v>
      </c>
      <c r="BD19" s="112">
        <f>IF(AND(BB19="-",BC19="-"),"-",IFERROR(BB19*Dashboard!$D$9,0)+IFERROR(BC19*(1-Dashboard!$D$9),0))</f>
        <v>648.57998780716548</v>
      </c>
      <c r="BE19" s="51">
        <v>2.3428924112022069E-2</v>
      </c>
      <c r="BF19" s="49">
        <v>1.6937271451966083E-2</v>
      </c>
      <c r="BG19" s="49">
        <v>2.0034222170490772E-2</v>
      </c>
      <c r="BH19" s="52">
        <v>1.4066664487810755E-2</v>
      </c>
      <c r="BI19" s="53" t="s">
        <v>121</v>
      </c>
      <c r="BJ19" s="55">
        <v>989.97738369645435</v>
      </c>
      <c r="BK19" s="109" t="str">
        <f>IFERROR(BI19*(1+Dashboard!$D$8),"-")</f>
        <v>-</v>
      </c>
      <c r="BL19" s="119">
        <f>IFERROR(BJ19*(1+Dashboard!$D$7)*(1+Dashboard!$D$8)*(1+Dashboard!$D$10),"-")</f>
        <v>1173.184974269041</v>
      </c>
      <c r="BM19" s="112">
        <f>IF(AND(BK19="-",BL19="-"),"-",IFERROR(BK19*Dashboard!$D$9,0)+IFERROR(BL19*(1-Dashboard!$D$9),0))</f>
        <v>586.59248713452052</v>
      </c>
      <c r="BO19" s="36">
        <v>2026</v>
      </c>
      <c r="BP19" s="47"/>
      <c r="BQ19" s="59">
        <v>94</v>
      </c>
      <c r="BR19" s="53" t="s">
        <v>121</v>
      </c>
      <c r="BS19" s="57">
        <v>7.6259482528409084</v>
      </c>
      <c r="BT19" s="112">
        <f>IF(AND(BR19="-",BS19="-"),"-",IFERROR(BR19*Dashboard!$D$9,0)+IFERROR(BS19*(1-Dashboard!$D$9),0))</f>
        <v>3.8129741264204542</v>
      </c>
      <c r="BU19" s="53" t="s">
        <v>121</v>
      </c>
      <c r="BV19" s="57">
        <v>9.023941072443181</v>
      </c>
      <c r="BW19" s="112">
        <f>IF(AND(BU19="-",BV19="-"),"-",IFERROR(BU19*Dashboard!$D$9,0)+IFERROR(BV19*(1-Dashboard!$D$9),0))</f>
        <v>4.5119705362215905</v>
      </c>
      <c r="BX19" s="112">
        <f>IFERROR(BT19*(1+Dashboard!$D$7)*(1+Dashboard!$D$8),"-")</f>
        <v>4.4474530210568179</v>
      </c>
      <c r="BY19" s="112">
        <f>IFERROR(BW19*(1+Dashboard!$D$7)*(1+Dashboard!$D$8),"-")</f>
        <v>5.2627624334488639</v>
      </c>
    </row>
    <row r="20" spans="2:77" x14ac:dyDescent="0.2">
      <c r="B20" s="36">
        <v>2027</v>
      </c>
      <c r="C20" s="47"/>
      <c r="D20" s="48">
        <v>5.9988741632665807E-2</v>
      </c>
      <c r="E20" s="49">
        <v>5.6054319557570911E-2</v>
      </c>
      <c r="F20" s="49">
        <v>4.4821265835066626E-2</v>
      </c>
      <c r="G20" s="49">
        <v>3.889862251078479E-2</v>
      </c>
      <c r="H20" s="50">
        <v>1.2599996744718895E-3</v>
      </c>
      <c r="I20" s="101">
        <f>IFERROR((D20+$H20)*(1+Dashboard!$D$7)*(1+Dashboard!$D$8),"-")</f>
        <v>7.1440531860645418E-2</v>
      </c>
      <c r="J20" s="102">
        <f>IFERROR((E20+$H20)*(1+Dashboard!$D$7)*(1+Dashboard!$D$8),"-")</f>
        <v>6.6851421952254741E-2</v>
      </c>
      <c r="K20" s="102">
        <f>IFERROR((F20+$H20)*(1+Dashboard!$D$7)*(1+Dashboard!$D$8),"-")</f>
        <v>5.3749188090325736E-2</v>
      </c>
      <c r="L20" s="103">
        <f>IFERROR((G20+$H20)*(1+Dashboard!$D$7)*(1+Dashboard!$D$8),"-")</f>
        <v>4.6841016916883402E-2</v>
      </c>
      <c r="M20" s="53">
        <v>76.849999999999994</v>
      </c>
      <c r="N20" s="54">
        <v>89.530249999999995</v>
      </c>
      <c r="O20" s="109">
        <f>M20*(1+Dashboard!$D$8)</f>
        <v>82.998000000000005</v>
      </c>
      <c r="P20" s="111">
        <f>N20*(1+Dashboard!$D$10)*(1+Dashboard!$D$7)*(1+Dashboard!$D$8)</f>
        <v>106.09893293760001</v>
      </c>
      <c r="Q20" s="112">
        <f>O20*Dashboard!$D$9+P20*(1-Dashboard!$D$9)</f>
        <v>94.548466468800001</v>
      </c>
      <c r="R20" s="51">
        <v>4.1408580492939578E-2</v>
      </c>
      <c r="S20" s="49">
        <v>4.2291084720808163E-2</v>
      </c>
      <c r="T20" s="49">
        <v>4.0338822772659988E-2</v>
      </c>
      <c r="U20" s="52">
        <v>4.0595156436019214E-2</v>
      </c>
      <c r="W20" s="36">
        <v>2027</v>
      </c>
      <c r="X20" s="47"/>
      <c r="Y20" s="51">
        <v>6.5921875798752771E-4</v>
      </c>
      <c r="Z20" s="49">
        <v>4.7324480096065251E-4</v>
      </c>
      <c r="AA20" s="49">
        <v>5.1282351822952161E-4</v>
      </c>
      <c r="AB20" s="52">
        <v>3.4232159741444076E-4</v>
      </c>
      <c r="AC20" s="53" t="s">
        <v>121</v>
      </c>
      <c r="AD20" s="55">
        <v>26.91579433272047</v>
      </c>
      <c r="AE20" s="109" t="str">
        <f>IFERROR(AC20*(1+Dashboard!$D$8),"-")</f>
        <v>-</v>
      </c>
      <c r="AF20" s="119">
        <f>IFERROR(AD20*(1+Dashboard!$D$7)*(1+Dashboard!$D$8)*(1+Dashboard!$D$10),"-")</f>
        <v>31.896895829840126</v>
      </c>
      <c r="AG20" s="112">
        <f>IF(AND(AE20="-",AF20="-"),"-",IFERROR(AE20*Dashboard!$D$9,0)+IFERROR(AF20*(1-Dashboard!$D$9),0))</f>
        <v>15.948447914920063</v>
      </c>
      <c r="AH20" s="51">
        <v>1.1120757526263934E-3</v>
      </c>
      <c r="AI20" s="49">
        <v>7.9834510445590606E-4</v>
      </c>
      <c r="AJ20" s="49">
        <v>8.651128219418784E-4</v>
      </c>
      <c r="AK20" s="52">
        <v>5.7748288177827598E-4</v>
      </c>
      <c r="AL20" s="53" t="s">
        <v>121</v>
      </c>
      <c r="AM20" s="55">
        <v>28.941394032700604</v>
      </c>
      <c r="AN20" s="109" t="str">
        <f>IFERROR(AL20*(1+Dashboard!$D$8),"-")</f>
        <v>-</v>
      </c>
      <c r="AO20" s="119">
        <f>IFERROR(AM20*(1+Dashboard!$D$7)*(1+Dashboard!$D$8)*(1+Dashboard!$D$10),"-")</f>
        <v>34.297357871737859</v>
      </c>
      <c r="AP20" s="112">
        <f>IF(AND(AN20="-",AO20="-"),"-",IFERROR(AN20*Dashboard!$D$9,0)+IFERROR(AO20*(1-Dashboard!$D$9),0))</f>
        <v>17.148678935868929</v>
      </c>
      <c r="AQ20" s="56">
        <v>2.6428534366884036E-4</v>
      </c>
      <c r="AR20" s="58">
        <v>2.6428534366884036E-4</v>
      </c>
      <c r="AT20" s="36">
        <v>2027</v>
      </c>
      <c r="AU20" s="47"/>
      <c r="AV20" s="51">
        <v>7.7606234507437526E-3</v>
      </c>
      <c r="AW20" s="49">
        <v>5.6969053452100727E-3</v>
      </c>
      <c r="AX20" s="49">
        <v>5.8756946809410994E-3</v>
      </c>
      <c r="AY20" s="52">
        <v>4.1237706772427251E-3</v>
      </c>
      <c r="AZ20" s="53" t="s">
        <v>121</v>
      </c>
      <c r="BA20" s="55">
        <v>1071.9578354401174</v>
      </c>
      <c r="BB20" s="109" t="str">
        <f>IFERROR(AZ20*(1+Dashboard!$D$8),"-")</f>
        <v>-</v>
      </c>
      <c r="BC20" s="119">
        <f>IFERROR(BA20*(1+Dashboard!$D$7)*(1+Dashboard!$D$8)*(1+Dashboard!$D$10),"-")</f>
        <v>1270.3369251654708</v>
      </c>
      <c r="BD20" s="112">
        <f>IF(AND(BB20="-",BC20="-"),"-",IFERROR(BB20*Dashboard!$D$9,0)+IFERROR(BC20*(1-Dashboard!$D$9),0))</f>
        <v>635.1684625827354</v>
      </c>
      <c r="BE20" s="51">
        <v>1.3091862238846036E-2</v>
      </c>
      <c r="BF20" s="49">
        <v>9.6104521035726958E-3</v>
      </c>
      <c r="BG20" s="49">
        <v>9.9120625821665347E-3</v>
      </c>
      <c r="BH20" s="52">
        <v>6.9566366611796583E-3</v>
      </c>
      <c r="BI20" s="53" t="s">
        <v>121</v>
      </c>
      <c r="BJ20" s="55">
        <v>1152.6300772850932</v>
      </c>
      <c r="BK20" s="109" t="str">
        <f>IFERROR(BI20*(1+Dashboard!$D$8),"-")</f>
        <v>-</v>
      </c>
      <c r="BL20" s="119">
        <f>IFERROR(BJ20*(1+Dashboard!$D$7)*(1+Dashboard!$D$8)*(1+Dashboard!$D$10),"-")</f>
        <v>1365.9385656996583</v>
      </c>
      <c r="BM20" s="112">
        <f>IF(AND(BK20="-",BL20="-"),"-",IFERROR(BK20*Dashboard!$D$9,0)+IFERROR(BL20*(1-Dashboard!$D$9),0))</f>
        <v>682.96928284982914</v>
      </c>
      <c r="BO20" s="36">
        <v>2027</v>
      </c>
      <c r="BP20" s="47"/>
      <c r="BQ20" s="59">
        <v>94</v>
      </c>
      <c r="BR20" s="53" t="s">
        <v>121</v>
      </c>
      <c r="BS20" s="57">
        <v>6.406174836693852</v>
      </c>
      <c r="BT20" s="112">
        <f>IF(AND(BR20="-",BS20="-"),"-",IFERROR(BR20*Dashboard!$D$9,0)+IFERROR(BS20*(1-Dashboard!$D$9),0))</f>
        <v>3.203087418346926</v>
      </c>
      <c r="BU20" s="53" t="s">
        <v>121</v>
      </c>
      <c r="BV20" s="57">
        <v>8.351940821816946</v>
      </c>
      <c r="BW20" s="112">
        <f>IF(AND(BU20="-",BV20="-"),"-",IFERROR(BU20*Dashboard!$D$9,0)+IFERROR(BV20*(1-Dashboard!$D$9),0))</f>
        <v>4.175970410908473</v>
      </c>
      <c r="BX20" s="112">
        <f>IFERROR(BT20*(1+Dashboard!$D$7)*(1+Dashboard!$D$8),"-")</f>
        <v>3.7360811647598551</v>
      </c>
      <c r="BY20" s="112">
        <f>IFERROR(BW20*(1+Dashboard!$D$7)*(1+Dashboard!$D$8),"-")</f>
        <v>4.8708518872836439</v>
      </c>
    </row>
    <row r="21" spans="2:77" x14ac:dyDescent="0.2">
      <c r="B21" s="36">
        <v>2028</v>
      </c>
      <c r="C21" s="47"/>
      <c r="D21" s="48">
        <v>6.1718259139592883E-2</v>
      </c>
      <c r="E21" s="49">
        <v>5.4445586308876651E-2</v>
      </c>
      <c r="F21" s="49">
        <v>4.8923826525631459E-2</v>
      </c>
      <c r="G21" s="49">
        <v>3.9883332788916891E-2</v>
      </c>
      <c r="H21" s="50">
        <v>1.0435803471842259E-3</v>
      </c>
      <c r="I21" s="101">
        <f>IFERROR((D21+$H21)*(1+Dashboard!$D$7)*(1+Dashboard!$D$8),"-")</f>
        <v>7.3205409577376826E-2</v>
      </c>
      <c r="J21" s="102">
        <f>IFERROR((E21+$H21)*(1+Dashboard!$D$7)*(1+Dashboard!$D$8),"-")</f>
        <v>6.472256398762942E-2</v>
      </c>
      <c r="K21" s="102">
        <f>IFERROR((F21+$H21)*(1+Dashboard!$D$7)*(1+Dashboard!$D$8),"-")</f>
        <v>5.8281983376452226E-2</v>
      </c>
      <c r="L21" s="103">
        <f>IFERROR((G21+$H21)*(1+Dashboard!$D$7)*(1+Dashboard!$D$8),"-")</f>
        <v>4.7737151481948355E-2</v>
      </c>
      <c r="M21" s="53">
        <v>82.490000000000009</v>
      </c>
      <c r="N21" s="54">
        <v>94.781010000000009</v>
      </c>
      <c r="O21" s="109">
        <f>M21*(1+Dashboard!$D$8)</f>
        <v>89.089200000000019</v>
      </c>
      <c r="P21" s="111">
        <f>N21*(1+Dashboard!$D$10)*(1+Dashboard!$D$7)*(1+Dashboard!$D$8)</f>
        <v>112.32141118502403</v>
      </c>
      <c r="Q21" s="112">
        <f>O21*Dashboard!$D$9+P21*(1-Dashboard!$D$9)</f>
        <v>100.70530559251202</v>
      </c>
      <c r="R21" s="51">
        <v>4.1115933116692462E-2</v>
      </c>
      <c r="S21" s="49">
        <v>4.1992200411448674E-2</v>
      </c>
      <c r="T21" s="49">
        <v>4.0053735708462525E-2</v>
      </c>
      <c r="U21" s="52">
        <v>4.030825778173263E-2</v>
      </c>
      <c r="W21" s="36">
        <v>2028</v>
      </c>
      <c r="X21" s="47"/>
      <c r="Y21" s="51" t="s">
        <v>121</v>
      </c>
      <c r="Z21" s="49" t="s">
        <v>121</v>
      </c>
      <c r="AA21" s="49" t="s">
        <v>121</v>
      </c>
      <c r="AB21" s="52" t="s">
        <v>121</v>
      </c>
      <c r="AC21" s="53" t="s">
        <v>121</v>
      </c>
      <c r="AD21" s="55">
        <v>20.617488251076356</v>
      </c>
      <c r="AE21" s="109" t="str">
        <f>IFERROR(AC21*(1+Dashboard!$D$8),"-")</f>
        <v>-</v>
      </c>
      <c r="AF21" s="119">
        <f>IFERROR(AD21*(1+Dashboard!$D$7)*(1+Dashboard!$D$8)*(1+Dashboard!$D$10),"-")</f>
        <v>24.433010108792352</v>
      </c>
      <c r="AG21" s="112">
        <f>IF(AND(AE21="-",AF21="-"),"-",IFERROR(AE21*Dashboard!$D$9,0)+IFERROR(AF21*(1-Dashboard!$D$9),0))</f>
        <v>12.216505054396176</v>
      </c>
      <c r="AH21" s="51">
        <v>6.5527593516967811E-4</v>
      </c>
      <c r="AI21" s="49">
        <v>4.3800701263078072E-4</v>
      </c>
      <c r="AJ21" s="49">
        <v>5.4081756328384282E-4</v>
      </c>
      <c r="AK21" s="52">
        <v>3.3948747493710974E-4</v>
      </c>
      <c r="AL21" s="53" t="s">
        <v>121</v>
      </c>
      <c r="AM21" s="55">
        <v>28.429390274265941</v>
      </c>
      <c r="AN21" s="109" t="str">
        <f>IFERROR(AL21*(1+Dashboard!$D$8),"-")</f>
        <v>-</v>
      </c>
      <c r="AO21" s="119">
        <f>IFERROR(AM21*(1+Dashboard!$D$7)*(1+Dashboard!$D$8)*(1+Dashboard!$D$10),"-")</f>
        <v>33.690601468958256</v>
      </c>
      <c r="AP21" s="112">
        <f>IF(AND(AN21="-",AO21="-"),"-",IFERROR(AN21*Dashboard!$D$9,0)+IFERROR(AO21*(1-Dashboard!$D$9),0))</f>
        <v>16.845300734479128</v>
      </c>
      <c r="AQ21" s="56">
        <v>9.2083306052974148E-5</v>
      </c>
      <c r="AR21" s="58">
        <v>9.2083306052974148E-5</v>
      </c>
      <c r="AT21" s="36">
        <v>2028</v>
      </c>
      <c r="AU21" s="47"/>
      <c r="AV21" s="51">
        <v>0</v>
      </c>
      <c r="AW21" s="49">
        <v>0</v>
      </c>
      <c r="AX21" s="49">
        <v>0</v>
      </c>
      <c r="AY21" s="52">
        <v>0</v>
      </c>
      <c r="AZ21" s="53" t="s">
        <v>121</v>
      </c>
      <c r="BA21" s="55">
        <v>821.11929540821495</v>
      </c>
      <c r="BB21" s="109" t="str">
        <f>IFERROR(AZ21*(1+Dashboard!$D$8),"-")</f>
        <v>-</v>
      </c>
      <c r="BC21" s="119">
        <f>IFERROR(BA21*(1+Dashboard!$D$7)*(1+Dashboard!$D$8)*(1+Dashboard!$D$10),"-")</f>
        <v>973.07760290276826</v>
      </c>
      <c r="BD21" s="112">
        <f>IF(AND(BB21="-",BC21="-"),"-",IFERROR(BB21*Dashboard!$D$9,0)+IFERROR(BC21*(1-Dashboard!$D$9),0))</f>
        <v>486.53880145138413</v>
      </c>
      <c r="BE21" s="51">
        <v>7.6866805856522884E-3</v>
      </c>
      <c r="BF21" s="49">
        <v>5.3107416330438282E-3</v>
      </c>
      <c r="BG21" s="49">
        <v>6.185376939539456E-3</v>
      </c>
      <c r="BH21" s="52">
        <v>4.1380330767393503E-3</v>
      </c>
      <c r="BI21" s="53" t="s">
        <v>121</v>
      </c>
      <c r="BJ21" s="55">
        <v>1132.238836594061</v>
      </c>
      <c r="BK21" s="109" t="str">
        <f>IFERROR(BI21*(1+Dashboard!$D$8),"-")</f>
        <v>-</v>
      </c>
      <c r="BL21" s="119">
        <f>IFERROR(BJ21*(1+Dashboard!$D$7)*(1+Dashboard!$D$8)*(1+Dashboard!$D$10),"-")</f>
        <v>1341.773673067366</v>
      </c>
      <c r="BM21" s="112">
        <f>IF(AND(BK21="-",BL21="-"),"-",IFERROR(BK21*Dashboard!$D$9,0)+IFERROR(BL21*(1-Dashboard!$D$9),0))</f>
        <v>670.88683653368298</v>
      </c>
      <c r="BO21" s="36">
        <v>2028</v>
      </c>
      <c r="BP21" s="47"/>
      <c r="BQ21" s="59">
        <v>94</v>
      </c>
      <c r="BR21" s="53" t="s">
        <v>121</v>
      </c>
      <c r="BS21" s="57">
        <v>6.5389444841329549</v>
      </c>
      <c r="BT21" s="112">
        <f>IF(AND(BR21="-",BS21="-"),"-",IFERROR(BR21*Dashboard!$D$9,0)+IFERROR(BS21*(1-Dashboard!$D$9),0))</f>
        <v>3.2694722420664775</v>
      </c>
      <c r="BU21" s="53" t="s">
        <v>121</v>
      </c>
      <c r="BV21" s="57">
        <v>9.0249487234922565</v>
      </c>
      <c r="BW21" s="112">
        <f>IF(AND(BU21="-",BV21="-"),"-",IFERROR(BU21*Dashboard!$D$9,0)+IFERROR(BV21*(1-Dashboard!$D$9),0))</f>
        <v>4.5124743617461283</v>
      </c>
      <c r="BX21" s="112">
        <f>IFERROR(BT21*(1+Dashboard!$D$7)*(1+Dashboard!$D$8),"-")</f>
        <v>3.8135124231463395</v>
      </c>
      <c r="BY21" s="112">
        <f>IFERROR(BW21*(1+Dashboard!$D$7)*(1+Dashboard!$D$8),"-")</f>
        <v>5.2633500955406847</v>
      </c>
    </row>
    <row r="22" spans="2:77" x14ac:dyDescent="0.2">
      <c r="B22" s="36">
        <v>2029</v>
      </c>
      <c r="C22" s="47"/>
      <c r="D22" s="48">
        <v>6.3596252335625811E-2</v>
      </c>
      <c r="E22" s="49">
        <v>5.8242038391340178E-2</v>
      </c>
      <c r="F22" s="49">
        <v>4.792224184141837E-2</v>
      </c>
      <c r="G22" s="49">
        <v>4.0575439169519369E-2</v>
      </c>
      <c r="H22" s="50">
        <v>8.9440443291176482E-4</v>
      </c>
      <c r="I22" s="101">
        <f>IFERROR((D22+$H22)*(1+Dashboard!$D$7)*(1+Dashboard!$D$8),"-")</f>
        <v>7.5221902054822237E-2</v>
      </c>
      <c r="J22" s="102">
        <f>IFERROR((E22+$H22)*(1+Dashboard!$D$7)*(1+Dashboard!$D$8),"-")</f>
        <v>6.897674691020747E-2</v>
      </c>
      <c r="K22" s="102">
        <f>IFERROR((F22+$H22)*(1+Dashboard!$D$7)*(1+Dashboard!$D$8),"-")</f>
        <v>5.6939736214378679E-2</v>
      </c>
      <c r="L22" s="103">
        <f>IFERROR((G22+$H22)*(1+Dashboard!$D$7)*(1+Dashboard!$D$8),"-")</f>
        <v>4.8370425577875679E-2</v>
      </c>
      <c r="M22" s="53">
        <v>88.13</v>
      </c>
      <c r="N22" s="54">
        <v>100.99697999999999</v>
      </c>
      <c r="O22" s="109">
        <f>M22*(1+Dashboard!$D$8)</f>
        <v>95.180400000000006</v>
      </c>
      <c r="P22" s="111">
        <f>N22*(1+Dashboard!$D$10)*(1+Dashboard!$D$7)*(1+Dashboard!$D$8)</f>
        <v>119.68772351155199</v>
      </c>
      <c r="Q22" s="112">
        <f>O22*Dashboard!$D$9+P22*(1-Dashboard!$D$9)</f>
        <v>107.434061755776</v>
      </c>
      <c r="R22" s="51">
        <v>4.0837636746584846E-2</v>
      </c>
      <c r="S22" s="49">
        <v>4.1707972958452036E-2</v>
      </c>
      <c r="T22" s="49">
        <v>3.9782628903582813E-2</v>
      </c>
      <c r="U22" s="52">
        <v>4.0035428224534431E-2</v>
      </c>
      <c r="W22" s="36">
        <v>2029</v>
      </c>
      <c r="X22" s="47"/>
      <c r="Y22" s="51" t="s">
        <v>121</v>
      </c>
      <c r="Z22" s="49" t="s">
        <v>121</v>
      </c>
      <c r="AA22" s="49" t="s">
        <v>121</v>
      </c>
      <c r="AB22" s="52" t="s">
        <v>121</v>
      </c>
      <c r="AC22" s="53" t="s">
        <v>121</v>
      </c>
      <c r="AD22" s="55">
        <v>13.558571377295833</v>
      </c>
      <c r="AE22" s="109" t="str">
        <f>IFERROR(AC22*(1+Dashboard!$D$8),"-")</f>
        <v>-</v>
      </c>
      <c r="AF22" s="119">
        <f>IFERROR(AD22*(1+Dashboard!$D$7)*(1+Dashboard!$D$8)*(1+Dashboard!$D$10),"-")</f>
        <v>16.067753136949506</v>
      </c>
      <c r="AG22" s="112">
        <f>IF(AND(AE22="-",AF22="-"),"-",IFERROR(AE22*Dashboard!$D$9,0)+IFERROR(AF22*(1-Dashboard!$D$9),0))</f>
        <v>8.0338765684747528</v>
      </c>
      <c r="AH22" s="51" t="s">
        <v>121</v>
      </c>
      <c r="AI22" s="49" t="s">
        <v>121</v>
      </c>
      <c r="AJ22" s="49" t="s">
        <v>121</v>
      </c>
      <c r="AK22" s="52" t="s">
        <v>121</v>
      </c>
      <c r="AL22" s="53" t="s">
        <v>121</v>
      </c>
      <c r="AM22" s="55">
        <v>21.914435133071141</v>
      </c>
      <c r="AN22" s="109" t="str">
        <f>IFERROR(AL22*(1+Dashboard!$D$8),"-")</f>
        <v>-</v>
      </c>
      <c r="AO22" s="119">
        <f>IFERROR(AM22*(1+Dashboard!$D$7)*(1+Dashboard!$D$8)*(1+Dashboard!$D$10),"-")</f>
        <v>25.96997309344161</v>
      </c>
      <c r="AP22" s="112">
        <f>IF(AND(AN22="-",AO22="-"),"-",IFERROR(AN22*Dashboard!$D$9,0)+IFERROR(AO22*(1-Dashboard!$D$9),0))</f>
        <v>12.984986546720805</v>
      </c>
      <c r="AQ22" s="56">
        <v>9.269090195760616E-5</v>
      </c>
      <c r="AR22" s="58">
        <v>9.269090195760616E-5</v>
      </c>
      <c r="AT22" s="36">
        <v>2029</v>
      </c>
      <c r="AU22" s="47"/>
      <c r="AV22" s="51">
        <v>0</v>
      </c>
      <c r="AW22" s="49">
        <v>0</v>
      </c>
      <c r="AX22" s="49">
        <v>0</v>
      </c>
      <c r="AY22" s="52">
        <v>0</v>
      </c>
      <c r="AZ22" s="53" t="s">
        <v>121</v>
      </c>
      <c r="BA22" s="55">
        <v>539.98840404266639</v>
      </c>
      <c r="BB22" s="109" t="str">
        <f>IFERROR(AZ22*(1+Dashboard!$D$8),"-")</f>
        <v>-</v>
      </c>
      <c r="BC22" s="119">
        <f>IFERROR(BA22*(1+Dashboard!$D$7)*(1+Dashboard!$D$8)*(1+Dashboard!$D$10),"-")</f>
        <v>639.91995406697208</v>
      </c>
      <c r="BD22" s="112">
        <f>IF(AND(BB22="-",BC22="-"),"-",IFERROR(BB22*Dashboard!$D$9,0)+IFERROR(BC22*(1-Dashboard!$D$9),0))</f>
        <v>319.95997703348604</v>
      </c>
      <c r="BE22" s="51" t="s">
        <v>121</v>
      </c>
      <c r="BF22" s="49" t="s">
        <v>121</v>
      </c>
      <c r="BG22" s="49" t="s">
        <v>121</v>
      </c>
      <c r="BH22" s="52" t="s">
        <v>121</v>
      </c>
      <c r="BI22" s="53" t="s">
        <v>121</v>
      </c>
      <c r="BJ22" s="55">
        <v>872.77195537128523</v>
      </c>
      <c r="BK22" s="109" t="str">
        <f>IFERROR(BI22*(1+Dashboard!$D$8),"-")</f>
        <v>-</v>
      </c>
      <c r="BL22" s="119">
        <f>IFERROR(BJ22*(1+Dashboard!$D$7)*(1+Dashboard!$D$8)*(1+Dashboard!$D$10),"-")</f>
        <v>1034.2892280849883</v>
      </c>
      <c r="BM22" s="112">
        <f>IF(AND(BK22="-",BL22="-"),"-",IFERROR(BK22*Dashboard!$D$9,0)+IFERROR(BL22*(1-Dashboard!$D$9),0))</f>
        <v>517.14461404249414</v>
      </c>
      <c r="BO22" s="36">
        <v>2029</v>
      </c>
      <c r="BP22" s="47"/>
      <c r="BQ22" s="59">
        <v>94</v>
      </c>
      <c r="BR22" s="53" t="s">
        <v>121</v>
      </c>
      <c r="BS22" s="57">
        <v>4.274731681518646</v>
      </c>
      <c r="BT22" s="112">
        <f>IF(AND(BR22="-",BS22="-"),"-",IFERROR(BR22*Dashboard!$D$9,0)+IFERROR(BS22*(1-Dashboard!$D$9),0))</f>
        <v>2.137365840759323</v>
      </c>
      <c r="BU22" s="53" t="s">
        <v>121</v>
      </c>
      <c r="BV22" s="57">
        <v>6.9484402613449152</v>
      </c>
      <c r="BW22" s="112">
        <f>IF(AND(BU22="-",BV22="-"),"-",IFERROR(BU22*Dashboard!$D$9,0)+IFERROR(BV22*(1-Dashboard!$D$9),0))</f>
        <v>3.4742201306724576</v>
      </c>
      <c r="BX22" s="112">
        <f>IFERROR(BT22*(1+Dashboard!$D$7)*(1+Dashboard!$D$8),"-")</f>
        <v>2.4930235166616748</v>
      </c>
      <c r="BY22" s="112">
        <f>IFERROR(BW22*(1+Dashboard!$D$7)*(1+Dashboard!$D$8),"-")</f>
        <v>4.052330360416355</v>
      </c>
    </row>
    <row r="23" spans="2:77" x14ac:dyDescent="0.2">
      <c r="B23" s="36">
        <v>2030</v>
      </c>
      <c r="C23" s="47"/>
      <c r="D23" s="48">
        <v>5.8509493847994698E-2</v>
      </c>
      <c r="E23" s="49">
        <v>5.5210091094606922E-2</v>
      </c>
      <c r="F23" s="49">
        <v>5.0607188124331633E-2</v>
      </c>
      <c r="G23" s="49">
        <v>4.6289472798061122E-2</v>
      </c>
      <c r="H23" s="50">
        <v>7.5812694493550194E-4</v>
      </c>
      <c r="I23" s="101">
        <f>IFERROR((D23+$H23)*(1+Dashboard!$D$7)*(1+Dashboard!$D$8),"-")</f>
        <v>6.9129752892873791E-2</v>
      </c>
      <c r="J23" s="102">
        <f>IFERROR((E23+$H23)*(1+Dashboard!$D$7)*(1+Dashboard!$D$8),"-")</f>
        <v>6.528132952132229E-2</v>
      </c>
      <c r="K23" s="102">
        <f>IFERROR((F23+$H23)*(1+Dashboard!$D$7)*(1+Dashboard!$D$8),"-")</f>
        <v>5.9912503496793196E-2</v>
      </c>
      <c r="L23" s="103">
        <f>IFERROR((G23+$H23)*(1+Dashboard!$D$7)*(1+Dashboard!$D$8),"-")</f>
        <v>5.4876320340231266E-2</v>
      </c>
      <c r="M23" s="53">
        <v>83.9</v>
      </c>
      <c r="N23" s="54">
        <v>97.743500000000012</v>
      </c>
      <c r="O23" s="109">
        <f>M23*(1+Dashboard!$D$8)</f>
        <v>90.612000000000009</v>
      </c>
      <c r="P23" s="111">
        <f>N23*(1+Dashboard!$D$10)*(1+Dashboard!$D$7)*(1+Dashboard!$D$8)</f>
        <v>115.83214669440002</v>
      </c>
      <c r="Q23" s="112">
        <f>O23*Dashboard!$D$9+P23*(1-Dashboard!$D$9)</f>
        <v>103.22207334720002</v>
      </c>
      <c r="R23" s="51">
        <v>4.0338886465968123E-2</v>
      </c>
      <c r="S23" s="49">
        <v>4.119859325692652E-2</v>
      </c>
      <c r="T23" s="49">
        <v>3.9296763439514486E-2</v>
      </c>
      <c r="U23" s="52">
        <v>3.9546475320978679E-2</v>
      </c>
      <c r="W23" s="36">
        <v>2030</v>
      </c>
      <c r="X23" s="47"/>
      <c r="Y23" s="51" t="s">
        <v>121</v>
      </c>
      <c r="Z23" s="49" t="s">
        <v>121</v>
      </c>
      <c r="AA23" s="49" t="s">
        <v>121</v>
      </c>
      <c r="AB23" s="52" t="s">
        <v>121</v>
      </c>
      <c r="AC23" s="53" t="s">
        <v>121</v>
      </c>
      <c r="AD23" s="55">
        <v>6.6002208711540886</v>
      </c>
      <c r="AE23" s="109" t="str">
        <f>IFERROR(AC23*(1+Dashboard!$D$8),"-")</f>
        <v>-</v>
      </c>
      <c r="AF23" s="119">
        <f>IFERROR(AD23*(1+Dashboard!$D$7)*(1+Dashboard!$D$8)*(1+Dashboard!$D$10),"-")</f>
        <v>7.8216735860999558</v>
      </c>
      <c r="AG23" s="112">
        <f>IF(AND(AE23="-",AF23="-"),"-",IFERROR(AE23*Dashboard!$D$9,0)+IFERROR(AF23*(1-Dashboard!$D$9),0))</f>
        <v>3.9108367930499779</v>
      </c>
      <c r="AH23" s="51" t="s">
        <v>121</v>
      </c>
      <c r="AI23" s="49" t="s">
        <v>121</v>
      </c>
      <c r="AJ23" s="49" t="s">
        <v>121</v>
      </c>
      <c r="AK23" s="52" t="s">
        <v>121</v>
      </c>
      <c r="AL23" s="53" t="s">
        <v>121</v>
      </c>
      <c r="AM23" s="55">
        <v>12.076999891898947</v>
      </c>
      <c r="AN23" s="109" t="str">
        <f>IFERROR(AL23*(1+Dashboard!$D$8),"-")</f>
        <v>-</v>
      </c>
      <c r="AO23" s="119">
        <f>IFERROR(AM23*(1+Dashboard!$D$7)*(1+Dashboard!$D$8)*(1+Dashboard!$D$10),"-")</f>
        <v>14.311998476693509</v>
      </c>
      <c r="AP23" s="112">
        <f>IF(AND(AN23="-",AO23="-"),"-",IFERROR(AN23*Dashboard!$D$9,0)+IFERROR(AO23*(1-Dashboard!$D$9),0))</f>
        <v>7.1559992383467543</v>
      </c>
      <c r="AQ23" s="56">
        <v>9.3190014671828172E-5</v>
      </c>
      <c r="AR23" s="58">
        <v>9.3190014671828172E-5</v>
      </c>
      <c r="AT23" s="36">
        <v>2030</v>
      </c>
      <c r="AU23" s="47"/>
      <c r="AV23" s="51" t="s">
        <v>121</v>
      </c>
      <c r="AW23" s="49" t="s">
        <v>121</v>
      </c>
      <c r="AX23" s="49" t="s">
        <v>121</v>
      </c>
      <c r="AY23" s="52" t="s">
        <v>121</v>
      </c>
      <c r="AZ23" s="53" t="s">
        <v>121</v>
      </c>
      <c r="BA23" s="55">
        <v>262.86270399488194</v>
      </c>
      <c r="BB23" s="109" t="str">
        <f>IFERROR(AZ23*(1+Dashboard!$D$8),"-")</f>
        <v>-</v>
      </c>
      <c r="BC23" s="119">
        <f>IFERROR(BA23*(1+Dashboard!$D$7)*(1+Dashboard!$D$8)*(1+Dashboard!$D$10),"-")</f>
        <v>311.5087068666644</v>
      </c>
      <c r="BD23" s="112">
        <f>IF(AND(BB23="-",BC23="-"),"-",IFERROR(BB23*Dashboard!$D$9,0)+IFERROR(BC23*(1-Dashboard!$D$9),0))</f>
        <v>155.7543534333322</v>
      </c>
      <c r="BE23" s="51" t="s">
        <v>121</v>
      </c>
      <c r="BF23" s="49" t="s">
        <v>121</v>
      </c>
      <c r="BG23" s="49" t="s">
        <v>121</v>
      </c>
      <c r="BH23" s="52" t="s">
        <v>121</v>
      </c>
      <c r="BI23" s="53" t="s">
        <v>121</v>
      </c>
      <c r="BJ23" s="55">
        <v>480.98282007574051</v>
      </c>
      <c r="BK23" s="109" t="str">
        <f>IFERROR(BI23*(1+Dashboard!$D$8),"-")</f>
        <v>-</v>
      </c>
      <c r="BL23" s="119">
        <f>IFERROR(BJ23*(1+Dashboard!$D$7)*(1+Dashboard!$D$8)*(1+Dashboard!$D$10),"-")</f>
        <v>569.9946551177253</v>
      </c>
      <c r="BM23" s="112">
        <f>IF(AND(BK23="-",BL23="-"),"-",IFERROR(BK23*Dashboard!$D$9,0)+IFERROR(BL23*(1-Dashboard!$D$9),0))</f>
        <v>284.99732755886265</v>
      </c>
      <c r="BO23" s="36">
        <v>2030</v>
      </c>
      <c r="BP23" s="47"/>
      <c r="BQ23" s="59">
        <v>94</v>
      </c>
      <c r="BR23" s="53" t="s">
        <v>121</v>
      </c>
      <c r="BS23" s="57">
        <v>1.6042174048482116</v>
      </c>
      <c r="BT23" s="112">
        <f>IF(AND(BR23="-",BS23="-"),"-",IFERROR(BR23*Dashboard!$D$9,0)+IFERROR(BS23*(1-Dashboard!$D$9),0))</f>
        <v>0.80210870242410581</v>
      </c>
      <c r="BU23" s="53" t="s">
        <v>121</v>
      </c>
      <c r="BV23" s="57">
        <v>2.8555069806298143</v>
      </c>
      <c r="BW23" s="112">
        <f>IF(AND(BU23="-",BV23="-"),"-",IFERROR(BU23*Dashboard!$D$9,0)+IFERROR(BV23*(1-Dashboard!$D$9),0))</f>
        <v>1.4277534903149072</v>
      </c>
      <c r="BX23" s="112">
        <f>IFERROR(BT23*(1+Dashboard!$D$7)*(1+Dashboard!$D$8),"-")</f>
        <v>0.93557959050747708</v>
      </c>
      <c r="BY23" s="112">
        <f>IFERROR(BW23*(1+Dashboard!$D$7)*(1+Dashboard!$D$8),"-")</f>
        <v>1.6653316711033079</v>
      </c>
    </row>
    <row r="24" spans="2:77" x14ac:dyDescent="0.2">
      <c r="B24" s="36">
        <v>2031</v>
      </c>
      <c r="C24" s="47"/>
      <c r="D24" s="48">
        <v>5.8221173390397958E-2</v>
      </c>
      <c r="E24" s="49">
        <v>5.444144387039343E-2</v>
      </c>
      <c r="F24" s="49">
        <v>4.6159051054134259E-2</v>
      </c>
      <c r="G24" s="49">
        <v>4.0046791972255975E-2</v>
      </c>
      <c r="H24" s="50">
        <v>7.0127892446584074E-4</v>
      </c>
      <c r="I24" s="101">
        <f>IFERROR((D24+$H24)*(1+Dashboard!$D$7)*(1+Dashboard!$D$8),"-")</f>
        <v>6.872714838005714E-2</v>
      </c>
      <c r="J24" s="102">
        <f>IFERROR((E24+$H24)*(1+Dashboard!$D$7)*(1+Dashboard!$D$8),"-")</f>
        <v>6.431847186792386E-2</v>
      </c>
      <c r="K24" s="102">
        <f>IFERROR((F24+$H24)*(1+Dashboard!$D$7)*(1+Dashboard!$D$8),"-")</f>
        <v>5.4657888887039166E-2</v>
      </c>
      <c r="L24" s="103">
        <f>IFERROR((G24+$H24)*(1+Dashboard!$D$7)*(1+Dashboard!$D$8),"-")</f>
        <v>4.7528549893936331E-2</v>
      </c>
      <c r="M24" s="53">
        <v>82.490000000000009</v>
      </c>
      <c r="N24" s="54">
        <v>94.781010000000009</v>
      </c>
      <c r="O24" s="109">
        <f>M24*(1+Dashboard!$D$8)</f>
        <v>89.089200000000019</v>
      </c>
      <c r="P24" s="111">
        <f>N24*(1+Dashboard!$D$10)*(1+Dashboard!$D$7)*(1+Dashboard!$D$8)</f>
        <v>112.32141118502403</v>
      </c>
      <c r="Q24" s="112">
        <f>O24*Dashboard!$D$9+P24*(1-Dashboard!$D$9)</f>
        <v>100.70530559251202</v>
      </c>
      <c r="R24" s="51">
        <v>3.9862789167650861E-2</v>
      </c>
      <c r="S24" s="49">
        <v>4.0712349320554057E-2</v>
      </c>
      <c r="T24" s="49">
        <v>3.8832965735977248E-2</v>
      </c>
      <c r="U24" s="52">
        <v>3.9079730407874241E-2</v>
      </c>
      <c r="W24" s="36">
        <v>2031</v>
      </c>
      <c r="X24" s="47"/>
      <c r="Y24" s="51" t="s">
        <v>121</v>
      </c>
      <c r="Z24" s="49" t="s">
        <v>121</v>
      </c>
      <c r="AA24" s="49" t="s">
        <v>121</v>
      </c>
      <c r="AB24" s="52" t="s">
        <v>121</v>
      </c>
      <c r="AC24" s="53" t="s">
        <v>121</v>
      </c>
      <c r="AD24" s="55">
        <v>3.0834089688769271</v>
      </c>
      <c r="AE24" s="109" t="str">
        <f>IFERROR(AC24*(1+Dashboard!$D$8),"-")</f>
        <v>-</v>
      </c>
      <c r="AF24" s="119">
        <f>IFERROR(AD24*(1+Dashboard!$D$7)*(1+Dashboard!$D$8)*(1+Dashboard!$D$10),"-")</f>
        <v>3.6540320328388165</v>
      </c>
      <c r="AG24" s="112">
        <f>IF(AND(AE24="-",AF24="-"),"-",IFERROR(AE24*Dashboard!$D$9,0)+IFERROR(AF24*(1-Dashboard!$D$9),0))</f>
        <v>1.8270160164194083</v>
      </c>
      <c r="AH24" s="51" t="s">
        <v>121</v>
      </c>
      <c r="AI24" s="49" t="s">
        <v>121</v>
      </c>
      <c r="AJ24" s="49" t="s">
        <v>121</v>
      </c>
      <c r="AK24" s="52" t="s">
        <v>121</v>
      </c>
      <c r="AL24" s="53" t="s">
        <v>121</v>
      </c>
      <c r="AM24" s="55">
        <v>6.9713809194287188</v>
      </c>
      <c r="AN24" s="109" t="str">
        <f>IFERROR(AL24*(1+Dashboard!$D$8),"-")</f>
        <v>-</v>
      </c>
      <c r="AO24" s="119">
        <f>IFERROR(AM24*(1+Dashboard!$D$7)*(1+Dashboard!$D$8)*(1+Dashboard!$D$10),"-")</f>
        <v>8.2615214036924058</v>
      </c>
      <c r="AP24" s="112">
        <f>IF(AND(AN24="-",AO24="-"),"-",IFERROR(AN24*Dashboard!$D$9,0)+IFERROR(AO24*(1-Dashboard!$D$9),0))</f>
        <v>4.1307607018462029</v>
      </c>
      <c r="AQ24" s="56">
        <v>9.3190014671828172E-5</v>
      </c>
      <c r="AR24" s="58">
        <v>9.3190014671828172E-5</v>
      </c>
      <c r="AT24" s="36">
        <v>2031</v>
      </c>
      <c r="AU24" s="47"/>
      <c r="AV24" s="51" t="s">
        <v>121</v>
      </c>
      <c r="AW24" s="49" t="s">
        <v>121</v>
      </c>
      <c r="AX24" s="49" t="s">
        <v>121</v>
      </c>
      <c r="AY24" s="52" t="s">
        <v>121</v>
      </c>
      <c r="AZ24" s="53" t="s">
        <v>121</v>
      </c>
      <c r="BA24" s="55">
        <v>122.80092362111161</v>
      </c>
      <c r="BB24" s="109" t="str">
        <f>IFERROR(AZ24*(1+Dashboard!$D$8),"-")</f>
        <v>-</v>
      </c>
      <c r="BC24" s="119">
        <f>IFERROR(BA24*(1+Dashboard!$D$7)*(1+Dashboard!$D$8)*(1+Dashboard!$D$10),"-")</f>
        <v>145.52675726865121</v>
      </c>
      <c r="BD24" s="112">
        <f>IF(AND(BB24="-",BC24="-"),"-",IFERROR(BB24*Dashboard!$D$9,0)+IFERROR(BC24*(1-Dashboard!$D$9),0))</f>
        <v>72.763378634325605</v>
      </c>
      <c r="BE24" s="51" t="s">
        <v>121</v>
      </c>
      <c r="BF24" s="49" t="s">
        <v>121</v>
      </c>
      <c r="BG24" s="49" t="s">
        <v>121</v>
      </c>
      <c r="BH24" s="52" t="s">
        <v>121</v>
      </c>
      <c r="BI24" s="53" t="s">
        <v>121</v>
      </c>
      <c r="BJ24" s="55">
        <v>277.64465384306641</v>
      </c>
      <c r="BK24" s="109" t="str">
        <f>IFERROR(BI24*(1+Dashboard!$D$8),"-")</f>
        <v>-</v>
      </c>
      <c r="BL24" s="119">
        <f>IFERROR(BJ24*(1+Dashboard!$D$7)*(1+Dashboard!$D$8)*(1+Dashboard!$D$10),"-")</f>
        <v>329.02623983043355</v>
      </c>
      <c r="BM24" s="112">
        <f>IF(AND(BK24="-",BL24="-"),"-",IFERROR(BK24*Dashboard!$D$9,0)+IFERROR(BL24*(1-Dashboard!$D$9),0))</f>
        <v>164.51311991521678</v>
      </c>
      <c r="BO24" s="36">
        <v>2031</v>
      </c>
      <c r="BP24" s="47"/>
      <c r="BQ24" s="59">
        <v>94</v>
      </c>
      <c r="BR24" s="53" t="s">
        <v>121</v>
      </c>
      <c r="BS24" s="57">
        <v>1.0094683881034754</v>
      </c>
      <c r="BT24" s="112">
        <f>IF(AND(BR24="-",BS24="-"),"-",IFERROR(BR24*Dashboard!$D$9,0)+IFERROR(BS24*(1-Dashboard!$D$9),0))</f>
        <v>0.50473419405173769</v>
      </c>
      <c r="BU24" s="53" t="s">
        <v>121</v>
      </c>
      <c r="BV24" s="57">
        <v>2.2600038539630045</v>
      </c>
      <c r="BW24" s="112">
        <f>IF(AND(BU24="-",BV24="-"),"-",IFERROR(BU24*Dashboard!$D$9,0)+IFERROR(BV24*(1-Dashboard!$D$9),0))</f>
        <v>1.1300019269815023</v>
      </c>
      <c r="BX24" s="112">
        <f>IFERROR(BT24*(1+Dashboard!$D$7)*(1+Dashboard!$D$8),"-")</f>
        <v>0.58872196394194698</v>
      </c>
      <c r="BY24" s="112">
        <f>IFERROR(BW24*(1+Dashboard!$D$7)*(1+Dashboard!$D$8),"-")</f>
        <v>1.3180342476312243</v>
      </c>
    </row>
    <row r="25" spans="2:77" x14ac:dyDescent="0.2">
      <c r="B25" s="36">
        <v>2032</v>
      </c>
      <c r="C25" s="47"/>
      <c r="D25" s="48">
        <v>5.6925468517696518E-2</v>
      </c>
      <c r="E25" s="49">
        <v>5.2809445778485502E-2</v>
      </c>
      <c r="F25" s="49">
        <v>4.7020926072450932E-2</v>
      </c>
      <c r="G25" s="49">
        <v>4.060212152617268E-2</v>
      </c>
      <c r="H25" s="50">
        <v>1.2295719453980312E-3</v>
      </c>
      <c r="I25" s="101">
        <f>IFERROR((D25+$H25)*(1+Dashboard!$D$7)*(1+Dashboard!$D$8),"-")</f>
        <v>6.7832039196153493E-2</v>
      </c>
      <c r="J25" s="102">
        <f>IFERROR((E25+$H25)*(1+Dashboard!$D$7)*(1+Dashboard!$D$8),"-")</f>
        <v>6.3031110273137764E-2</v>
      </c>
      <c r="K25" s="102">
        <f>IFERROR((F25+$H25)*(1+Dashboard!$D$7)*(1+Dashboard!$D$8),"-")</f>
        <v>5.6279380888019037E-2</v>
      </c>
      <c r="L25" s="103">
        <f>IFERROR((G25+$H25)*(1+Dashboard!$D$7)*(1+Dashboard!$D$8),"-")</f>
        <v>4.8792487265240082E-2</v>
      </c>
      <c r="M25" s="53">
        <v>88.13</v>
      </c>
      <c r="N25" s="54">
        <v>100.99697999999999</v>
      </c>
      <c r="O25" s="109">
        <f>M25*(1+Dashboard!$D$8)</f>
        <v>95.180400000000006</v>
      </c>
      <c r="P25" s="111">
        <f>N25*(1+Dashboard!$D$10)*(1+Dashboard!$D$7)*(1+Dashboard!$D$8)</f>
        <v>119.68772351155199</v>
      </c>
      <c r="Q25" s="112">
        <f>O25*Dashboard!$D$9+P25*(1-Dashboard!$D$9)</f>
        <v>107.434061755776</v>
      </c>
      <c r="R25" s="51">
        <v>3.9408648252665775E-2</v>
      </c>
      <c r="S25" s="49">
        <v>4.0248529704373433E-2</v>
      </c>
      <c r="T25" s="49">
        <v>3.8390557190083704E-2</v>
      </c>
      <c r="U25" s="52">
        <v>3.8634510570141341E-2</v>
      </c>
      <c r="W25" s="36">
        <v>2032</v>
      </c>
      <c r="X25" s="47"/>
      <c r="Y25" s="51" t="s">
        <v>121</v>
      </c>
      <c r="Z25" s="49" t="s">
        <v>121</v>
      </c>
      <c r="AA25" s="49" t="s">
        <v>121</v>
      </c>
      <c r="AB25" s="52" t="s">
        <v>121</v>
      </c>
      <c r="AC25" s="53" t="s">
        <v>121</v>
      </c>
      <c r="AD25" s="55">
        <v>0.89339423803888496</v>
      </c>
      <c r="AE25" s="109" t="str">
        <f>IFERROR(AC25*(1+Dashboard!$D$8),"-")</f>
        <v>-</v>
      </c>
      <c r="AF25" s="119">
        <f>IFERROR(AD25*(1+Dashboard!$D$7)*(1+Dashboard!$D$8)*(1+Dashboard!$D$10),"-")</f>
        <v>1.0587279198765325</v>
      </c>
      <c r="AG25" s="112">
        <f>IF(AND(AE25="-",AF25="-"),"-",IFERROR(AE25*Dashboard!$D$9,0)+IFERROR(AF25*(1-Dashboard!$D$9),0))</f>
        <v>0.52936395993826624</v>
      </c>
      <c r="AH25" s="51" t="s">
        <v>121</v>
      </c>
      <c r="AI25" s="49" t="s">
        <v>121</v>
      </c>
      <c r="AJ25" s="49" t="s">
        <v>121</v>
      </c>
      <c r="AK25" s="52" t="s">
        <v>121</v>
      </c>
      <c r="AL25" s="53" t="s">
        <v>121</v>
      </c>
      <c r="AM25" s="55">
        <v>3.277371375907324</v>
      </c>
      <c r="AN25" s="109" t="str">
        <f>IFERROR(AL25*(1+Dashboard!$D$8),"-")</f>
        <v>-</v>
      </c>
      <c r="AO25" s="119">
        <f>IFERROR(AM25*(1+Dashboard!$D$7)*(1+Dashboard!$D$8)*(1+Dashboard!$D$10),"-")</f>
        <v>3.8838895884240361</v>
      </c>
      <c r="AP25" s="112">
        <f>IF(AND(AN25="-",AO25="-"),"-",IFERROR(AN25*Dashboard!$D$9,0)+IFERROR(AO25*(1-Dashboard!$D$9),0))</f>
        <v>1.941944794212018</v>
      </c>
      <c r="AQ25" s="56">
        <v>9.3190014671828172E-5</v>
      </c>
      <c r="AR25" s="58">
        <v>9.3190014671828172E-5</v>
      </c>
      <c r="AT25" s="36">
        <v>2032</v>
      </c>
      <c r="AU25" s="47"/>
      <c r="AV25" s="51" t="s">
        <v>121</v>
      </c>
      <c r="AW25" s="49" t="s">
        <v>121</v>
      </c>
      <c r="AX25" s="49" t="s">
        <v>121</v>
      </c>
      <c r="AY25" s="52" t="s">
        <v>121</v>
      </c>
      <c r="AZ25" s="53" t="s">
        <v>121</v>
      </c>
      <c r="BA25" s="55">
        <v>35.580631274129658</v>
      </c>
      <c r="BB25" s="109" t="str">
        <f>IFERROR(AZ25*(1+Dashboard!$D$8),"-")</f>
        <v>-</v>
      </c>
      <c r="BC25" s="119">
        <f>IFERROR(BA25*(1+Dashboard!$D$7)*(1+Dashboard!$D$8)*(1+Dashboard!$D$10),"-")</f>
        <v>42.165268291235158</v>
      </c>
      <c r="BD25" s="112">
        <f>IF(AND(BB25="-",BC25="-"),"-",IFERROR(BB25*Dashboard!$D$9,0)+IFERROR(BC25*(1-Dashboard!$D$9),0))</f>
        <v>21.082634145617579</v>
      </c>
      <c r="BE25" s="51" t="s">
        <v>121</v>
      </c>
      <c r="BF25" s="49" t="s">
        <v>121</v>
      </c>
      <c r="BG25" s="49" t="s">
        <v>121</v>
      </c>
      <c r="BH25" s="52" t="s">
        <v>121</v>
      </c>
      <c r="BI25" s="53" t="s">
        <v>121</v>
      </c>
      <c r="BJ25" s="55">
        <v>130.52573825696646</v>
      </c>
      <c r="BK25" s="109" t="str">
        <f>IFERROR(BI25*(1+Dashboard!$D$8),"-")</f>
        <v>-</v>
      </c>
      <c r="BL25" s="119">
        <f>IFERROR(BJ25*(1+Dashboard!$D$7)*(1+Dashboard!$D$8)*(1+Dashboard!$D$10),"-")</f>
        <v>154.68114464057248</v>
      </c>
      <c r="BM25" s="112">
        <f>IF(AND(BK25="-",BL25="-"),"-",IFERROR(BK25*Dashboard!$D$9,0)+IFERROR(BL25*(1-Dashboard!$D$9),0))</f>
        <v>77.340572320286242</v>
      </c>
      <c r="BO25" s="36">
        <v>2032</v>
      </c>
      <c r="BP25" s="47"/>
      <c r="BQ25" s="59">
        <v>94</v>
      </c>
      <c r="BR25" s="53" t="s">
        <v>121</v>
      </c>
      <c r="BS25" s="57">
        <v>0.27217392728770429</v>
      </c>
      <c r="BT25" s="112">
        <f>IF(AND(BR25="-",BS25="-"),"-",IFERROR(BR25*Dashboard!$D$9,0)+IFERROR(BS25*(1-Dashboard!$D$9),0))</f>
        <v>0.13608696364385214</v>
      </c>
      <c r="BU25" s="53" t="s">
        <v>121</v>
      </c>
      <c r="BV25" s="57">
        <v>1.0726854781338935</v>
      </c>
      <c r="BW25" s="112">
        <f>IF(AND(BU25="-",BV25="-"),"-",IFERROR(BU25*Dashboard!$D$9,0)+IFERROR(BV25*(1-Dashboard!$D$9),0))</f>
        <v>0.53634273906694674</v>
      </c>
      <c r="BX25" s="112">
        <f>IFERROR(BT25*(1+Dashboard!$D$7)*(1+Dashboard!$D$8),"-")</f>
        <v>0.15873183439418917</v>
      </c>
      <c r="BY25" s="112">
        <f>IFERROR(BW25*(1+Dashboard!$D$7)*(1+Dashboard!$D$8),"-")</f>
        <v>0.62559017084768676</v>
      </c>
    </row>
    <row r="26" spans="2:77" x14ac:dyDescent="0.2">
      <c r="B26" s="36">
        <v>2033</v>
      </c>
      <c r="C26" s="47"/>
      <c r="D26" s="48">
        <v>6.1493856765849515E-2</v>
      </c>
      <c r="E26" s="49">
        <v>5.3989100827335115E-2</v>
      </c>
      <c r="F26" s="49">
        <v>4.7785649476137115E-2</v>
      </c>
      <c r="G26" s="49">
        <v>3.8899571052084567E-2</v>
      </c>
      <c r="H26" s="50">
        <v>1.2810348919378269E-3</v>
      </c>
      <c r="I26" s="101">
        <f>IFERROR((D26+$H26)*(1+Dashboard!$D$7)*(1+Dashboard!$D$8),"-")</f>
        <v>7.322063362964315E-2</v>
      </c>
      <c r="J26" s="102">
        <f>IFERROR((E26+$H26)*(1+Dashboard!$D$7)*(1+Dashboard!$D$8),"-")</f>
        <v>6.4467086302959969E-2</v>
      </c>
      <c r="K26" s="102">
        <f>IFERROR((F26+$H26)*(1+Dashboard!$D$7)*(1+Dashboard!$D$8),"-")</f>
        <v>5.7231380646922625E-2</v>
      </c>
      <c r="L26" s="103">
        <f>IFERROR((G26+$H26)*(1+Dashboard!$D$7)*(1+Dashboard!$D$8),"-")</f>
        <v>4.6866658773107729E-2</v>
      </c>
      <c r="M26" s="53">
        <v>83.9</v>
      </c>
      <c r="N26" s="54">
        <v>97.743500000000012</v>
      </c>
      <c r="O26" s="109">
        <f>M26*(1+Dashboard!$D$8)</f>
        <v>90.612000000000009</v>
      </c>
      <c r="P26" s="111">
        <f>N26*(1+Dashboard!$D$10)*(1+Dashboard!$D$7)*(1+Dashboard!$D$8)</f>
        <v>115.83214669440002</v>
      </c>
      <c r="Q26" s="112">
        <f>O26*Dashboard!$D$9+P26*(1-Dashboard!$D$9)</f>
        <v>103.22207334720002</v>
      </c>
      <c r="R26" s="51">
        <v>3.8975785730316376E-2</v>
      </c>
      <c r="S26" s="49">
        <v>3.980644196827577E-2</v>
      </c>
      <c r="T26" s="49">
        <v>3.7968877326487412E-2</v>
      </c>
      <c r="U26" s="52">
        <v>3.8210151135432871E-2</v>
      </c>
      <c r="W26" s="36">
        <v>2033</v>
      </c>
      <c r="X26" s="47"/>
      <c r="Y26" s="51" t="s">
        <v>121</v>
      </c>
      <c r="Z26" s="49" t="s">
        <v>121</v>
      </c>
      <c r="AA26" s="49" t="s">
        <v>121</v>
      </c>
      <c r="AB26" s="52" t="s">
        <v>121</v>
      </c>
      <c r="AC26" s="53" t="s">
        <v>121</v>
      </c>
      <c r="AD26" s="55" t="s">
        <v>121</v>
      </c>
      <c r="AE26" s="109" t="str">
        <f>IFERROR(AC26*(1+Dashboard!$D$8),"-")</f>
        <v>-</v>
      </c>
      <c r="AF26" s="119" t="str">
        <f>IFERROR(AD26*(1+Dashboard!$D$7)*(1+Dashboard!$D$8)*(1+Dashboard!$D$10),"-")</f>
        <v>-</v>
      </c>
      <c r="AG26" s="112" t="str">
        <f>IF(AND(AE26="-",AF26="-"),"-",IFERROR(AE26*Dashboard!$D$9,0)+IFERROR(AF26*(1-Dashboard!$D$9),0))</f>
        <v>-</v>
      </c>
      <c r="AH26" s="51" t="s">
        <v>121</v>
      </c>
      <c r="AI26" s="49" t="s">
        <v>121</v>
      </c>
      <c r="AJ26" s="49" t="s">
        <v>121</v>
      </c>
      <c r="AK26" s="52" t="s">
        <v>121</v>
      </c>
      <c r="AL26" s="53" t="s">
        <v>121</v>
      </c>
      <c r="AM26" s="55">
        <v>0.79577131070653051</v>
      </c>
      <c r="AN26" s="109" t="str">
        <f>IFERROR(AL26*(1+Dashboard!$D$8),"-")</f>
        <v>-</v>
      </c>
      <c r="AO26" s="119">
        <f>IFERROR(AM26*(1+Dashboard!$D$7)*(1+Dashboard!$D$8)*(1+Dashboard!$D$10),"-")</f>
        <v>0.9430386593170268</v>
      </c>
      <c r="AP26" s="112">
        <f>IF(AND(AN26="-",AO26="-"),"-",IFERROR(AN26*Dashboard!$D$9,0)+IFERROR(AO26*(1-Dashboard!$D$9),0))</f>
        <v>0.4715193296585134</v>
      </c>
      <c r="AQ26" s="56">
        <v>9.3190014671828172E-5</v>
      </c>
      <c r="AR26" s="58">
        <v>9.3190014671828172E-5</v>
      </c>
      <c r="AT26" s="36">
        <v>2033</v>
      </c>
      <c r="AU26" s="47"/>
      <c r="AV26" s="51" t="s">
        <v>121</v>
      </c>
      <c r="AW26" s="49" t="s">
        <v>121</v>
      </c>
      <c r="AX26" s="49" t="s">
        <v>121</v>
      </c>
      <c r="AY26" s="52" t="s">
        <v>121</v>
      </c>
      <c r="AZ26" s="53" t="s">
        <v>121</v>
      </c>
      <c r="BA26" s="55" t="s">
        <v>121</v>
      </c>
      <c r="BB26" s="109" t="str">
        <f>IFERROR(AZ26*(1+Dashboard!$D$8),"-")</f>
        <v>-</v>
      </c>
      <c r="BC26" s="119" t="str">
        <f>IFERROR(BA26*(1+Dashboard!$D$7)*(1+Dashboard!$D$8)*(1+Dashboard!$D$10),"-")</f>
        <v>-</v>
      </c>
      <c r="BD26" s="112" t="str">
        <f>IF(AND(BB26="-",BC26="-"),"-",IFERROR(BB26*Dashboard!$D$9,0)+IFERROR(BC26*(1-Dashboard!$D$9),0))</f>
        <v>-</v>
      </c>
      <c r="BE26" s="51" t="s">
        <v>121</v>
      </c>
      <c r="BF26" s="49" t="s">
        <v>121</v>
      </c>
      <c r="BG26" s="49" t="s">
        <v>121</v>
      </c>
      <c r="BH26" s="52" t="s">
        <v>121</v>
      </c>
      <c r="BI26" s="53" t="s">
        <v>121</v>
      </c>
      <c r="BJ26" s="55">
        <v>31.6926664390996</v>
      </c>
      <c r="BK26" s="109" t="str">
        <f>IFERROR(BI26*(1+Dashboard!$D$8),"-")</f>
        <v>-</v>
      </c>
      <c r="BL26" s="119">
        <f>IFERROR(BJ26*(1+Dashboard!$D$7)*(1+Dashboard!$D$8)*(1+Dashboard!$D$10),"-")</f>
        <v>37.557787352718833</v>
      </c>
      <c r="BM26" s="112">
        <f>IF(AND(BK26="-",BL26="-"),"-",IFERROR(BK26*Dashboard!$D$9,0)+IFERROR(BL26*(1-Dashboard!$D$9),0))</f>
        <v>18.778893676359417</v>
      </c>
      <c r="BO26" s="36">
        <v>2033</v>
      </c>
      <c r="BP26" s="47"/>
      <c r="BQ26" s="59">
        <v>94</v>
      </c>
      <c r="BR26" s="53" t="s">
        <v>121</v>
      </c>
      <c r="BS26" s="57" t="s">
        <v>121</v>
      </c>
      <c r="BT26" s="112" t="str">
        <f>IF(AND(BR26="-",BS26="-"),"-",IFERROR(BR26*Dashboard!$D$9,0)+IFERROR(BS26*(1-Dashboard!$D$9),0))</f>
        <v>-</v>
      </c>
      <c r="BU26" s="53" t="s">
        <v>121</v>
      </c>
      <c r="BV26" s="57">
        <v>0.18181130588279734</v>
      </c>
      <c r="BW26" s="112">
        <f>IF(AND(BU26="-",BV26="-"),"-",IFERROR(BU26*Dashboard!$D$9,0)+IFERROR(BV26*(1-Dashboard!$D$9),0))</f>
        <v>9.0905652941398671E-2</v>
      </c>
      <c r="BX26" s="112" t="str">
        <f>IFERROR(BT26*(1+Dashboard!$D$7)*(1+Dashboard!$D$8),"-")</f>
        <v>-</v>
      </c>
      <c r="BY26" s="112">
        <f>IFERROR(BW26*(1+Dashboard!$D$7)*(1+Dashboard!$D$8),"-")</f>
        <v>0.10603235359084742</v>
      </c>
    </row>
    <row r="27" spans="2:77" x14ac:dyDescent="0.2">
      <c r="B27" s="36">
        <v>2034</v>
      </c>
      <c r="C27" s="47"/>
      <c r="D27" s="48">
        <v>6.0453193074778679E-2</v>
      </c>
      <c r="E27" s="49">
        <v>5.0711284623731652E-2</v>
      </c>
      <c r="F27" s="49">
        <v>5.0492469637878783E-2</v>
      </c>
      <c r="G27" s="49">
        <v>3.9712189585823274E-2</v>
      </c>
      <c r="H27" s="50">
        <v>1.3346517871558356E-3</v>
      </c>
      <c r="I27" s="101">
        <f>IFERROR((D27+$H27)*(1+Dashboard!$D$7)*(1+Dashboard!$D$8),"-")</f>
        <v>7.2069342246960433E-2</v>
      </c>
      <c r="J27" s="102">
        <f>IFERROR((E27+$H27)*(1+Dashboard!$D$7)*(1+Dashboard!$D$8),"-")</f>
        <v>6.0706380229659171E-2</v>
      </c>
      <c r="K27" s="102">
        <f>IFERROR((F27+$H27)*(1+Dashboard!$D$7)*(1+Dashboard!$D$8),"-")</f>
        <v>6.045115443016038E-2</v>
      </c>
      <c r="L27" s="103">
        <f>IFERROR((G27+$H27)*(1+Dashboard!$D$7)*(1+Dashboard!$D$8),"-")</f>
        <v>4.7877035777442838E-2</v>
      </c>
      <c r="M27" s="53">
        <v>82.490000000000009</v>
      </c>
      <c r="N27" s="54">
        <v>94.781010000000009</v>
      </c>
      <c r="O27" s="109">
        <f>M27*(1+Dashboard!$D$8)</f>
        <v>89.089200000000019</v>
      </c>
      <c r="P27" s="111">
        <f>N27*(1+Dashboard!$D$10)*(1+Dashboard!$D$7)*(1+Dashboard!$D$8)</f>
        <v>112.32141118502403</v>
      </c>
      <c r="Q27" s="112">
        <f>O27*Dashboard!$D$9+P27*(1-Dashboard!$D$9)</f>
        <v>100.70530559251202</v>
      </c>
      <c r="R27" s="51">
        <v>3.8563541756260547E-2</v>
      </c>
      <c r="S27" s="49">
        <v>3.9385412205243685E-2</v>
      </c>
      <c r="T27" s="49">
        <v>3.7567283347399658E-2</v>
      </c>
      <c r="U27" s="52">
        <v>3.7806005221291822E-2</v>
      </c>
      <c r="W27" s="36">
        <v>2034</v>
      </c>
      <c r="X27" s="47"/>
      <c r="Y27" s="51" t="s">
        <v>121</v>
      </c>
      <c r="Z27" s="49" t="s">
        <v>121</v>
      </c>
      <c r="AA27" s="49" t="s">
        <v>121</v>
      </c>
      <c r="AB27" s="52" t="s">
        <v>121</v>
      </c>
      <c r="AC27" s="53" t="s">
        <v>121</v>
      </c>
      <c r="AD27" s="55" t="s">
        <v>121</v>
      </c>
      <c r="AE27" s="109" t="str">
        <f>IFERROR(AC27*(1+Dashboard!$D$8),"-")</f>
        <v>-</v>
      </c>
      <c r="AF27" s="119" t="str">
        <f>IFERROR(AD27*(1+Dashboard!$D$7)*(1+Dashboard!$D$8)*(1+Dashboard!$D$10),"-")</f>
        <v>-</v>
      </c>
      <c r="AG27" s="112" t="str">
        <f>IF(AND(AE27="-",AF27="-"),"-",IFERROR(AE27*Dashboard!$D$9,0)+IFERROR(AF27*(1-Dashboard!$D$9),0))</f>
        <v>-</v>
      </c>
      <c r="AH27" s="51" t="s">
        <v>121</v>
      </c>
      <c r="AI27" s="49" t="s">
        <v>121</v>
      </c>
      <c r="AJ27" s="49" t="s">
        <v>121</v>
      </c>
      <c r="AK27" s="52" t="s">
        <v>121</v>
      </c>
      <c r="AL27" s="53" t="s">
        <v>121</v>
      </c>
      <c r="AM27" s="55" t="s">
        <v>121</v>
      </c>
      <c r="AN27" s="109" t="str">
        <f>IFERROR(AL27*(1+Dashboard!$D$8),"-")</f>
        <v>-</v>
      </c>
      <c r="AO27" s="119" t="str">
        <f>IFERROR(AM27*(1+Dashboard!$D$7)*(1+Dashboard!$D$8)*(1+Dashboard!$D$10),"-")</f>
        <v>-</v>
      </c>
      <c r="AP27" s="112" t="str">
        <f>IF(AND(AN27="-",AO27="-"),"-",IFERROR(AN27*Dashboard!$D$9,0)+IFERROR(AO27*(1-Dashboard!$D$9),0))</f>
        <v>-</v>
      </c>
      <c r="AQ27" s="56">
        <v>9.3190014671828172E-5</v>
      </c>
      <c r="AR27" s="58">
        <v>9.3190014671828172E-5</v>
      </c>
      <c r="AT27" s="36">
        <v>2034</v>
      </c>
      <c r="AU27" s="47"/>
      <c r="AV27" s="51" t="s">
        <v>121</v>
      </c>
      <c r="AW27" s="49" t="s">
        <v>121</v>
      </c>
      <c r="AX27" s="49" t="s">
        <v>121</v>
      </c>
      <c r="AY27" s="52" t="s">
        <v>121</v>
      </c>
      <c r="AZ27" s="53" t="s">
        <v>121</v>
      </c>
      <c r="BA27" s="55" t="s">
        <v>121</v>
      </c>
      <c r="BB27" s="109" t="str">
        <f>IFERROR(AZ27*(1+Dashboard!$D$8),"-")</f>
        <v>-</v>
      </c>
      <c r="BC27" s="119" t="str">
        <f>IFERROR(BA27*(1+Dashboard!$D$7)*(1+Dashboard!$D$8)*(1+Dashboard!$D$10),"-")</f>
        <v>-</v>
      </c>
      <c r="BD27" s="112" t="str">
        <f>IF(AND(BB27="-",BC27="-"),"-",IFERROR(BB27*Dashboard!$D$9,0)+IFERROR(BC27*(1-Dashboard!$D$9),0))</f>
        <v>-</v>
      </c>
      <c r="BE27" s="51" t="s">
        <v>121</v>
      </c>
      <c r="BF27" s="49" t="s">
        <v>121</v>
      </c>
      <c r="BG27" s="49" t="s">
        <v>121</v>
      </c>
      <c r="BH27" s="52" t="s">
        <v>121</v>
      </c>
      <c r="BI27" s="53" t="s">
        <v>121</v>
      </c>
      <c r="BJ27" s="55" t="s">
        <v>121</v>
      </c>
      <c r="BK27" s="109" t="str">
        <f>IFERROR(BI27*(1+Dashboard!$D$8),"-")</f>
        <v>-</v>
      </c>
      <c r="BL27" s="119" t="str">
        <f>IFERROR(BJ27*(1+Dashboard!$D$7)*(1+Dashboard!$D$8)*(1+Dashboard!$D$10),"-")</f>
        <v>-</v>
      </c>
      <c r="BM27" s="112" t="str">
        <f>IF(AND(BK27="-",BL27="-"),"-",IFERROR(BK27*Dashboard!$D$9,0)+IFERROR(BL27*(1-Dashboard!$D$9),0))</f>
        <v>-</v>
      </c>
      <c r="BO27" s="36">
        <v>2034</v>
      </c>
      <c r="BP27" s="47"/>
      <c r="BQ27" s="59">
        <v>94</v>
      </c>
      <c r="BR27" s="53" t="s">
        <v>121</v>
      </c>
      <c r="BS27" s="57" t="s">
        <v>121</v>
      </c>
      <c r="BT27" s="112" t="str">
        <f>IF(AND(BR27="-",BS27="-"),"-",IFERROR(BR27*Dashboard!$D$9,0)+IFERROR(BS27*(1-Dashboard!$D$9),0))</f>
        <v>-</v>
      </c>
      <c r="BU27" s="53" t="s">
        <v>121</v>
      </c>
      <c r="BV27" s="57" t="s">
        <v>121</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v>6.2507718698070439E-2</v>
      </c>
      <c r="E28" s="49">
        <v>5.5826538517594948E-2</v>
      </c>
      <c r="F28" s="49">
        <v>5.6261692385869581E-2</v>
      </c>
      <c r="G28" s="49">
        <v>4.7638595572701815E-2</v>
      </c>
      <c r="H28" s="50">
        <v>1.390512783194916E-3</v>
      </c>
      <c r="I28" s="101">
        <f>IFERROR((D28+$H28)*(1+Dashboard!$D$7)*(1+Dashboard!$D$8),"-")</f>
        <v>7.4530897199747939E-2</v>
      </c>
      <c r="J28" s="102">
        <f>IFERROR((E28+$H28)*(1+Dashboard!$D$7)*(1+Dashboard!$D$8),"-")</f>
        <v>6.673796863724131E-2</v>
      </c>
      <c r="K28" s="102">
        <f>IFERROR((F28+$H28)*(1+Dashboard!$D$7)*(1+Dashboard!$D$8),"-")</f>
        <v>6.7245532109196829E-2</v>
      </c>
      <c r="L28" s="103">
        <f>IFERROR((G28+$H28)*(1+Dashboard!$D$7)*(1+Dashboard!$D$8),"-")</f>
        <v>5.7187551986317954E-2</v>
      </c>
      <c r="M28" s="53">
        <v>88.13</v>
      </c>
      <c r="N28" s="54">
        <v>100.99697999999999</v>
      </c>
      <c r="O28" s="109">
        <f>M28*(1+Dashboard!$D$8)</f>
        <v>95.180400000000006</v>
      </c>
      <c r="P28" s="111">
        <f>N28*(1+Dashboard!$D$10)*(1+Dashboard!$D$7)*(1+Dashboard!$D$8)</f>
        <v>119.68772351155199</v>
      </c>
      <c r="Q28" s="112">
        <f>O28*Dashboard!$D$9+P28*(1-Dashboard!$D$9)</f>
        <v>107.434061755776</v>
      </c>
      <c r="R28" s="51">
        <v>3.8171274181554186E-2</v>
      </c>
      <c r="S28" s="49">
        <v>3.8984784580784033E-2</v>
      </c>
      <c r="T28" s="49">
        <v>3.7185149693283237E-2</v>
      </c>
      <c r="U28" s="52">
        <v>3.7421443293053351E-2</v>
      </c>
      <c r="W28" s="36">
        <v>2035</v>
      </c>
      <c r="X28" s="47"/>
      <c r="Y28" s="51" t="s">
        <v>121</v>
      </c>
      <c r="Z28" s="49" t="s">
        <v>121</v>
      </c>
      <c r="AA28" s="49" t="s">
        <v>121</v>
      </c>
      <c r="AB28" s="52" t="s">
        <v>121</v>
      </c>
      <c r="AC28" s="53" t="s">
        <v>121</v>
      </c>
      <c r="AD28" s="55" t="s">
        <v>121</v>
      </c>
      <c r="AE28" s="109" t="str">
        <f>IFERROR(AC28*(1+Dashboard!$D$8),"-")</f>
        <v>-</v>
      </c>
      <c r="AF28" s="119" t="str">
        <f>IFERROR(AD28*(1+Dashboard!$D$7)*(1+Dashboard!$D$8)*(1+Dashboard!$D$10),"-")</f>
        <v>-</v>
      </c>
      <c r="AG28" s="112" t="str">
        <f>IF(AND(AE28="-",AF28="-"),"-",IFERROR(AE28*Dashboard!$D$9,0)+IFERROR(AF28*(1-Dashboard!$D$9),0))</f>
        <v>-</v>
      </c>
      <c r="AH28" s="51" t="s">
        <v>121</v>
      </c>
      <c r="AI28" s="49" t="s">
        <v>121</v>
      </c>
      <c r="AJ28" s="49" t="s">
        <v>121</v>
      </c>
      <c r="AK28" s="52" t="s">
        <v>121</v>
      </c>
      <c r="AL28" s="53" t="s">
        <v>121</v>
      </c>
      <c r="AM28" s="55" t="s">
        <v>121</v>
      </c>
      <c r="AN28" s="109" t="str">
        <f>IFERROR(AL28*(1+Dashboard!$D$8),"-")</f>
        <v>-</v>
      </c>
      <c r="AO28" s="119" t="str">
        <f>IFERROR(AM28*(1+Dashboard!$D$7)*(1+Dashboard!$D$8)*(1+Dashboard!$D$10),"-")</f>
        <v>-</v>
      </c>
      <c r="AP28" s="112" t="str">
        <f>IF(AND(AN28="-",AO28="-"),"-",IFERROR(AN28*Dashboard!$D$9,0)+IFERROR(AO28*(1-Dashboard!$D$9),0))</f>
        <v>-</v>
      </c>
      <c r="AQ28" s="56">
        <v>9.3190014671828172E-5</v>
      </c>
      <c r="AR28" s="58">
        <v>9.3190014671828172E-5</v>
      </c>
      <c r="AT28" s="36">
        <v>2035</v>
      </c>
      <c r="AU28" s="47"/>
      <c r="AV28" s="51" t="s">
        <v>121</v>
      </c>
      <c r="AW28" s="49" t="s">
        <v>121</v>
      </c>
      <c r="AX28" s="49" t="s">
        <v>121</v>
      </c>
      <c r="AY28" s="52" t="s">
        <v>121</v>
      </c>
      <c r="AZ28" s="53" t="s">
        <v>121</v>
      </c>
      <c r="BA28" s="55" t="s">
        <v>121</v>
      </c>
      <c r="BB28" s="109" t="str">
        <f>IFERROR(AZ28*(1+Dashboard!$D$8),"-")</f>
        <v>-</v>
      </c>
      <c r="BC28" s="119" t="str">
        <f>IFERROR(BA28*(1+Dashboard!$D$7)*(1+Dashboard!$D$8)*(1+Dashboard!$D$10),"-")</f>
        <v>-</v>
      </c>
      <c r="BD28" s="112" t="str">
        <f>IF(AND(BB28="-",BC28="-"),"-",IFERROR(BB28*Dashboard!$D$9,0)+IFERROR(BC28*(1-Dashboard!$D$9),0))</f>
        <v>-</v>
      </c>
      <c r="BE28" s="51" t="s">
        <v>121</v>
      </c>
      <c r="BF28" s="49" t="s">
        <v>121</v>
      </c>
      <c r="BG28" s="49" t="s">
        <v>121</v>
      </c>
      <c r="BH28" s="52" t="s">
        <v>121</v>
      </c>
      <c r="BI28" s="53" t="s">
        <v>121</v>
      </c>
      <c r="BJ28" s="55" t="s">
        <v>121</v>
      </c>
      <c r="BK28" s="109" t="str">
        <f>IFERROR(BI28*(1+Dashboard!$D$8),"-")</f>
        <v>-</v>
      </c>
      <c r="BL28" s="119" t="str">
        <f>IFERROR(BJ28*(1+Dashboard!$D$7)*(1+Dashboard!$D$8)*(1+Dashboard!$D$10),"-")</f>
        <v>-</v>
      </c>
      <c r="BM28" s="112" t="str">
        <f>IF(AND(BK28="-",BL28="-"),"-",IFERROR(BK28*Dashboard!$D$9,0)+IFERROR(BL28*(1-Dashboard!$D$9),0))</f>
        <v>-</v>
      </c>
      <c r="BO28" s="36">
        <v>2035</v>
      </c>
      <c r="BP28" s="47"/>
      <c r="BQ28" s="59">
        <v>94</v>
      </c>
      <c r="BR28" s="53" t="s">
        <v>121</v>
      </c>
      <c r="BS28" s="57" t="s">
        <v>121</v>
      </c>
      <c r="BT28" s="112" t="str">
        <f>IF(AND(BR28="-",BS28="-"),"-",IFERROR(BR28*Dashboard!$D$9,0)+IFERROR(BS28*(1-Dashboard!$D$9),0))</f>
        <v>-</v>
      </c>
      <c r="BU28" s="53" t="s">
        <v>121</v>
      </c>
      <c r="BV28" s="57" t="s">
        <v>121</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v>6.3627787622028323E-2</v>
      </c>
      <c r="E29" s="49">
        <v>5.6178283707902149E-2</v>
      </c>
      <c r="F29" s="49">
        <v>5.911555507931239E-2</v>
      </c>
      <c r="G29" s="49">
        <v>4.9751565857333424E-2</v>
      </c>
      <c r="H29" s="50">
        <v>1.6500459381924785E-3</v>
      </c>
      <c r="I29" s="101">
        <f>IFERROR((D29+$H29)*(1+Dashboard!$D$7)*(1+Dashboard!$D$8),"-")</f>
        <v>7.6140065064641563E-2</v>
      </c>
      <c r="J29" s="102">
        <f>IFERROR((E29+$H29)*(1+Dashboard!$D$7)*(1+Dashboard!$D$8),"-")</f>
        <v>6.745096369920478E-2</v>
      </c>
      <c r="K29" s="102">
        <f>IFERROR((F29+$H29)*(1+Dashboard!$D$7)*(1+Dashboard!$D$8),"-")</f>
        <v>7.0876997026817684E-2</v>
      </c>
      <c r="L29" s="103">
        <f>IFERROR((G29+$H29)*(1+Dashboard!$D$7)*(1+Dashboard!$D$8),"-")</f>
        <v>5.9954839998301417E-2</v>
      </c>
      <c r="M29" s="53">
        <v>89.599252554578939</v>
      </c>
      <c r="N29" s="54">
        <v>102.61365371945244</v>
      </c>
      <c r="O29" s="109">
        <f>M29*(1+Dashboard!$D$8)</f>
        <v>96.767192758945257</v>
      </c>
      <c r="P29" s="111">
        <f>N29*(1+Dashboard!$D$10)*(1+Dashboard!$D$7)*(1+Dashboard!$D$8)</f>
        <v>121.60358274954325</v>
      </c>
      <c r="Q29" s="112">
        <f>O29*Dashboard!$D$9+P29*(1-Dashboard!$D$9)</f>
        <v>109.18538775424426</v>
      </c>
      <c r="R29" s="51">
        <v>3.7759731793787332E-2</v>
      </c>
      <c r="S29" s="49">
        <v>3.8564471356325174E-2</v>
      </c>
      <c r="T29" s="49">
        <v>3.6784239175561069E-2</v>
      </c>
      <c r="U29" s="52">
        <v>3.7017985183343531E-2</v>
      </c>
      <c r="W29" s="36">
        <v>2036</v>
      </c>
      <c r="X29" s="47"/>
      <c r="Y29" s="51" t="s">
        <v>121</v>
      </c>
      <c r="Z29" s="49" t="s">
        <v>121</v>
      </c>
      <c r="AA29" s="49" t="s">
        <v>121</v>
      </c>
      <c r="AB29" s="52" t="s">
        <v>121</v>
      </c>
      <c r="AC29" s="53" t="s">
        <v>121</v>
      </c>
      <c r="AD29" s="55" t="s">
        <v>121</v>
      </c>
      <c r="AE29" s="109" t="str">
        <f>IFERROR(AC29*(1+Dashboard!$D$8),"-")</f>
        <v>-</v>
      </c>
      <c r="AF29" s="119" t="str">
        <f>IFERROR(AD29*(1+Dashboard!$D$7)*(1+Dashboard!$D$8)*(1+Dashboard!$D$10),"-")</f>
        <v>-</v>
      </c>
      <c r="AG29" s="112" t="str">
        <f>IF(AND(AE29="-",AF29="-"),"-",IFERROR(AE29*Dashboard!$D$9,0)+IFERROR(AF29*(1-Dashboard!$D$9),0))</f>
        <v>-</v>
      </c>
      <c r="AH29" s="51" t="s">
        <v>121</v>
      </c>
      <c r="AI29" s="49" t="s">
        <v>121</v>
      </c>
      <c r="AJ29" s="49" t="s">
        <v>121</v>
      </c>
      <c r="AK29" s="52" t="s">
        <v>121</v>
      </c>
      <c r="AL29" s="53" t="s">
        <v>121</v>
      </c>
      <c r="AM29" s="55" t="s">
        <v>121</v>
      </c>
      <c r="AN29" s="109" t="str">
        <f>IFERROR(AL29*(1+Dashboard!$D$8),"-")</f>
        <v>-</v>
      </c>
      <c r="AO29" s="119" t="str">
        <f>IFERROR(AM29*(1+Dashboard!$D$7)*(1+Dashboard!$D$8)*(1+Dashboard!$D$10),"-")</f>
        <v>-</v>
      </c>
      <c r="AP29" s="112" t="str">
        <f>IF(AND(AN29="-",AO29="-"),"-",IFERROR(AN29*Dashboard!$D$9,0)+IFERROR(AO29*(1-Dashboard!$D$9),0))</f>
        <v>-</v>
      </c>
      <c r="AQ29" s="56">
        <v>9.3190014671828172E-5</v>
      </c>
      <c r="AR29" s="58">
        <v>9.3190014671828172E-5</v>
      </c>
      <c r="AT29" s="36">
        <v>2036</v>
      </c>
      <c r="AU29" s="47"/>
      <c r="AV29" s="51" t="s">
        <v>121</v>
      </c>
      <c r="AW29" s="49" t="s">
        <v>121</v>
      </c>
      <c r="AX29" s="49" t="s">
        <v>121</v>
      </c>
      <c r="AY29" s="52" t="s">
        <v>121</v>
      </c>
      <c r="AZ29" s="53" t="s">
        <v>121</v>
      </c>
      <c r="BA29" s="55" t="s">
        <v>121</v>
      </c>
      <c r="BB29" s="109" t="str">
        <f>IFERROR(AZ29*(1+Dashboard!$D$8),"-")</f>
        <v>-</v>
      </c>
      <c r="BC29" s="119" t="str">
        <f>IFERROR(BA29*(1+Dashboard!$D$7)*(1+Dashboard!$D$8)*(1+Dashboard!$D$10),"-")</f>
        <v>-</v>
      </c>
      <c r="BD29" s="112" t="str">
        <f>IF(AND(BB29="-",BC29="-"),"-",IFERROR(BB29*Dashboard!$D$9,0)+IFERROR(BC29*(1-Dashboard!$D$9),0))</f>
        <v>-</v>
      </c>
      <c r="BE29" s="51" t="s">
        <v>121</v>
      </c>
      <c r="BF29" s="49" t="s">
        <v>121</v>
      </c>
      <c r="BG29" s="49" t="s">
        <v>121</v>
      </c>
      <c r="BH29" s="52" t="s">
        <v>121</v>
      </c>
      <c r="BI29" s="53" t="s">
        <v>121</v>
      </c>
      <c r="BJ29" s="55" t="s">
        <v>121</v>
      </c>
      <c r="BK29" s="109" t="str">
        <f>IFERROR(BI29*(1+Dashboard!$D$8),"-")</f>
        <v>-</v>
      </c>
      <c r="BL29" s="119" t="str">
        <f>IFERROR(BJ29*(1+Dashboard!$D$7)*(1+Dashboard!$D$8)*(1+Dashboard!$D$10),"-")</f>
        <v>-</v>
      </c>
      <c r="BM29" s="112" t="str">
        <f>IF(AND(BK29="-",BL29="-"),"-",IFERROR(BK29*Dashboard!$D$9,0)+IFERROR(BL29*(1-Dashboard!$D$9),0))</f>
        <v>-</v>
      </c>
      <c r="BO29" s="36">
        <v>2036</v>
      </c>
      <c r="BP29" s="47"/>
      <c r="BQ29" s="59">
        <v>94</v>
      </c>
      <c r="BR29" s="53" t="s">
        <v>121</v>
      </c>
      <c r="BS29" s="57" t="s">
        <v>121</v>
      </c>
      <c r="BT29" s="112" t="str">
        <f>IF(AND(BR29="-",BS29="-"),"-",IFERROR(BR29*Dashboard!$D$9,0)+IFERROR(BS29*(1-Dashboard!$D$9),0))</f>
        <v>-</v>
      </c>
      <c r="BU29" s="53" t="s">
        <v>121</v>
      </c>
      <c r="BV29" s="57" t="s">
        <v>121</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v>6.4767926937620166E-2</v>
      </c>
      <c r="E30" s="49">
        <v>5.6532245132319317E-2</v>
      </c>
      <c r="F30" s="49">
        <v>6.2114179366792678E-2</v>
      </c>
      <c r="G30" s="49">
        <v>5.1958255181539209E-2</v>
      </c>
      <c r="H30" s="50">
        <v>1.9580198262469676E-3</v>
      </c>
      <c r="I30" s="101">
        <f>IFERROR((D30+$H30)*(1+Dashboard!$D$7)*(1+Dashboard!$D$8),"-")</f>
        <v>7.7829144305374631E-2</v>
      </c>
      <c r="J30" s="102">
        <f>IFERROR((E30+$H30)*(1+Dashboard!$D$7)*(1+Dashboard!$D$8),"-")</f>
        <v>6.8223045047671724E-2</v>
      </c>
      <c r="K30" s="102">
        <f>IFERROR((F30+$H30)*(1+Dashboard!$D$7)*(1+Dashboard!$D$8),"-")</f>
        <v>7.4733813138761457E-2</v>
      </c>
      <c r="L30" s="103">
        <f>IFERROR((G30+$H30)*(1+Dashboard!$D$7)*(1+Dashboard!$D$8),"-")</f>
        <v>6.2887943169081806E-2</v>
      </c>
      <c r="M30" s="53">
        <v>91.092999640749127</v>
      </c>
      <c r="N30" s="54">
        <v>104.25620577620931</v>
      </c>
      <c r="O30" s="109">
        <f>M30*(1+Dashboard!$D$8)</f>
        <v>98.38043961200907</v>
      </c>
      <c r="P30" s="111">
        <f>N30*(1+Dashboard!$D$10)*(1+Dashboard!$D$7)*(1+Dashboard!$D$8)</f>
        <v>123.5501094320485</v>
      </c>
      <c r="Q30" s="112">
        <f>O30*Dashboard!$D$9+P30*(1-Dashboard!$D$9)</f>
        <v>110.96527452202878</v>
      </c>
      <c r="R30" s="51">
        <v>3.7352626437284445E-2</v>
      </c>
      <c r="S30" s="49">
        <v>3.814868972562923E-2</v>
      </c>
      <c r="T30" s="49">
        <v>3.6387651061931557E-2</v>
      </c>
      <c r="U30" s="52">
        <v>3.6618876944508973E-2</v>
      </c>
      <c r="W30" s="36">
        <v>2037</v>
      </c>
      <c r="X30" s="47"/>
      <c r="Y30" s="51" t="s">
        <v>121</v>
      </c>
      <c r="Z30" s="49" t="s">
        <v>121</v>
      </c>
      <c r="AA30" s="49" t="s">
        <v>121</v>
      </c>
      <c r="AB30" s="52" t="s">
        <v>121</v>
      </c>
      <c r="AC30" s="53" t="s">
        <v>121</v>
      </c>
      <c r="AD30" s="55" t="s">
        <v>121</v>
      </c>
      <c r="AE30" s="109" t="str">
        <f>IFERROR(AC30*(1+Dashboard!$D$8),"-")</f>
        <v>-</v>
      </c>
      <c r="AF30" s="119" t="str">
        <f>IFERROR(AD30*(1+Dashboard!$D$7)*(1+Dashboard!$D$8)*(1+Dashboard!$D$10),"-")</f>
        <v>-</v>
      </c>
      <c r="AG30" s="112" t="str">
        <f>IF(AND(AE30="-",AF30="-"),"-",IFERROR(AE30*Dashboard!$D$9,0)+IFERROR(AF30*(1-Dashboard!$D$9),0))</f>
        <v>-</v>
      </c>
      <c r="AH30" s="51" t="s">
        <v>121</v>
      </c>
      <c r="AI30" s="49" t="s">
        <v>121</v>
      </c>
      <c r="AJ30" s="49" t="s">
        <v>121</v>
      </c>
      <c r="AK30" s="52" t="s">
        <v>121</v>
      </c>
      <c r="AL30" s="53" t="s">
        <v>121</v>
      </c>
      <c r="AM30" s="55" t="s">
        <v>121</v>
      </c>
      <c r="AN30" s="109" t="str">
        <f>IFERROR(AL30*(1+Dashboard!$D$8),"-")</f>
        <v>-</v>
      </c>
      <c r="AO30" s="119" t="str">
        <f>IFERROR(AM30*(1+Dashboard!$D$7)*(1+Dashboard!$D$8)*(1+Dashboard!$D$10),"-")</f>
        <v>-</v>
      </c>
      <c r="AP30" s="112" t="str">
        <f>IF(AND(AN30="-",AO30="-"),"-",IFERROR(AN30*Dashboard!$D$9,0)+IFERROR(AO30*(1-Dashboard!$D$9),0))</f>
        <v>-</v>
      </c>
      <c r="AQ30" s="56">
        <v>9.3190014671828172E-5</v>
      </c>
      <c r="AR30" s="58">
        <v>9.3190014671828172E-5</v>
      </c>
      <c r="AT30" s="36">
        <v>2037</v>
      </c>
      <c r="AU30" s="47"/>
      <c r="AV30" s="51" t="s">
        <v>121</v>
      </c>
      <c r="AW30" s="49" t="s">
        <v>121</v>
      </c>
      <c r="AX30" s="49" t="s">
        <v>121</v>
      </c>
      <c r="AY30" s="52" t="s">
        <v>121</v>
      </c>
      <c r="AZ30" s="53" t="s">
        <v>121</v>
      </c>
      <c r="BA30" s="55" t="s">
        <v>121</v>
      </c>
      <c r="BB30" s="109" t="str">
        <f>IFERROR(AZ30*(1+Dashboard!$D$8),"-")</f>
        <v>-</v>
      </c>
      <c r="BC30" s="119" t="str">
        <f>IFERROR(BA30*(1+Dashboard!$D$7)*(1+Dashboard!$D$8)*(1+Dashboard!$D$10),"-")</f>
        <v>-</v>
      </c>
      <c r="BD30" s="112" t="str">
        <f>IF(AND(BB30="-",BC30="-"),"-",IFERROR(BB30*Dashboard!$D$9,0)+IFERROR(BC30*(1-Dashboard!$D$9),0))</f>
        <v>-</v>
      </c>
      <c r="BE30" s="51" t="s">
        <v>121</v>
      </c>
      <c r="BF30" s="49" t="s">
        <v>121</v>
      </c>
      <c r="BG30" s="49" t="s">
        <v>121</v>
      </c>
      <c r="BH30" s="52" t="s">
        <v>121</v>
      </c>
      <c r="BI30" s="53" t="s">
        <v>121</v>
      </c>
      <c r="BJ30" s="55" t="s">
        <v>121</v>
      </c>
      <c r="BK30" s="109" t="str">
        <f>IFERROR(BI30*(1+Dashboard!$D$8),"-")</f>
        <v>-</v>
      </c>
      <c r="BL30" s="119" t="str">
        <f>IFERROR(BJ30*(1+Dashboard!$D$7)*(1+Dashboard!$D$8)*(1+Dashboard!$D$10),"-")</f>
        <v>-</v>
      </c>
      <c r="BM30" s="112" t="str">
        <f>IF(AND(BK30="-",BL30="-"),"-",IFERROR(BK30*Dashboard!$D$9,0)+IFERROR(BL30*(1-Dashboard!$D$9),0))</f>
        <v>-</v>
      </c>
      <c r="BO30" s="36">
        <v>2037</v>
      </c>
      <c r="BP30" s="47"/>
      <c r="BQ30" s="59">
        <v>94</v>
      </c>
      <c r="BR30" s="53" t="s">
        <v>121</v>
      </c>
      <c r="BS30" s="57" t="s">
        <v>121</v>
      </c>
      <c r="BT30" s="112" t="str">
        <f>IF(AND(BR30="-",BS30="-"),"-",IFERROR(BR30*Dashboard!$D$9,0)+IFERROR(BS30*(1-Dashboard!$D$9),0))</f>
        <v>-</v>
      </c>
      <c r="BU30" s="53" t="s">
        <v>121</v>
      </c>
      <c r="BV30" s="57" t="s">
        <v>121</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v>6.5928496283982216E-2</v>
      </c>
      <c r="E31" s="49">
        <v>5.6888436754629804E-2</v>
      </c>
      <c r="F31" s="49">
        <v>6.5264908250185202E-2</v>
      </c>
      <c r="G31" s="49">
        <v>5.4262820375371432E-2</v>
      </c>
      <c r="H31" s="50">
        <v>2.3234756992135245E-3</v>
      </c>
      <c r="I31" s="101">
        <f>IFERROR((D31+$H31)*(1+Dashboard!$D$7)*(1+Dashboard!$D$8),"-")</f>
        <v>7.9609100121199525E-2</v>
      </c>
      <c r="J31" s="102">
        <f>IFERROR((E31+$H31)*(1+Dashboard!$D$7)*(1+Dashboard!$D$8),"-")</f>
        <v>6.9064774686162872E-2</v>
      </c>
      <c r="K31" s="102">
        <f>IFERROR((F31+$H31)*(1+Dashboard!$D$7)*(1+Dashboard!$D$8),"-")</f>
        <v>7.8835091038578692E-2</v>
      </c>
      <c r="L31" s="103">
        <f>IFERROR((G31+$H31)*(1+Dashboard!$D$7)*(1+Dashboard!$D$8),"-")</f>
        <v>6.6002255741395899E-2</v>
      </c>
      <c r="M31" s="53">
        <v>92.611649617220579</v>
      </c>
      <c r="N31" s="54">
        <v>105.92505040867479</v>
      </c>
      <c r="O31" s="109">
        <f>M31*(1+Dashboard!$D$8)</f>
        <v>100.02058158659823</v>
      </c>
      <c r="P31" s="111">
        <f>N31*(1+Dashboard!$D$10)*(1+Dashboard!$D$7)*(1+Dashboard!$D$8)</f>
        <v>125.52779445742514</v>
      </c>
      <c r="Q31" s="112">
        <f>O31*Dashboard!$D$9+P31*(1-Dashboard!$D$9)</f>
        <v>112.77418802201169</v>
      </c>
      <c r="R31" s="51">
        <v>3.6949910274332996E-2</v>
      </c>
      <c r="S31" s="49">
        <v>3.7737390831461083E-2</v>
      </c>
      <c r="T31" s="49">
        <v>3.599533875053141E-2</v>
      </c>
      <c r="U31" s="52">
        <v>3.6224071678554126E-2</v>
      </c>
      <c r="W31" s="36">
        <v>2038</v>
      </c>
      <c r="X31" s="47"/>
      <c r="Y31" s="51" t="s">
        <v>121</v>
      </c>
      <c r="Z31" s="49" t="s">
        <v>121</v>
      </c>
      <c r="AA31" s="49" t="s">
        <v>121</v>
      </c>
      <c r="AB31" s="52" t="s">
        <v>121</v>
      </c>
      <c r="AC31" s="53" t="s">
        <v>121</v>
      </c>
      <c r="AD31" s="55" t="s">
        <v>121</v>
      </c>
      <c r="AE31" s="109" t="str">
        <f>IFERROR(AC31*(1+Dashboard!$D$8),"-")</f>
        <v>-</v>
      </c>
      <c r="AF31" s="119" t="str">
        <f>IFERROR(AD31*(1+Dashboard!$D$7)*(1+Dashboard!$D$8)*(1+Dashboard!$D$10),"-")</f>
        <v>-</v>
      </c>
      <c r="AG31" s="112" t="str">
        <f>IF(AND(AE31="-",AF31="-"),"-",IFERROR(AE31*Dashboard!$D$9,0)+IFERROR(AF31*(1-Dashboard!$D$9),0))</f>
        <v>-</v>
      </c>
      <c r="AH31" s="51" t="s">
        <v>121</v>
      </c>
      <c r="AI31" s="49" t="s">
        <v>121</v>
      </c>
      <c r="AJ31" s="49" t="s">
        <v>121</v>
      </c>
      <c r="AK31" s="52" t="s">
        <v>121</v>
      </c>
      <c r="AL31" s="53" t="s">
        <v>121</v>
      </c>
      <c r="AM31" s="55" t="s">
        <v>121</v>
      </c>
      <c r="AN31" s="109" t="str">
        <f>IFERROR(AL31*(1+Dashboard!$D$8),"-")</f>
        <v>-</v>
      </c>
      <c r="AO31" s="119" t="str">
        <f>IFERROR(AM31*(1+Dashboard!$D$7)*(1+Dashboard!$D$8)*(1+Dashboard!$D$10),"-")</f>
        <v>-</v>
      </c>
      <c r="AP31" s="112" t="str">
        <f>IF(AND(AN31="-",AO31="-"),"-",IFERROR(AN31*Dashboard!$D$9,0)+IFERROR(AO31*(1-Dashboard!$D$9),0))</f>
        <v>-</v>
      </c>
      <c r="AQ31" s="56">
        <v>9.3190014671828172E-5</v>
      </c>
      <c r="AR31" s="58">
        <v>9.3190014671828172E-5</v>
      </c>
      <c r="AT31" s="36">
        <v>2038</v>
      </c>
      <c r="AU31" s="47"/>
      <c r="AV31" s="51" t="s">
        <v>121</v>
      </c>
      <c r="AW31" s="49" t="s">
        <v>121</v>
      </c>
      <c r="AX31" s="49" t="s">
        <v>121</v>
      </c>
      <c r="AY31" s="52" t="s">
        <v>121</v>
      </c>
      <c r="AZ31" s="53" t="s">
        <v>121</v>
      </c>
      <c r="BA31" s="55" t="s">
        <v>121</v>
      </c>
      <c r="BB31" s="109" t="str">
        <f>IFERROR(AZ31*(1+Dashboard!$D$8),"-")</f>
        <v>-</v>
      </c>
      <c r="BC31" s="119" t="str">
        <f>IFERROR(BA31*(1+Dashboard!$D$7)*(1+Dashboard!$D$8)*(1+Dashboard!$D$10),"-")</f>
        <v>-</v>
      </c>
      <c r="BD31" s="112" t="str">
        <f>IF(AND(BB31="-",BC31="-"),"-",IFERROR(BB31*Dashboard!$D$9,0)+IFERROR(BC31*(1-Dashboard!$D$9),0))</f>
        <v>-</v>
      </c>
      <c r="BE31" s="51" t="s">
        <v>121</v>
      </c>
      <c r="BF31" s="49" t="s">
        <v>121</v>
      </c>
      <c r="BG31" s="49" t="s">
        <v>121</v>
      </c>
      <c r="BH31" s="52" t="s">
        <v>121</v>
      </c>
      <c r="BI31" s="53" t="s">
        <v>121</v>
      </c>
      <c r="BJ31" s="55" t="s">
        <v>121</v>
      </c>
      <c r="BK31" s="109" t="str">
        <f>IFERROR(BI31*(1+Dashboard!$D$8),"-")</f>
        <v>-</v>
      </c>
      <c r="BL31" s="119" t="str">
        <f>IFERROR(BJ31*(1+Dashboard!$D$7)*(1+Dashboard!$D$8)*(1+Dashboard!$D$10),"-")</f>
        <v>-</v>
      </c>
      <c r="BM31" s="112" t="str">
        <f>IF(AND(BK31="-",BL31="-"),"-",IFERROR(BK31*Dashboard!$D$9,0)+IFERROR(BL31*(1-Dashboard!$D$9),0))</f>
        <v>-</v>
      </c>
      <c r="BO31" s="36">
        <v>2038</v>
      </c>
      <c r="BP31" s="47"/>
      <c r="BQ31" s="59">
        <v>94</v>
      </c>
      <c r="BR31" s="53" t="s">
        <v>121</v>
      </c>
      <c r="BS31" s="57" t="s">
        <v>121</v>
      </c>
      <c r="BT31" s="112" t="str">
        <f>IF(AND(BR31="-",BS31="-"),"-",IFERROR(BR31*Dashboard!$D$9,0)+IFERROR(BS31*(1-Dashboard!$D$9),0))</f>
        <v>-</v>
      </c>
      <c r="BU31" s="53" t="s">
        <v>121</v>
      </c>
      <c r="BV31" s="57" t="s">
        <v>121</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v>6.7109861744584776E-2</v>
      </c>
      <c r="E32" s="49">
        <v>5.7246872626598291E-2</v>
      </c>
      <c r="F32" s="49">
        <v>6.8575457203613965E-2</v>
      </c>
      <c r="G32" s="49">
        <v>5.6669602641622019E-2</v>
      </c>
      <c r="H32" s="50">
        <v>2.7571423192294334E-3</v>
      </c>
      <c r="I32" s="101">
        <f>IFERROR((D32+$H32)*(1+Dashboard!$D$7)*(1+Dashboard!$D$8),"-")</f>
        <v>8.1492873540032901E-2</v>
      </c>
      <c r="J32" s="102">
        <f>IFERROR((E32+$H32)*(1+Dashboard!$D$7)*(1+Dashboard!$D$8),"-")</f>
        <v>6.998868303281347E-2</v>
      </c>
      <c r="K32" s="102">
        <f>IFERROR((F32+$H32)*(1+Dashboard!$D$7)*(1+Dashboard!$D$8),"-")</f>
        <v>8.3202344083444568E-2</v>
      </c>
      <c r="L32" s="103">
        <f>IFERROR((G32+$H32)*(1+Dashboard!$D$7)*(1+Dashboard!$D$8),"-")</f>
        <v>6.9315355322337138E-2</v>
      </c>
      <c r="M32" s="53">
        <v>94.155617650624322</v>
      </c>
      <c r="N32" s="54">
        <v>107.62060848602898</v>
      </c>
      <c r="O32" s="109">
        <f>M32*(1+Dashboard!$D$8)</f>
        <v>101.68806706267428</v>
      </c>
      <c r="P32" s="111">
        <f>N32*(1+Dashboard!$D$10)*(1+Dashboard!$D$7)*(1+Dashboard!$D$8)</f>
        <v>127.5371365819139</v>
      </c>
      <c r="Q32" s="112">
        <f>O32*Dashboard!$D$9+P32*(1-Dashboard!$D$9)</f>
        <v>114.6126018222941</v>
      </c>
      <c r="R32" s="51">
        <v>3.6551535982981248E-2</v>
      </c>
      <c r="S32" s="49">
        <v>3.7330526343338354E-2</v>
      </c>
      <c r="T32" s="49">
        <v>3.5607256141933843E-2</v>
      </c>
      <c r="U32" s="52">
        <v>3.583352299311271E-2</v>
      </c>
      <c r="W32" s="36">
        <v>2039</v>
      </c>
      <c r="X32" s="47"/>
      <c r="Y32" s="51" t="s">
        <v>121</v>
      </c>
      <c r="Z32" s="49" t="s">
        <v>121</v>
      </c>
      <c r="AA32" s="49" t="s">
        <v>121</v>
      </c>
      <c r="AB32" s="52" t="s">
        <v>121</v>
      </c>
      <c r="AC32" s="53" t="s">
        <v>121</v>
      </c>
      <c r="AD32" s="55" t="s">
        <v>121</v>
      </c>
      <c r="AE32" s="109" t="str">
        <f>IFERROR(AC32*(1+Dashboard!$D$8),"-")</f>
        <v>-</v>
      </c>
      <c r="AF32" s="119" t="str">
        <f>IFERROR(AD32*(1+Dashboard!$D$7)*(1+Dashboard!$D$8)*(1+Dashboard!$D$10),"-")</f>
        <v>-</v>
      </c>
      <c r="AG32" s="112" t="str">
        <f>IF(AND(AE32="-",AF32="-"),"-",IFERROR(AE32*Dashboard!$D$9,0)+IFERROR(AF32*(1-Dashboard!$D$9),0))</f>
        <v>-</v>
      </c>
      <c r="AH32" s="51" t="s">
        <v>121</v>
      </c>
      <c r="AI32" s="49" t="s">
        <v>121</v>
      </c>
      <c r="AJ32" s="49" t="s">
        <v>121</v>
      </c>
      <c r="AK32" s="52" t="s">
        <v>121</v>
      </c>
      <c r="AL32" s="53" t="s">
        <v>121</v>
      </c>
      <c r="AM32" s="55" t="s">
        <v>121</v>
      </c>
      <c r="AN32" s="109" t="str">
        <f>IFERROR(AL32*(1+Dashboard!$D$8),"-")</f>
        <v>-</v>
      </c>
      <c r="AO32" s="119" t="str">
        <f>IFERROR(AM32*(1+Dashboard!$D$7)*(1+Dashboard!$D$8)*(1+Dashboard!$D$10),"-")</f>
        <v>-</v>
      </c>
      <c r="AP32" s="112" t="str">
        <f>IF(AND(AN32="-",AO32="-"),"-",IFERROR(AN32*Dashboard!$D$9,0)+IFERROR(AO32*(1-Dashboard!$D$9),0))</f>
        <v>-</v>
      </c>
      <c r="AQ32" s="56">
        <v>9.3190014671828172E-5</v>
      </c>
      <c r="AR32" s="58">
        <v>9.3190014671828172E-5</v>
      </c>
      <c r="AT32" s="36">
        <v>2039</v>
      </c>
      <c r="AU32" s="47"/>
      <c r="AV32" s="51" t="s">
        <v>121</v>
      </c>
      <c r="AW32" s="49" t="s">
        <v>121</v>
      </c>
      <c r="AX32" s="49" t="s">
        <v>121</v>
      </c>
      <c r="AY32" s="52" t="s">
        <v>121</v>
      </c>
      <c r="AZ32" s="53" t="s">
        <v>121</v>
      </c>
      <c r="BA32" s="55" t="s">
        <v>121</v>
      </c>
      <c r="BB32" s="109" t="str">
        <f>IFERROR(AZ32*(1+Dashboard!$D$8),"-")</f>
        <v>-</v>
      </c>
      <c r="BC32" s="119" t="str">
        <f>IFERROR(BA32*(1+Dashboard!$D$7)*(1+Dashboard!$D$8)*(1+Dashboard!$D$10),"-")</f>
        <v>-</v>
      </c>
      <c r="BD32" s="112" t="str">
        <f>IF(AND(BB32="-",BC32="-"),"-",IFERROR(BB32*Dashboard!$D$9,0)+IFERROR(BC32*(1-Dashboard!$D$9),0))</f>
        <v>-</v>
      </c>
      <c r="BE32" s="51" t="s">
        <v>121</v>
      </c>
      <c r="BF32" s="49" t="s">
        <v>121</v>
      </c>
      <c r="BG32" s="49" t="s">
        <v>121</v>
      </c>
      <c r="BH32" s="52" t="s">
        <v>121</v>
      </c>
      <c r="BI32" s="53" t="s">
        <v>121</v>
      </c>
      <c r="BJ32" s="55" t="s">
        <v>121</v>
      </c>
      <c r="BK32" s="109" t="str">
        <f>IFERROR(BI32*(1+Dashboard!$D$8),"-")</f>
        <v>-</v>
      </c>
      <c r="BL32" s="119" t="str">
        <f>IFERROR(BJ32*(1+Dashboard!$D$7)*(1+Dashboard!$D$8)*(1+Dashboard!$D$10),"-")</f>
        <v>-</v>
      </c>
      <c r="BM32" s="112" t="str">
        <f>IF(AND(BK32="-",BL32="-"),"-",IFERROR(BK32*Dashboard!$D$9,0)+IFERROR(BL32*(1-Dashboard!$D$9),0))</f>
        <v>-</v>
      </c>
      <c r="BO32" s="36">
        <v>2039</v>
      </c>
      <c r="BP32" s="47"/>
      <c r="BQ32" s="59">
        <v>94</v>
      </c>
      <c r="BR32" s="53" t="s">
        <v>121</v>
      </c>
      <c r="BS32" s="57" t="s">
        <v>121</v>
      </c>
      <c r="BT32" s="112" t="str">
        <f>IF(AND(BR32="-",BS32="-"),"-",IFERROR(BR32*Dashboard!$D$9,0)+IFERROR(BS32*(1-Dashboard!$D$9),0))</f>
        <v>-</v>
      </c>
      <c r="BU32" s="53" t="s">
        <v>121</v>
      </c>
      <c r="BV32" s="57" t="s">
        <v>121</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v>6.8312395962707495E-2</v>
      </c>
      <c r="E33" s="49">
        <v>5.7607566888525141E-2</v>
      </c>
      <c r="F33" s="49">
        <v>7.2053933067029868E-2</v>
      </c>
      <c r="G33" s="49">
        <v>5.9183135733522046E-2</v>
      </c>
      <c r="H33" s="50">
        <v>3.2717509251588089E-3</v>
      </c>
      <c r="I33" s="101">
        <f>IFERROR((D33+$H33)*(1+Dashboard!$D$7)*(1+Dashboard!$D$8),"-")</f>
        <v>8.3495748930007274E-2</v>
      </c>
      <c r="J33" s="102">
        <f>IFERROR((E33+$H33)*(1+Dashboard!$D$7)*(1+Dashboard!$D$8),"-")</f>
        <v>7.1009636297880957E-2</v>
      </c>
      <c r="K33" s="102">
        <f>IFERROR((F33+$H33)*(1+Dashboard!$D$7)*(1+Dashboard!$D$8),"-")</f>
        <v>8.785987780848889E-2</v>
      </c>
      <c r="L33" s="103">
        <f>IFERROR((G33+$H33)*(1+Dashboard!$D$7)*(1+Dashboard!$D$8),"-")</f>
        <v>7.2847379798685358E-2</v>
      </c>
      <c r="M33" s="53">
        <v>95.725325829010089</v>
      </c>
      <c r="N33" s="54">
        <v>109.34330761436772</v>
      </c>
      <c r="O33" s="109">
        <f>M33*(1+Dashboard!$D$8)</f>
        <v>103.3833518953309</v>
      </c>
      <c r="P33" s="111">
        <f>N33*(1+Dashboard!$D$10)*(1+Dashboard!$D$7)*(1+Dashboard!$D$8)</f>
        <v>129.57864254542091</v>
      </c>
      <c r="Q33" s="112">
        <f>O33*Dashboard!$D$9+P33*(1-Dashboard!$D$9)</f>
        <v>116.48099722037591</v>
      </c>
      <c r="R33" s="51">
        <v>3.6157456751477593E-2</v>
      </c>
      <c r="S33" s="49">
        <v>3.6928048451852227E-2</v>
      </c>
      <c r="T33" s="49">
        <v>3.5223357633731599E-2</v>
      </c>
      <c r="U33" s="52">
        <v>3.5447184995996271E-2</v>
      </c>
      <c r="W33" s="36">
        <v>2040</v>
      </c>
      <c r="X33" s="47"/>
      <c r="Y33" s="51" t="s">
        <v>121</v>
      </c>
      <c r="Z33" s="49" t="s">
        <v>121</v>
      </c>
      <c r="AA33" s="49" t="s">
        <v>121</v>
      </c>
      <c r="AB33" s="52" t="s">
        <v>121</v>
      </c>
      <c r="AC33" s="53" t="s">
        <v>121</v>
      </c>
      <c r="AD33" s="55" t="s">
        <v>121</v>
      </c>
      <c r="AE33" s="109" t="str">
        <f>IFERROR(AC33*(1+Dashboard!$D$8),"-")</f>
        <v>-</v>
      </c>
      <c r="AF33" s="119" t="str">
        <f>IFERROR(AD33*(1+Dashboard!$D$7)*(1+Dashboard!$D$8)*(1+Dashboard!$D$10),"-")</f>
        <v>-</v>
      </c>
      <c r="AG33" s="112" t="str">
        <f>IF(AND(AE33="-",AF33="-"),"-",IFERROR(AE33*Dashboard!$D$9,0)+IFERROR(AF33*(1-Dashboard!$D$9),0))</f>
        <v>-</v>
      </c>
      <c r="AH33" s="51" t="s">
        <v>121</v>
      </c>
      <c r="AI33" s="49" t="s">
        <v>121</v>
      </c>
      <c r="AJ33" s="49" t="s">
        <v>121</v>
      </c>
      <c r="AK33" s="52" t="s">
        <v>121</v>
      </c>
      <c r="AL33" s="53" t="s">
        <v>121</v>
      </c>
      <c r="AM33" s="55" t="s">
        <v>121</v>
      </c>
      <c r="AN33" s="109" t="str">
        <f>IFERROR(AL33*(1+Dashboard!$D$8),"-")</f>
        <v>-</v>
      </c>
      <c r="AO33" s="119" t="str">
        <f>IFERROR(AM33*(1+Dashboard!$D$7)*(1+Dashboard!$D$8)*(1+Dashboard!$D$10),"-")</f>
        <v>-</v>
      </c>
      <c r="AP33" s="112" t="str">
        <f>IF(AND(AN33="-",AO33="-"),"-",IFERROR(AN33*Dashboard!$D$9,0)+IFERROR(AO33*(1-Dashboard!$D$9),0))</f>
        <v>-</v>
      </c>
      <c r="AQ33" s="56">
        <v>9.3190014671828172E-5</v>
      </c>
      <c r="AR33" s="58">
        <v>9.3190014671828172E-5</v>
      </c>
      <c r="AT33" s="36">
        <v>2040</v>
      </c>
      <c r="AU33" s="47"/>
      <c r="AV33" s="51" t="s">
        <v>121</v>
      </c>
      <c r="AW33" s="49" t="s">
        <v>121</v>
      </c>
      <c r="AX33" s="49" t="s">
        <v>121</v>
      </c>
      <c r="AY33" s="52" t="s">
        <v>121</v>
      </c>
      <c r="AZ33" s="53" t="s">
        <v>121</v>
      </c>
      <c r="BA33" s="55" t="s">
        <v>121</v>
      </c>
      <c r="BB33" s="109" t="str">
        <f>IFERROR(AZ33*(1+Dashboard!$D$8),"-")</f>
        <v>-</v>
      </c>
      <c r="BC33" s="119" t="str">
        <f>IFERROR(BA33*(1+Dashboard!$D$7)*(1+Dashboard!$D$8)*(1+Dashboard!$D$10),"-")</f>
        <v>-</v>
      </c>
      <c r="BD33" s="112" t="str">
        <f>IF(AND(BB33="-",BC33="-"),"-",IFERROR(BB33*Dashboard!$D$9,0)+IFERROR(BC33*(1-Dashboard!$D$9),0))</f>
        <v>-</v>
      </c>
      <c r="BE33" s="51" t="s">
        <v>121</v>
      </c>
      <c r="BF33" s="49" t="s">
        <v>121</v>
      </c>
      <c r="BG33" s="49" t="s">
        <v>121</v>
      </c>
      <c r="BH33" s="52" t="s">
        <v>121</v>
      </c>
      <c r="BI33" s="53" t="s">
        <v>121</v>
      </c>
      <c r="BJ33" s="55" t="s">
        <v>121</v>
      </c>
      <c r="BK33" s="109" t="str">
        <f>IFERROR(BI33*(1+Dashboard!$D$8),"-")</f>
        <v>-</v>
      </c>
      <c r="BL33" s="119" t="str">
        <f>IFERROR(BJ33*(1+Dashboard!$D$7)*(1+Dashboard!$D$8)*(1+Dashboard!$D$10),"-")</f>
        <v>-</v>
      </c>
      <c r="BM33" s="112" t="str">
        <f>IF(AND(BK33="-",BL33="-"),"-",IFERROR(BK33*Dashboard!$D$9,0)+IFERROR(BL33*(1-Dashboard!$D$9),0))</f>
        <v>-</v>
      </c>
      <c r="BO33" s="36">
        <v>2040</v>
      </c>
      <c r="BP33" s="47"/>
      <c r="BQ33" s="59">
        <v>94</v>
      </c>
      <c r="BR33" s="53" t="s">
        <v>121</v>
      </c>
      <c r="BS33" s="57" t="s">
        <v>121</v>
      </c>
      <c r="BT33" s="112" t="str">
        <f>IF(AND(BR33="-",BS33="-"),"-",IFERROR(BR33*Dashboard!$D$9,0)+IFERROR(BS33*(1-Dashboard!$D$9),0))</f>
        <v>-</v>
      </c>
      <c r="BU33" s="53" t="s">
        <v>121</v>
      </c>
      <c r="BV33" s="57" t="s">
        <v>121</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v>6.9536478258983916E-2</v>
      </c>
      <c r="E34" s="49">
        <v>5.7970533769804239E-2</v>
      </c>
      <c r="F34" s="49">
        <v>7.5708853898161274E-2</v>
      </c>
      <c r="G34" s="49">
        <v>6.1808154495156351E-2</v>
      </c>
      <c r="H34" s="50">
        <v>3.8824089861524366E-3</v>
      </c>
      <c r="I34" s="101">
        <f>IFERROR((D34+$H34)*(1+Dashboard!$D$7)*(1+Dashboard!$D$8),"-")</f>
        <v>8.5635790082727065E-2</v>
      </c>
      <c r="J34" s="102">
        <f>IFERROR((E34+$H34)*(1+Dashboard!$D$7)*(1+Dashboard!$D$8),"-")</f>
        <v>7.2145272430547885E-2</v>
      </c>
      <c r="K34" s="102">
        <f>IFERROR((F34+$H34)*(1+Dashboard!$D$7)*(1+Dashboard!$D$8),"-")</f>
        <v>9.2835249028263539E-2</v>
      </c>
      <c r="L34" s="103">
        <f>IFERROR((G34+$H34)*(1+Dashboard!$D$7)*(1+Dashboard!$D$8),"-")</f>
        <v>7.6621473244598587E-2</v>
      </c>
      <c r="M34" s="53">
        <v>97.321203277236293</v>
      </c>
      <c r="N34" s="54">
        <v>111.09358224454134</v>
      </c>
      <c r="O34" s="109">
        <f>M34*(1+Dashboard!$D$8)</f>
        <v>105.10689953941521</v>
      </c>
      <c r="P34" s="111">
        <f>N34*(1+Dashboard!$D$10)*(1+Dashboard!$D$7)*(1+Dashboard!$D$8)</f>
        <v>131.65282719931358</v>
      </c>
      <c r="Q34" s="112">
        <f>O34*Dashboard!$D$9+P34*(1-Dashboard!$D$9)</f>
        <v>118.37986336936439</v>
      </c>
      <c r="R34" s="51">
        <v>3.5767626272769852E-2</v>
      </c>
      <c r="S34" s="49">
        <v>3.652990986304952E-2</v>
      </c>
      <c r="T34" s="49">
        <v>3.4843598115178336E-2</v>
      </c>
      <c r="U34" s="52">
        <v>3.5065012289801537E-2</v>
      </c>
      <c r="W34" s="36">
        <v>2041</v>
      </c>
      <c r="X34" s="47"/>
      <c r="Y34" s="51" t="s">
        <v>121</v>
      </c>
      <c r="Z34" s="49" t="s">
        <v>121</v>
      </c>
      <c r="AA34" s="49" t="s">
        <v>121</v>
      </c>
      <c r="AB34" s="52" t="s">
        <v>121</v>
      </c>
      <c r="AC34" s="53" t="s">
        <v>121</v>
      </c>
      <c r="AD34" s="55" t="s">
        <v>121</v>
      </c>
      <c r="AE34" s="109" t="str">
        <f>IFERROR(AC34*(1+Dashboard!$D$8),"-")</f>
        <v>-</v>
      </c>
      <c r="AF34" s="119" t="str">
        <f>IFERROR(AD34*(1+Dashboard!$D$7)*(1+Dashboard!$D$8)*(1+Dashboard!$D$10),"-")</f>
        <v>-</v>
      </c>
      <c r="AG34" s="112" t="str">
        <f>IF(AND(AE34="-",AF34="-"),"-",IFERROR(AE34*Dashboard!$D$9,0)+IFERROR(AF34*(1-Dashboard!$D$9),0))</f>
        <v>-</v>
      </c>
      <c r="AH34" s="51" t="s">
        <v>121</v>
      </c>
      <c r="AI34" s="49" t="s">
        <v>121</v>
      </c>
      <c r="AJ34" s="49" t="s">
        <v>121</v>
      </c>
      <c r="AK34" s="52" t="s">
        <v>121</v>
      </c>
      <c r="AL34" s="53" t="s">
        <v>121</v>
      </c>
      <c r="AM34" s="55" t="s">
        <v>121</v>
      </c>
      <c r="AN34" s="109" t="str">
        <f>IFERROR(AL34*(1+Dashboard!$D$8),"-")</f>
        <v>-</v>
      </c>
      <c r="AO34" s="119" t="str">
        <f>IFERROR(AM34*(1+Dashboard!$D$7)*(1+Dashboard!$D$8)*(1+Dashboard!$D$10),"-")</f>
        <v>-</v>
      </c>
      <c r="AP34" s="112" t="str">
        <f>IF(AND(AN34="-",AO34="-"),"-",IFERROR(AN34*Dashboard!$D$9,0)+IFERROR(AO34*(1-Dashboard!$D$9),0))</f>
        <v>-</v>
      </c>
      <c r="AQ34" s="56">
        <v>9.3190014671828172E-5</v>
      </c>
      <c r="AR34" s="58">
        <v>9.3190014671828172E-5</v>
      </c>
      <c r="AT34" s="36">
        <v>2041</v>
      </c>
      <c r="AU34" s="47"/>
      <c r="AV34" s="51" t="s">
        <v>121</v>
      </c>
      <c r="AW34" s="49" t="s">
        <v>121</v>
      </c>
      <c r="AX34" s="49" t="s">
        <v>121</v>
      </c>
      <c r="AY34" s="52" t="s">
        <v>121</v>
      </c>
      <c r="AZ34" s="53" t="s">
        <v>121</v>
      </c>
      <c r="BA34" s="55" t="s">
        <v>121</v>
      </c>
      <c r="BB34" s="109" t="str">
        <f>IFERROR(AZ34*(1+Dashboard!$D$8),"-")</f>
        <v>-</v>
      </c>
      <c r="BC34" s="119" t="str">
        <f>IFERROR(BA34*(1+Dashboard!$D$7)*(1+Dashboard!$D$8)*(1+Dashboard!$D$10),"-")</f>
        <v>-</v>
      </c>
      <c r="BD34" s="112" t="str">
        <f>IF(AND(BB34="-",BC34="-"),"-",IFERROR(BB34*Dashboard!$D$9,0)+IFERROR(BC34*(1-Dashboard!$D$9),0))</f>
        <v>-</v>
      </c>
      <c r="BE34" s="51" t="s">
        <v>121</v>
      </c>
      <c r="BF34" s="49" t="s">
        <v>121</v>
      </c>
      <c r="BG34" s="49" t="s">
        <v>121</v>
      </c>
      <c r="BH34" s="52" t="s">
        <v>121</v>
      </c>
      <c r="BI34" s="53" t="s">
        <v>121</v>
      </c>
      <c r="BJ34" s="55" t="s">
        <v>121</v>
      </c>
      <c r="BK34" s="109" t="str">
        <f>IFERROR(BI34*(1+Dashboard!$D$8),"-")</f>
        <v>-</v>
      </c>
      <c r="BL34" s="119" t="str">
        <f>IFERROR(BJ34*(1+Dashboard!$D$7)*(1+Dashboard!$D$8)*(1+Dashboard!$D$10),"-")</f>
        <v>-</v>
      </c>
      <c r="BM34" s="112" t="str">
        <f>IF(AND(BK34="-",BL34="-"),"-",IFERROR(BK34*Dashboard!$D$9,0)+IFERROR(BL34*(1-Dashboard!$D$9),0))</f>
        <v>-</v>
      </c>
      <c r="BO34" s="36">
        <v>2041</v>
      </c>
      <c r="BP34" s="47"/>
      <c r="BQ34" s="59">
        <v>94</v>
      </c>
      <c r="BR34" s="53" t="s">
        <v>121</v>
      </c>
      <c r="BS34" s="57" t="s">
        <v>121</v>
      </c>
      <c r="BT34" s="112" t="str">
        <f>IF(AND(BR34="-",BS34="-"),"-",IFERROR(BR34*Dashboard!$D$9,0)+IFERROR(BS34*(1-Dashboard!$D$9),0))</f>
        <v>-</v>
      </c>
      <c r="BU34" s="53" t="s">
        <v>121</v>
      </c>
      <c r="BV34" s="57" t="s">
        <v>121</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v>7.0782494751052194E-2</v>
      </c>
      <c r="E35" s="49">
        <v>5.8335787589484336E-2</v>
      </c>
      <c r="F35" s="49">
        <v>7.954916983145055E-2</v>
      </c>
      <c r="G35" s="49">
        <v>6.4549603780681072E-2</v>
      </c>
      <c r="H35" s="50">
        <v>4.6070437146817807E-3</v>
      </c>
      <c r="I35" s="101">
        <f>IFERROR((D35+$H35)*(1+Dashboard!$D$7)*(1+Dashboard!$D$8),"-")</f>
        <v>8.7934357666432109E-2</v>
      </c>
      <c r="J35" s="102">
        <f>IFERROR((E35+$H35)*(1+Dashboard!$D$7)*(1+Dashboard!$D$8),"-")</f>
        <v>7.3416518433179367E-2</v>
      </c>
      <c r="K35" s="102">
        <f>IFERROR((F35+$H35)*(1+Dashboard!$D$7)*(1+Dashboard!$D$8),"-")</f>
        <v>9.8159807480208749E-2</v>
      </c>
      <c r="L35" s="103">
        <f>IFERROR((G35+$H35)*(1+Dashboard!$D$7)*(1+Dashboard!$D$8),"-")</f>
        <v>8.0664313638591237E-2</v>
      </c>
      <c r="M35" s="53">
        <v>98.943686274283564</v>
      </c>
      <c r="N35" s="54">
        <v>112.87187378171977</v>
      </c>
      <c r="O35" s="109">
        <f>M35*(1+Dashboard!$D$8)</f>
        <v>106.85918117622626</v>
      </c>
      <c r="P35" s="111">
        <f>N35*(1+Dashboard!$D$10)*(1+Dashboard!$D$7)*(1+Dashboard!$D$8)</f>
        <v>133.76021363626194</v>
      </c>
      <c r="Q35" s="112">
        <f>O35*Dashboard!$D$9+P35*(1-Dashboard!$D$9)</f>
        <v>120.3096974062441</v>
      </c>
      <c r="R35" s="51">
        <v>3.5381998739063857E-2</v>
      </c>
      <c r="S35" s="49">
        <v>3.613606379287531E-2</v>
      </c>
      <c r="T35" s="49">
        <v>3.4467932961887784E-2</v>
      </c>
      <c r="U35" s="52">
        <v>3.4686959966575906E-2</v>
      </c>
      <c r="W35" s="36">
        <v>2042</v>
      </c>
      <c r="X35" s="47"/>
      <c r="Y35" s="51" t="s">
        <v>121</v>
      </c>
      <c r="Z35" s="49" t="s">
        <v>121</v>
      </c>
      <c r="AA35" s="49" t="s">
        <v>121</v>
      </c>
      <c r="AB35" s="52" t="s">
        <v>121</v>
      </c>
      <c r="AC35" s="53" t="s">
        <v>121</v>
      </c>
      <c r="AD35" s="55" t="s">
        <v>121</v>
      </c>
      <c r="AE35" s="109" t="str">
        <f>IFERROR(AC35*(1+Dashboard!$D$8),"-")</f>
        <v>-</v>
      </c>
      <c r="AF35" s="119" t="str">
        <f>IFERROR(AD35*(1+Dashboard!$D$7)*(1+Dashboard!$D$8)*(1+Dashboard!$D$10),"-")</f>
        <v>-</v>
      </c>
      <c r="AG35" s="112" t="str">
        <f>IF(AND(AE35="-",AF35="-"),"-",IFERROR(AE35*Dashboard!$D$9,0)+IFERROR(AF35*(1-Dashboard!$D$9),0))</f>
        <v>-</v>
      </c>
      <c r="AH35" s="51" t="s">
        <v>121</v>
      </c>
      <c r="AI35" s="49" t="s">
        <v>121</v>
      </c>
      <c r="AJ35" s="49" t="s">
        <v>121</v>
      </c>
      <c r="AK35" s="52" t="s">
        <v>121</v>
      </c>
      <c r="AL35" s="53" t="s">
        <v>121</v>
      </c>
      <c r="AM35" s="55" t="s">
        <v>121</v>
      </c>
      <c r="AN35" s="109" t="str">
        <f>IFERROR(AL35*(1+Dashboard!$D$8),"-")</f>
        <v>-</v>
      </c>
      <c r="AO35" s="119" t="str">
        <f>IFERROR(AM35*(1+Dashboard!$D$7)*(1+Dashboard!$D$8)*(1+Dashboard!$D$10),"-")</f>
        <v>-</v>
      </c>
      <c r="AP35" s="112" t="str">
        <f>IF(AND(AN35="-",AO35="-"),"-",IFERROR(AN35*Dashboard!$D$9,0)+IFERROR(AO35*(1-Dashboard!$D$9),0))</f>
        <v>-</v>
      </c>
      <c r="AQ35" s="56">
        <v>9.3190014671828172E-5</v>
      </c>
      <c r="AR35" s="58">
        <v>9.3190014671828172E-5</v>
      </c>
      <c r="AT35" s="36">
        <v>2042</v>
      </c>
      <c r="AU35" s="47"/>
      <c r="AV35" s="51" t="s">
        <v>121</v>
      </c>
      <c r="AW35" s="49" t="s">
        <v>121</v>
      </c>
      <c r="AX35" s="49" t="s">
        <v>121</v>
      </c>
      <c r="AY35" s="52" t="s">
        <v>121</v>
      </c>
      <c r="AZ35" s="53" t="s">
        <v>121</v>
      </c>
      <c r="BA35" s="55" t="s">
        <v>121</v>
      </c>
      <c r="BB35" s="109" t="str">
        <f>IFERROR(AZ35*(1+Dashboard!$D$8),"-")</f>
        <v>-</v>
      </c>
      <c r="BC35" s="119" t="str">
        <f>IFERROR(BA35*(1+Dashboard!$D$7)*(1+Dashboard!$D$8)*(1+Dashboard!$D$10),"-")</f>
        <v>-</v>
      </c>
      <c r="BD35" s="112" t="str">
        <f>IF(AND(BB35="-",BC35="-"),"-",IFERROR(BB35*Dashboard!$D$9,0)+IFERROR(BC35*(1-Dashboard!$D$9),0))</f>
        <v>-</v>
      </c>
      <c r="BE35" s="51" t="s">
        <v>121</v>
      </c>
      <c r="BF35" s="49" t="s">
        <v>121</v>
      </c>
      <c r="BG35" s="49" t="s">
        <v>121</v>
      </c>
      <c r="BH35" s="52" t="s">
        <v>121</v>
      </c>
      <c r="BI35" s="53" t="s">
        <v>121</v>
      </c>
      <c r="BJ35" s="55" t="s">
        <v>121</v>
      </c>
      <c r="BK35" s="109" t="str">
        <f>IFERROR(BI35*(1+Dashboard!$D$8),"-")</f>
        <v>-</v>
      </c>
      <c r="BL35" s="119" t="str">
        <f>IFERROR(BJ35*(1+Dashboard!$D$7)*(1+Dashboard!$D$8)*(1+Dashboard!$D$10),"-")</f>
        <v>-</v>
      </c>
      <c r="BM35" s="112" t="str">
        <f>IF(AND(BK35="-",BL35="-"),"-",IFERROR(BK35*Dashboard!$D$9,0)+IFERROR(BL35*(1-Dashboard!$D$9),0))</f>
        <v>-</v>
      </c>
      <c r="BO35" s="36">
        <v>2042</v>
      </c>
      <c r="BP35" s="47"/>
      <c r="BQ35" s="59">
        <v>94</v>
      </c>
      <c r="BR35" s="53" t="s">
        <v>121</v>
      </c>
      <c r="BS35" s="57" t="s">
        <v>121</v>
      </c>
      <c r="BT35" s="112" t="str">
        <f>IF(AND(BR35="-",BS35="-"),"-",IFERROR(BR35*Dashboard!$D$9,0)+IFERROR(BS35*(1-Dashboard!$D$9),0))</f>
        <v>-</v>
      </c>
      <c r="BU35" s="53" t="s">
        <v>121</v>
      </c>
      <c r="BV35" s="57" t="s">
        <v>121</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v>7.2050838475349918E-2</v>
      </c>
      <c r="E36" s="49">
        <v>5.8703342756833934E-2</v>
      </c>
      <c r="F36" s="49">
        <v>8.3584284995055921E-2</v>
      </c>
      <c r="G36" s="49">
        <v>6.7412647769145739E-2</v>
      </c>
      <c r="H36" s="50">
        <v>5.4669283593491913E-3</v>
      </c>
      <c r="I36" s="101">
        <f>IFERROR((D36+$H36)*(1+Dashboard!$D$7)*(1+Dashboard!$D$8),"-")</f>
        <v>9.0416723235993049E-2</v>
      </c>
      <c r="J36" s="102">
        <f>IFERROR((E36+$H36)*(1+Dashboard!$D$7)*(1+Dashboard!$D$8),"-")</f>
        <v>7.4848204229916004E-2</v>
      </c>
      <c r="K36" s="102">
        <f>IFERROR((F36+$H36)*(1+Dashboard!$D$7)*(1+Dashboard!$D$8),"-")</f>
        <v>0.10386933525657813</v>
      </c>
      <c r="L36" s="103">
        <f>IFERROR((G36+$H36)*(1+Dashboard!$D$7)*(1+Dashboard!$D$8),"-")</f>
        <v>8.5006737596276485E-2</v>
      </c>
      <c r="M36" s="53">
        <v>100.59321837252422</v>
      </c>
      <c r="N36" s="54">
        <v>114.67863069671128</v>
      </c>
      <c r="O36" s="109">
        <f>M36*(1+Dashboard!$D$8)</f>
        <v>108.64067584232616</v>
      </c>
      <c r="P36" s="111">
        <f>N36*(1+Dashboard!$D$10)*(1+Dashboard!$D$7)*(1+Dashboard!$D$8)</f>
        <v>135.90133332215837</v>
      </c>
      <c r="Q36" s="112">
        <f>O36*Dashboard!$D$9+P36*(1-Dashboard!$D$9)</f>
        <v>122.27100458224226</v>
      </c>
      <c r="R36" s="51">
        <v>3.5000528836440732E-2</v>
      </c>
      <c r="S36" s="49">
        <v>3.5746463961675502E-2</v>
      </c>
      <c r="T36" s="49">
        <v>3.4096318030590107E-2</v>
      </c>
      <c r="U36" s="52">
        <v>3.4312983602540453E-2</v>
      </c>
      <c r="W36" s="36">
        <v>2043</v>
      </c>
      <c r="X36" s="47"/>
      <c r="Y36" s="51" t="s">
        <v>121</v>
      </c>
      <c r="Z36" s="49" t="s">
        <v>121</v>
      </c>
      <c r="AA36" s="49" t="s">
        <v>121</v>
      </c>
      <c r="AB36" s="52" t="s">
        <v>121</v>
      </c>
      <c r="AC36" s="53" t="s">
        <v>121</v>
      </c>
      <c r="AD36" s="55" t="s">
        <v>121</v>
      </c>
      <c r="AE36" s="109" t="str">
        <f>IFERROR(AC36*(1+Dashboard!$D$8),"-")</f>
        <v>-</v>
      </c>
      <c r="AF36" s="119" t="str">
        <f>IFERROR(AD36*(1+Dashboard!$D$7)*(1+Dashboard!$D$8)*(1+Dashboard!$D$10),"-")</f>
        <v>-</v>
      </c>
      <c r="AG36" s="112" t="str">
        <f>IF(AND(AE36="-",AF36="-"),"-",IFERROR(AE36*Dashboard!$D$9,0)+IFERROR(AF36*(1-Dashboard!$D$9),0))</f>
        <v>-</v>
      </c>
      <c r="AH36" s="51" t="s">
        <v>121</v>
      </c>
      <c r="AI36" s="49" t="s">
        <v>121</v>
      </c>
      <c r="AJ36" s="49" t="s">
        <v>121</v>
      </c>
      <c r="AK36" s="52" t="s">
        <v>121</v>
      </c>
      <c r="AL36" s="53" t="s">
        <v>121</v>
      </c>
      <c r="AM36" s="55" t="s">
        <v>121</v>
      </c>
      <c r="AN36" s="109" t="str">
        <f>IFERROR(AL36*(1+Dashboard!$D$8),"-")</f>
        <v>-</v>
      </c>
      <c r="AO36" s="119" t="str">
        <f>IFERROR(AM36*(1+Dashboard!$D$7)*(1+Dashboard!$D$8)*(1+Dashboard!$D$10),"-")</f>
        <v>-</v>
      </c>
      <c r="AP36" s="112" t="str">
        <f>IF(AND(AN36="-",AO36="-"),"-",IFERROR(AN36*Dashboard!$D$9,0)+IFERROR(AO36*(1-Dashboard!$D$9),0))</f>
        <v>-</v>
      </c>
      <c r="AQ36" s="56">
        <v>9.3190014671828172E-5</v>
      </c>
      <c r="AR36" s="58">
        <v>9.3190014671828172E-5</v>
      </c>
      <c r="AT36" s="36">
        <v>2043</v>
      </c>
      <c r="AU36" s="47"/>
      <c r="AV36" s="51" t="s">
        <v>121</v>
      </c>
      <c r="AW36" s="49" t="s">
        <v>121</v>
      </c>
      <c r="AX36" s="49" t="s">
        <v>121</v>
      </c>
      <c r="AY36" s="52" t="s">
        <v>121</v>
      </c>
      <c r="AZ36" s="53" t="s">
        <v>121</v>
      </c>
      <c r="BA36" s="55" t="s">
        <v>121</v>
      </c>
      <c r="BB36" s="109" t="str">
        <f>IFERROR(AZ36*(1+Dashboard!$D$8),"-")</f>
        <v>-</v>
      </c>
      <c r="BC36" s="119" t="str">
        <f>IFERROR(BA36*(1+Dashboard!$D$7)*(1+Dashboard!$D$8)*(1+Dashboard!$D$10),"-")</f>
        <v>-</v>
      </c>
      <c r="BD36" s="112" t="str">
        <f>IF(AND(BB36="-",BC36="-"),"-",IFERROR(BB36*Dashboard!$D$9,0)+IFERROR(BC36*(1-Dashboard!$D$9),0))</f>
        <v>-</v>
      </c>
      <c r="BE36" s="51" t="s">
        <v>121</v>
      </c>
      <c r="BF36" s="49" t="s">
        <v>121</v>
      </c>
      <c r="BG36" s="49" t="s">
        <v>121</v>
      </c>
      <c r="BH36" s="52" t="s">
        <v>121</v>
      </c>
      <c r="BI36" s="53" t="s">
        <v>121</v>
      </c>
      <c r="BJ36" s="55" t="s">
        <v>121</v>
      </c>
      <c r="BK36" s="109" t="str">
        <f>IFERROR(BI36*(1+Dashboard!$D$8),"-")</f>
        <v>-</v>
      </c>
      <c r="BL36" s="119" t="str">
        <f>IFERROR(BJ36*(1+Dashboard!$D$7)*(1+Dashboard!$D$8)*(1+Dashboard!$D$10),"-")</f>
        <v>-</v>
      </c>
      <c r="BM36" s="112" t="str">
        <f>IF(AND(BK36="-",BL36="-"),"-",IFERROR(BK36*Dashboard!$D$9,0)+IFERROR(BL36*(1-Dashboard!$D$9),0))</f>
        <v>-</v>
      </c>
      <c r="BO36" s="36">
        <v>2043</v>
      </c>
      <c r="BP36" s="47"/>
      <c r="BQ36" s="59">
        <v>94</v>
      </c>
      <c r="BR36" s="53" t="s">
        <v>121</v>
      </c>
      <c r="BS36" s="57" t="s">
        <v>121</v>
      </c>
      <c r="BT36" s="112" t="str">
        <f>IF(AND(BR36="-",BS36="-"),"-",IFERROR(BR36*Dashboard!$D$9,0)+IFERROR(BS36*(1-Dashboard!$D$9),0))</f>
        <v>-</v>
      </c>
      <c r="BU36" s="53" t="s">
        <v>121</v>
      </c>
      <c r="BV36" s="57" t="s">
        <v>121</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v>7.3341909511091291E-2</v>
      </c>
      <c r="E37" s="49">
        <v>5.9073213771909737E-2</v>
      </c>
      <c r="F37" s="49">
        <v>8.7824080539588664E-2</v>
      </c>
      <c r="G37" s="49">
        <v>7.0402679692466427E-2</v>
      </c>
      <c r="H37" s="50">
        <v>6.487306727959022E-3</v>
      </c>
      <c r="I37" s="101">
        <f>IFERROR((D37+$H37)*(1+Dashboard!$D$7)*(1+Dashboard!$D$8),"-")</f>
        <v>9.3112797821228305E-2</v>
      </c>
      <c r="J37" s="102">
        <f>IFERROR((E37+$H37)*(1+Dashboard!$D$7)*(1+Dashboard!$D$8),"-")</f>
        <v>7.6469791111046931E-2</v>
      </c>
      <c r="K37" s="102">
        <f>IFERROR((F37+$H37)*(1+Dashboard!$D$7)*(1+Dashboard!$D$8),"-")</f>
        <v>0.11000480210886764</v>
      </c>
      <c r="L37" s="103">
        <f>IFERROR((G37+$H37)*(1+Dashboard!$D$7)*(1+Dashboard!$D$8),"-")</f>
        <v>8.9684480160784258E-2</v>
      </c>
      <c r="M37" s="53">
        <v>102.27025051898001</v>
      </c>
      <c r="N37" s="54">
        <v>116.51430863906327</v>
      </c>
      <c r="O37" s="109">
        <f>M37*(1+Dashboard!$D$8)</f>
        <v>110.45187056049842</v>
      </c>
      <c r="P37" s="111">
        <f>N37*(1+Dashboard!$D$10)*(1+Dashboard!$D$7)*(1+Dashboard!$D$8)</f>
        <v>138.07672623014906</v>
      </c>
      <c r="Q37" s="112">
        <f>O37*Dashboard!$D$9+P37*(1-Dashboard!$D$9)</f>
        <v>124.26429839532375</v>
      </c>
      <c r="R37" s="51">
        <v>3.4623171739532187E-2</v>
      </c>
      <c r="S37" s="49">
        <v>3.5361064588758609E-2</v>
      </c>
      <c r="T37" s="49">
        <v>3.372870965394472E-2</v>
      </c>
      <c r="U37" s="52">
        <v>3.3943039252869824E-2</v>
      </c>
      <c r="W37" s="36">
        <v>2044</v>
      </c>
      <c r="X37" s="47"/>
      <c r="Y37" s="51" t="s">
        <v>121</v>
      </c>
      <c r="Z37" s="49" t="s">
        <v>121</v>
      </c>
      <c r="AA37" s="49" t="s">
        <v>121</v>
      </c>
      <c r="AB37" s="52" t="s">
        <v>121</v>
      </c>
      <c r="AC37" s="53" t="s">
        <v>121</v>
      </c>
      <c r="AD37" s="55" t="s">
        <v>121</v>
      </c>
      <c r="AE37" s="109" t="str">
        <f>IFERROR(AC37*(1+Dashboard!$D$8),"-")</f>
        <v>-</v>
      </c>
      <c r="AF37" s="119" t="str">
        <f>IFERROR(AD37*(1+Dashboard!$D$7)*(1+Dashboard!$D$8)*(1+Dashboard!$D$10),"-")</f>
        <v>-</v>
      </c>
      <c r="AG37" s="112" t="str">
        <f>IF(AND(AE37="-",AF37="-"),"-",IFERROR(AE37*Dashboard!$D$9,0)+IFERROR(AF37*(1-Dashboard!$D$9),0))</f>
        <v>-</v>
      </c>
      <c r="AH37" s="51" t="s">
        <v>121</v>
      </c>
      <c r="AI37" s="49" t="s">
        <v>121</v>
      </c>
      <c r="AJ37" s="49" t="s">
        <v>121</v>
      </c>
      <c r="AK37" s="52" t="s">
        <v>121</v>
      </c>
      <c r="AL37" s="53" t="s">
        <v>121</v>
      </c>
      <c r="AM37" s="55" t="s">
        <v>121</v>
      </c>
      <c r="AN37" s="109" t="str">
        <f>IFERROR(AL37*(1+Dashboard!$D$8),"-")</f>
        <v>-</v>
      </c>
      <c r="AO37" s="119" t="str">
        <f>IFERROR(AM37*(1+Dashboard!$D$7)*(1+Dashboard!$D$8)*(1+Dashboard!$D$10),"-")</f>
        <v>-</v>
      </c>
      <c r="AP37" s="112" t="str">
        <f>IF(AND(AN37="-",AO37="-"),"-",IFERROR(AN37*Dashboard!$D$9,0)+IFERROR(AO37*(1-Dashboard!$D$9),0))</f>
        <v>-</v>
      </c>
      <c r="AQ37" s="56">
        <v>9.3190014671828172E-5</v>
      </c>
      <c r="AR37" s="58">
        <v>9.3190014671828172E-5</v>
      </c>
      <c r="AT37" s="36">
        <v>2044</v>
      </c>
      <c r="AU37" s="47"/>
      <c r="AV37" s="51" t="s">
        <v>121</v>
      </c>
      <c r="AW37" s="49" t="s">
        <v>121</v>
      </c>
      <c r="AX37" s="49" t="s">
        <v>121</v>
      </c>
      <c r="AY37" s="52" t="s">
        <v>121</v>
      </c>
      <c r="AZ37" s="53" t="s">
        <v>121</v>
      </c>
      <c r="BA37" s="55" t="s">
        <v>121</v>
      </c>
      <c r="BB37" s="109" t="str">
        <f>IFERROR(AZ37*(1+Dashboard!$D$8),"-")</f>
        <v>-</v>
      </c>
      <c r="BC37" s="119" t="str">
        <f>IFERROR(BA37*(1+Dashboard!$D$7)*(1+Dashboard!$D$8)*(1+Dashboard!$D$10),"-")</f>
        <v>-</v>
      </c>
      <c r="BD37" s="112" t="str">
        <f>IF(AND(BB37="-",BC37="-"),"-",IFERROR(BB37*Dashboard!$D$9,0)+IFERROR(BC37*(1-Dashboard!$D$9),0))</f>
        <v>-</v>
      </c>
      <c r="BE37" s="51" t="s">
        <v>121</v>
      </c>
      <c r="BF37" s="49" t="s">
        <v>121</v>
      </c>
      <c r="BG37" s="49" t="s">
        <v>121</v>
      </c>
      <c r="BH37" s="52" t="s">
        <v>121</v>
      </c>
      <c r="BI37" s="53" t="s">
        <v>121</v>
      </c>
      <c r="BJ37" s="55" t="s">
        <v>121</v>
      </c>
      <c r="BK37" s="109" t="str">
        <f>IFERROR(BI37*(1+Dashboard!$D$8),"-")</f>
        <v>-</v>
      </c>
      <c r="BL37" s="119" t="str">
        <f>IFERROR(BJ37*(1+Dashboard!$D$7)*(1+Dashboard!$D$8)*(1+Dashboard!$D$10),"-")</f>
        <v>-</v>
      </c>
      <c r="BM37" s="112" t="str">
        <f>IF(AND(BK37="-",BL37="-"),"-",IFERROR(BK37*Dashboard!$D$9,0)+IFERROR(BL37*(1-Dashboard!$D$9),0))</f>
        <v>-</v>
      </c>
      <c r="BO37" s="36">
        <v>2044</v>
      </c>
      <c r="BP37" s="47"/>
      <c r="BQ37" s="59">
        <v>94</v>
      </c>
      <c r="BR37" s="53" t="s">
        <v>121</v>
      </c>
      <c r="BS37" s="57" t="s">
        <v>121</v>
      </c>
      <c r="BT37" s="112" t="str">
        <f>IF(AND(BR37="-",BS37="-"),"-",IFERROR(BR37*Dashboard!$D$9,0)+IFERROR(BS37*(1-Dashboard!$D$9),0))</f>
        <v>-</v>
      </c>
      <c r="BU37" s="53" t="s">
        <v>121</v>
      </c>
      <c r="BV37" s="57" t="s">
        <v>121</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v>7.4656115106465873E-2</v>
      </c>
      <c r="E38" s="49">
        <v>5.9445415226128673E-2</v>
      </c>
      <c r="F38" s="49">
        <v>9.2278938834978258E-2</v>
      </c>
      <c r="G38" s="49">
        <v>7.3525331994875223E-2</v>
      </c>
      <c r="H38" s="50">
        <v>7.6981342751000319E-3</v>
      </c>
      <c r="I38" s="101">
        <f>IFERROR((D38+$H38)*(1+Dashboard!$D$7)*(1+Dashboard!$D$8),"-")</f>
        <v>9.6057996478658494E-2</v>
      </c>
      <c r="J38" s="102">
        <f>IFERROR((E38+$H38)*(1+Dashboard!$D$7)*(1+Dashboard!$D$8),"-")</f>
        <v>7.8316236138233172E-2</v>
      </c>
      <c r="K38" s="102">
        <f>IFERROR((F38+$H38)*(1+Dashboard!$D$7)*(1+Dashboard!$D$8),"-")</f>
        <v>0.11661325807559535</v>
      </c>
      <c r="L38" s="103">
        <f>IFERROR((G38+$H38)*(1+Dashboard!$D$7)*(1+Dashboard!$D$8),"-")</f>
        <v>9.4739051057299156E-2</v>
      </c>
      <c r="M38" s="53">
        <v>103.97524117860148</v>
      </c>
      <c r="N38" s="54">
        <v>118.37937055197339</v>
      </c>
      <c r="O38" s="109">
        <f>M38*(1+Dashboard!$D$8)</f>
        <v>112.2932604728896</v>
      </c>
      <c r="P38" s="111">
        <f>N38*(1+Dashboard!$D$10)*(1+Dashboard!$D$7)*(1+Dashboard!$D$8)</f>
        <v>140.28694097681094</v>
      </c>
      <c r="Q38" s="112">
        <f>O38*Dashboard!$D$9+P38*(1-Dashboard!$D$9)</f>
        <v>126.29010072485028</v>
      </c>
      <c r="R38" s="51">
        <v>3.4249883106253223E-2</v>
      </c>
      <c r="S38" s="49">
        <v>3.497982038701624E-2</v>
      </c>
      <c r="T38" s="49">
        <v>3.3365064635409107E-2</v>
      </c>
      <c r="U38" s="52">
        <v>3.3577083446528405E-2</v>
      </c>
      <c r="W38" s="36">
        <v>2045</v>
      </c>
      <c r="X38" s="47"/>
      <c r="Y38" s="51" t="s">
        <v>121</v>
      </c>
      <c r="Z38" s="49" t="s">
        <v>121</v>
      </c>
      <c r="AA38" s="49" t="s">
        <v>121</v>
      </c>
      <c r="AB38" s="52" t="s">
        <v>121</v>
      </c>
      <c r="AC38" s="53" t="s">
        <v>121</v>
      </c>
      <c r="AD38" s="55" t="s">
        <v>121</v>
      </c>
      <c r="AE38" s="109" t="str">
        <f>IFERROR(AC38*(1+Dashboard!$D$8),"-")</f>
        <v>-</v>
      </c>
      <c r="AF38" s="119" t="str">
        <f>IFERROR(AD38*(1+Dashboard!$D$7)*(1+Dashboard!$D$8)*(1+Dashboard!$D$10),"-")</f>
        <v>-</v>
      </c>
      <c r="AG38" s="112" t="str">
        <f>IF(AND(AE38="-",AF38="-"),"-",IFERROR(AE38*Dashboard!$D$9,0)+IFERROR(AF38*(1-Dashboard!$D$9),0))</f>
        <v>-</v>
      </c>
      <c r="AH38" s="51" t="s">
        <v>121</v>
      </c>
      <c r="AI38" s="49" t="s">
        <v>121</v>
      </c>
      <c r="AJ38" s="49" t="s">
        <v>121</v>
      </c>
      <c r="AK38" s="52" t="s">
        <v>121</v>
      </c>
      <c r="AL38" s="53" t="s">
        <v>121</v>
      </c>
      <c r="AM38" s="55" t="s">
        <v>121</v>
      </c>
      <c r="AN38" s="109" t="str">
        <f>IFERROR(AL38*(1+Dashboard!$D$8),"-")</f>
        <v>-</v>
      </c>
      <c r="AO38" s="119" t="str">
        <f>IFERROR(AM38*(1+Dashboard!$D$7)*(1+Dashboard!$D$8)*(1+Dashboard!$D$10),"-")</f>
        <v>-</v>
      </c>
      <c r="AP38" s="112" t="str">
        <f>IF(AND(AN38="-",AO38="-"),"-",IFERROR(AN38*Dashboard!$D$9,0)+IFERROR(AO38*(1-Dashboard!$D$9),0))</f>
        <v>-</v>
      </c>
      <c r="AQ38" s="56">
        <v>9.3190014671828172E-5</v>
      </c>
      <c r="AR38" s="58">
        <v>9.3190014671828172E-5</v>
      </c>
      <c r="AT38" s="36">
        <v>2045</v>
      </c>
      <c r="AU38" s="47"/>
      <c r="AV38" s="51" t="s">
        <v>121</v>
      </c>
      <c r="AW38" s="49" t="s">
        <v>121</v>
      </c>
      <c r="AX38" s="49" t="s">
        <v>121</v>
      </c>
      <c r="AY38" s="52" t="s">
        <v>121</v>
      </c>
      <c r="AZ38" s="53" t="s">
        <v>121</v>
      </c>
      <c r="BA38" s="55" t="s">
        <v>121</v>
      </c>
      <c r="BB38" s="109" t="str">
        <f>IFERROR(AZ38*(1+Dashboard!$D$8),"-")</f>
        <v>-</v>
      </c>
      <c r="BC38" s="119" t="str">
        <f>IFERROR(BA38*(1+Dashboard!$D$7)*(1+Dashboard!$D$8)*(1+Dashboard!$D$10),"-")</f>
        <v>-</v>
      </c>
      <c r="BD38" s="112" t="str">
        <f>IF(AND(BB38="-",BC38="-"),"-",IFERROR(BB38*Dashboard!$D$9,0)+IFERROR(BC38*(1-Dashboard!$D$9),0))</f>
        <v>-</v>
      </c>
      <c r="BE38" s="51" t="s">
        <v>121</v>
      </c>
      <c r="BF38" s="49" t="s">
        <v>121</v>
      </c>
      <c r="BG38" s="49" t="s">
        <v>121</v>
      </c>
      <c r="BH38" s="52" t="s">
        <v>121</v>
      </c>
      <c r="BI38" s="53" t="s">
        <v>121</v>
      </c>
      <c r="BJ38" s="55" t="s">
        <v>121</v>
      </c>
      <c r="BK38" s="109" t="str">
        <f>IFERROR(BI38*(1+Dashboard!$D$8),"-")</f>
        <v>-</v>
      </c>
      <c r="BL38" s="119" t="str">
        <f>IFERROR(BJ38*(1+Dashboard!$D$7)*(1+Dashboard!$D$8)*(1+Dashboard!$D$10),"-")</f>
        <v>-</v>
      </c>
      <c r="BM38" s="112" t="str">
        <f>IF(AND(BK38="-",BL38="-"),"-",IFERROR(BK38*Dashboard!$D$9,0)+IFERROR(BL38*(1-Dashboard!$D$9),0))</f>
        <v>-</v>
      </c>
      <c r="BO38" s="36">
        <v>2045</v>
      </c>
      <c r="BP38" s="47"/>
      <c r="BQ38" s="59">
        <v>94</v>
      </c>
      <c r="BR38" s="53" t="s">
        <v>121</v>
      </c>
      <c r="BS38" s="57" t="s">
        <v>121</v>
      </c>
      <c r="BT38" s="112" t="str">
        <f>IF(AND(BR38="-",BS38="-"),"-",IFERROR(BR38*Dashboard!$D$9,0)+IFERROR(BS38*(1-Dashboard!$D$9),0))</f>
        <v>-</v>
      </c>
      <c r="BU38" s="53" t="s">
        <v>121</v>
      </c>
      <c r="BV38" s="57" t="s">
        <v>121</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v>7.5993869807098643E-2</v>
      </c>
      <c r="E39" s="49">
        <v>5.9819961802843526E-2</v>
      </c>
      <c r="F39" s="49">
        <v>9.6959768894718468E-2</v>
      </c>
      <c r="G39" s="49">
        <v>7.6786486942983484E-2</v>
      </c>
      <c r="H39" s="50">
        <v>9.134957510497449E-3</v>
      </c>
      <c r="I39" s="101">
        <f>IFERROR((D39+$H39)*(1+Dashboard!$D$7)*(1+Dashboard!$D$8),"-")</f>
        <v>9.9294264183244094E-2</v>
      </c>
      <c r="J39" s="102">
        <f>IFERROR((E39+$H39)*(1+Dashboard!$D$7)*(1+Dashboard!$D$8),"-")</f>
        <v>8.0429017887080914E-2</v>
      </c>
      <c r="K39" s="102">
        <f>IFERROR((F39+$H39)*(1+Dashboard!$D$7)*(1+Dashboard!$D$8),"-")</f>
        <v>0.12374888887904387</v>
      </c>
      <c r="L39" s="103">
        <f>IFERROR((G39+$H39)*(1+Dashboard!$D$7)*(1+Dashboard!$D$8),"-")</f>
        <v>0.10021877281054017</v>
      </c>
      <c r="M39" s="53">
        <v>105.70865645960252</v>
      </c>
      <c r="N39" s="54">
        <v>120.27428678904008</v>
      </c>
      <c r="O39" s="109">
        <f>M39*(1+Dashboard!$D$8)</f>
        <v>114.16534897637074</v>
      </c>
      <c r="P39" s="111">
        <f>N39*(1+Dashboard!$D$10)*(1+Dashboard!$D$7)*(1+Dashboard!$D$8)</f>
        <v>142.53253496050814</v>
      </c>
      <c r="Q39" s="112">
        <f>O39*Dashboard!$D$9+P39*(1-Dashboard!$D$9)</f>
        <v>128.34894196843945</v>
      </c>
      <c r="R39" s="51">
        <v>3.3880619072591635E-2</v>
      </c>
      <c r="S39" s="49">
        <v>3.4602686557601535E-2</v>
      </c>
      <c r="T39" s="49">
        <v>3.3005340244162899E-2</v>
      </c>
      <c r="U39" s="52">
        <v>3.3215073181162187E-2</v>
      </c>
      <c r="W39" s="36">
        <v>2046</v>
      </c>
      <c r="X39" s="47"/>
      <c r="Y39" s="51" t="s">
        <v>121</v>
      </c>
      <c r="Z39" s="49" t="s">
        <v>121</v>
      </c>
      <c r="AA39" s="49" t="s">
        <v>121</v>
      </c>
      <c r="AB39" s="52" t="s">
        <v>121</v>
      </c>
      <c r="AC39" s="53" t="s">
        <v>121</v>
      </c>
      <c r="AD39" s="55" t="s">
        <v>121</v>
      </c>
      <c r="AE39" s="109" t="str">
        <f>IFERROR(AC39*(1+Dashboard!$D$8),"-")</f>
        <v>-</v>
      </c>
      <c r="AF39" s="119" t="str">
        <f>IFERROR(AD39*(1+Dashboard!$D$7)*(1+Dashboard!$D$8)*(1+Dashboard!$D$10),"-")</f>
        <v>-</v>
      </c>
      <c r="AG39" s="112" t="str">
        <f>IF(AND(AE39="-",AF39="-"),"-",IFERROR(AE39*Dashboard!$D$9,0)+IFERROR(AF39*(1-Dashboard!$D$9),0))</f>
        <v>-</v>
      </c>
      <c r="AH39" s="51" t="s">
        <v>121</v>
      </c>
      <c r="AI39" s="49" t="s">
        <v>121</v>
      </c>
      <c r="AJ39" s="49" t="s">
        <v>121</v>
      </c>
      <c r="AK39" s="52" t="s">
        <v>121</v>
      </c>
      <c r="AL39" s="53" t="s">
        <v>121</v>
      </c>
      <c r="AM39" s="55" t="s">
        <v>121</v>
      </c>
      <c r="AN39" s="109" t="str">
        <f>IFERROR(AL39*(1+Dashboard!$D$8),"-")</f>
        <v>-</v>
      </c>
      <c r="AO39" s="119" t="str">
        <f>IFERROR(AM39*(1+Dashboard!$D$7)*(1+Dashboard!$D$8)*(1+Dashboard!$D$10),"-")</f>
        <v>-</v>
      </c>
      <c r="AP39" s="112" t="str">
        <f>IF(AND(AN39="-",AO39="-"),"-",IFERROR(AN39*Dashboard!$D$9,0)+IFERROR(AO39*(1-Dashboard!$D$9),0))</f>
        <v>-</v>
      </c>
      <c r="AQ39" s="56">
        <v>9.3190014671828172E-5</v>
      </c>
      <c r="AR39" s="58">
        <v>9.3190014671828172E-5</v>
      </c>
      <c r="AT39" s="36">
        <v>2046</v>
      </c>
      <c r="AU39" s="47"/>
      <c r="AV39" s="51" t="s">
        <v>121</v>
      </c>
      <c r="AW39" s="49" t="s">
        <v>121</v>
      </c>
      <c r="AX39" s="49" t="s">
        <v>121</v>
      </c>
      <c r="AY39" s="52" t="s">
        <v>121</v>
      </c>
      <c r="AZ39" s="53" t="s">
        <v>121</v>
      </c>
      <c r="BA39" s="55" t="s">
        <v>121</v>
      </c>
      <c r="BB39" s="109" t="str">
        <f>IFERROR(AZ39*(1+Dashboard!$D$8),"-")</f>
        <v>-</v>
      </c>
      <c r="BC39" s="119" t="str">
        <f>IFERROR(BA39*(1+Dashboard!$D$7)*(1+Dashboard!$D$8)*(1+Dashboard!$D$10),"-")</f>
        <v>-</v>
      </c>
      <c r="BD39" s="112" t="str">
        <f>IF(AND(BB39="-",BC39="-"),"-",IFERROR(BB39*Dashboard!$D$9,0)+IFERROR(BC39*(1-Dashboard!$D$9),0))</f>
        <v>-</v>
      </c>
      <c r="BE39" s="51" t="s">
        <v>121</v>
      </c>
      <c r="BF39" s="49" t="s">
        <v>121</v>
      </c>
      <c r="BG39" s="49" t="s">
        <v>121</v>
      </c>
      <c r="BH39" s="52" t="s">
        <v>121</v>
      </c>
      <c r="BI39" s="53" t="s">
        <v>121</v>
      </c>
      <c r="BJ39" s="55" t="s">
        <v>121</v>
      </c>
      <c r="BK39" s="109" t="str">
        <f>IFERROR(BI39*(1+Dashboard!$D$8),"-")</f>
        <v>-</v>
      </c>
      <c r="BL39" s="119" t="str">
        <f>IFERROR(BJ39*(1+Dashboard!$D$7)*(1+Dashboard!$D$8)*(1+Dashboard!$D$10),"-")</f>
        <v>-</v>
      </c>
      <c r="BM39" s="112" t="str">
        <f>IF(AND(BK39="-",BL39="-"),"-",IFERROR(BK39*Dashboard!$D$9,0)+IFERROR(BL39*(1-Dashboard!$D$9),0))</f>
        <v>-</v>
      </c>
      <c r="BO39" s="36">
        <v>2046</v>
      </c>
      <c r="BP39" s="47"/>
      <c r="BQ39" s="59">
        <v>94</v>
      </c>
      <c r="BR39" s="53" t="s">
        <v>121</v>
      </c>
      <c r="BS39" s="57" t="s">
        <v>121</v>
      </c>
      <c r="BT39" s="112" t="str">
        <f>IF(AND(BR39="-",BS39="-"),"-",IFERROR(BR39*Dashboard!$D$9,0)+IFERROR(BS39*(1-Dashboard!$D$9),0))</f>
        <v>-</v>
      </c>
      <c r="BU39" s="53" t="s">
        <v>121</v>
      </c>
      <c r="BV39" s="57" t="s">
        <v>121</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v>7.7355595586811987E-2</v>
      </c>
      <c r="E40" s="49">
        <v>6.01968682779222E-2</v>
      </c>
      <c r="F40" s="49">
        <v>0.10187803308975307</v>
      </c>
      <c r="G40" s="49">
        <v>8.0192287706445736E-2</v>
      </c>
      <c r="H40" s="50">
        <v>1.0839957545103928E-2</v>
      </c>
      <c r="I40" s="101">
        <f>IFERROR((D40+$H40)*(1+Dashboard!$D$7)*(1+Dashboard!$D$8),"-")</f>
        <v>0.10287129317306674</v>
      </c>
      <c r="J40" s="102">
        <f>IFERROR((E40+$H40)*(1+Dashboard!$D$7)*(1+Dashboard!$D$8),"-")</f>
        <v>8.2857353639977691E-2</v>
      </c>
      <c r="K40" s="102">
        <f>IFERROR((F40+$H40)*(1+Dashboard!$D$7)*(1+Dashboard!$D$8),"-")</f>
        <v>0.13147426427649722</v>
      </c>
      <c r="L40" s="103">
        <f>IFERROR((G40+$H40)*(1+Dashboard!$D$7)*(1+Dashboard!$D$8),"-")</f>
        <v>0.10618001086140755</v>
      </c>
      <c r="M40" s="53">
        <v>107.47097024088448</v>
      </c>
      <c r="N40" s="54">
        <v>122.19953523288194</v>
      </c>
      <c r="O40" s="109">
        <f>M40*(1+Dashboard!$D$8)</f>
        <v>116.06864786015525</v>
      </c>
      <c r="P40" s="111">
        <f>N40*(1+Dashboard!$D$10)*(1+Dashboard!$D$7)*(1+Dashboard!$D$8)</f>
        <v>144.81407450196366</v>
      </c>
      <c r="Q40" s="112">
        <f>O40*Dashboard!$D$9+P40*(1-Dashboard!$D$9)</f>
        <v>130.44136118105945</v>
      </c>
      <c r="R40" s="51">
        <v>3.3515336247453682E-2</v>
      </c>
      <c r="S40" s="49">
        <v>3.4229618784664975E-2</v>
      </c>
      <c r="T40" s="49">
        <v>3.2649494210086727E-2</v>
      </c>
      <c r="U40" s="52">
        <v>3.2856965918045676E-2</v>
      </c>
      <c r="W40" s="36">
        <v>2047</v>
      </c>
      <c r="X40" s="47"/>
      <c r="Y40" s="51" t="s">
        <v>121</v>
      </c>
      <c r="Z40" s="49" t="s">
        <v>121</v>
      </c>
      <c r="AA40" s="49" t="s">
        <v>121</v>
      </c>
      <c r="AB40" s="52" t="s">
        <v>121</v>
      </c>
      <c r="AC40" s="53" t="s">
        <v>121</v>
      </c>
      <c r="AD40" s="55" t="s">
        <v>121</v>
      </c>
      <c r="AE40" s="109" t="str">
        <f>IFERROR(AC40*(1+Dashboard!$D$8),"-")</f>
        <v>-</v>
      </c>
      <c r="AF40" s="119" t="str">
        <f>IFERROR(AD40*(1+Dashboard!$D$7)*(1+Dashboard!$D$8)*(1+Dashboard!$D$10),"-")</f>
        <v>-</v>
      </c>
      <c r="AG40" s="112" t="str">
        <f>IF(AND(AE40="-",AF40="-"),"-",IFERROR(AE40*Dashboard!$D$9,0)+IFERROR(AF40*(1-Dashboard!$D$9),0))</f>
        <v>-</v>
      </c>
      <c r="AH40" s="51" t="s">
        <v>121</v>
      </c>
      <c r="AI40" s="49" t="s">
        <v>121</v>
      </c>
      <c r="AJ40" s="49" t="s">
        <v>121</v>
      </c>
      <c r="AK40" s="52" t="s">
        <v>121</v>
      </c>
      <c r="AL40" s="53" t="s">
        <v>121</v>
      </c>
      <c r="AM40" s="55" t="s">
        <v>121</v>
      </c>
      <c r="AN40" s="109" t="str">
        <f>IFERROR(AL40*(1+Dashboard!$D$8),"-")</f>
        <v>-</v>
      </c>
      <c r="AO40" s="119" t="str">
        <f>IFERROR(AM40*(1+Dashboard!$D$7)*(1+Dashboard!$D$8)*(1+Dashboard!$D$10),"-")</f>
        <v>-</v>
      </c>
      <c r="AP40" s="112" t="str">
        <f>IF(AND(AN40="-",AO40="-"),"-",IFERROR(AN40*Dashboard!$D$9,0)+IFERROR(AO40*(1-Dashboard!$D$9),0))</f>
        <v>-</v>
      </c>
      <c r="AQ40" s="56">
        <v>9.3190014671828172E-5</v>
      </c>
      <c r="AR40" s="58">
        <v>9.3190014671828172E-5</v>
      </c>
      <c r="AT40" s="36">
        <v>2047</v>
      </c>
      <c r="AU40" s="47"/>
      <c r="AV40" s="51" t="s">
        <v>121</v>
      </c>
      <c r="AW40" s="49" t="s">
        <v>121</v>
      </c>
      <c r="AX40" s="49" t="s">
        <v>121</v>
      </c>
      <c r="AY40" s="52" t="s">
        <v>121</v>
      </c>
      <c r="AZ40" s="53" t="s">
        <v>121</v>
      </c>
      <c r="BA40" s="55" t="s">
        <v>121</v>
      </c>
      <c r="BB40" s="109" t="str">
        <f>IFERROR(AZ40*(1+Dashboard!$D$8),"-")</f>
        <v>-</v>
      </c>
      <c r="BC40" s="119" t="str">
        <f>IFERROR(BA40*(1+Dashboard!$D$7)*(1+Dashboard!$D$8)*(1+Dashboard!$D$10),"-")</f>
        <v>-</v>
      </c>
      <c r="BD40" s="112" t="str">
        <f>IF(AND(BB40="-",BC40="-"),"-",IFERROR(BB40*Dashboard!$D$9,0)+IFERROR(BC40*(1-Dashboard!$D$9),0))</f>
        <v>-</v>
      </c>
      <c r="BE40" s="51" t="s">
        <v>121</v>
      </c>
      <c r="BF40" s="49" t="s">
        <v>121</v>
      </c>
      <c r="BG40" s="49" t="s">
        <v>121</v>
      </c>
      <c r="BH40" s="52" t="s">
        <v>121</v>
      </c>
      <c r="BI40" s="53" t="s">
        <v>121</v>
      </c>
      <c r="BJ40" s="55" t="s">
        <v>121</v>
      </c>
      <c r="BK40" s="109" t="str">
        <f>IFERROR(BI40*(1+Dashboard!$D$8),"-")</f>
        <v>-</v>
      </c>
      <c r="BL40" s="119" t="str">
        <f>IFERROR(BJ40*(1+Dashboard!$D$7)*(1+Dashboard!$D$8)*(1+Dashboard!$D$10),"-")</f>
        <v>-</v>
      </c>
      <c r="BM40" s="112" t="str">
        <f>IF(AND(BK40="-",BL40="-"),"-",IFERROR(BK40*Dashboard!$D$9,0)+IFERROR(BL40*(1-Dashboard!$D$9),0))</f>
        <v>-</v>
      </c>
      <c r="BO40" s="36">
        <v>2047</v>
      </c>
      <c r="BP40" s="47"/>
      <c r="BQ40" s="59">
        <v>94</v>
      </c>
      <c r="BR40" s="53" t="s">
        <v>121</v>
      </c>
      <c r="BS40" s="57" t="s">
        <v>121</v>
      </c>
      <c r="BT40" s="112" t="str">
        <f>IF(AND(BR40="-",BS40="-"),"-",IFERROR(BR40*Dashboard!$D$9,0)+IFERROR(BS40*(1-Dashboard!$D$9),0))</f>
        <v>-</v>
      </c>
      <c r="BU40" s="53" t="s">
        <v>121</v>
      </c>
      <c r="BV40" s="57" t="s">
        <v>121</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v>7.8741721980730692E-2</v>
      </c>
      <c r="E41" s="49">
        <v>6.0576149520330622E-2</v>
      </c>
      <c r="F41" s="49">
        <v>0.10704577521741791</v>
      </c>
      <c r="G41" s="49">
        <v>8.3749149930097105E-2</v>
      </c>
      <c r="H41" s="50">
        <v>1.2863188410523521E-2</v>
      </c>
      <c r="I41" s="101">
        <f>IFERROR((D41+$H41)*(1+Dashboard!$D$7)*(1+Dashboard!$D$8),"-")</f>
        <v>0.10684796748035892</v>
      </c>
      <c r="J41" s="102">
        <f>IFERROR((E41+$H41)*(1+Dashboard!$D$7)*(1+Dashboard!$D$8),"-")</f>
        <v>8.5659643762548282E-2</v>
      </c>
      <c r="K41" s="102">
        <f>IFERROR((F41+$H41)*(1+Dashboard!$D$7)*(1+Dashboard!$D$8),"-")</f>
        <v>0.1398618151756309</v>
      </c>
      <c r="L41" s="103">
        <f>IFERROR((G41+$H41)*(1+Dashboard!$D$7)*(1+Dashboard!$D$8),"-")</f>
        <v>0.11268863144049991</v>
      </c>
      <c r="M41" s="53">
        <v>109.26266430158455</v>
      </c>
      <c r="N41" s="54">
        <v>124.15560141565595</v>
      </c>
      <c r="O41" s="109">
        <f>M41*(1+Dashboard!$D$8)</f>
        <v>118.00367744571132</v>
      </c>
      <c r="P41" s="111">
        <f>N41*(1+Dashboard!$D$10)*(1+Dashboard!$D$7)*(1+Dashboard!$D$8)</f>
        <v>147.13213498708066</v>
      </c>
      <c r="Q41" s="112">
        <f>O41*Dashboard!$D$9+P41*(1-Dashboard!$D$9)</f>
        <v>132.56790621639598</v>
      </c>
      <c r="R41" s="51">
        <v>3.3153991707565326E-2</v>
      </c>
      <c r="S41" s="49">
        <v>3.3860573230146976E-2</v>
      </c>
      <c r="T41" s="49">
        <v>3.2297484718795177E-2</v>
      </c>
      <c r="U41" s="52">
        <v>3.2502719577083318E-2</v>
      </c>
      <c r="W41" s="36">
        <v>2048</v>
      </c>
      <c r="X41" s="47"/>
      <c r="Y41" s="51" t="s">
        <v>121</v>
      </c>
      <c r="Z41" s="49" t="s">
        <v>121</v>
      </c>
      <c r="AA41" s="49" t="s">
        <v>121</v>
      </c>
      <c r="AB41" s="52" t="s">
        <v>121</v>
      </c>
      <c r="AC41" s="53" t="s">
        <v>121</v>
      </c>
      <c r="AD41" s="55" t="s">
        <v>121</v>
      </c>
      <c r="AE41" s="109" t="str">
        <f>IFERROR(AC41*(1+Dashboard!$D$8),"-")</f>
        <v>-</v>
      </c>
      <c r="AF41" s="119" t="str">
        <f>IFERROR(AD41*(1+Dashboard!$D$7)*(1+Dashboard!$D$8)*(1+Dashboard!$D$10),"-")</f>
        <v>-</v>
      </c>
      <c r="AG41" s="112" t="str">
        <f>IF(AND(AE41="-",AF41="-"),"-",IFERROR(AE41*Dashboard!$D$9,0)+IFERROR(AF41*(1-Dashboard!$D$9),0))</f>
        <v>-</v>
      </c>
      <c r="AH41" s="51" t="s">
        <v>121</v>
      </c>
      <c r="AI41" s="49" t="s">
        <v>121</v>
      </c>
      <c r="AJ41" s="49" t="s">
        <v>121</v>
      </c>
      <c r="AK41" s="52" t="s">
        <v>121</v>
      </c>
      <c r="AL41" s="53" t="s">
        <v>121</v>
      </c>
      <c r="AM41" s="55" t="s">
        <v>121</v>
      </c>
      <c r="AN41" s="109" t="str">
        <f>IFERROR(AL41*(1+Dashboard!$D$8),"-")</f>
        <v>-</v>
      </c>
      <c r="AO41" s="119" t="str">
        <f>IFERROR(AM41*(1+Dashboard!$D$7)*(1+Dashboard!$D$8)*(1+Dashboard!$D$10),"-")</f>
        <v>-</v>
      </c>
      <c r="AP41" s="112" t="str">
        <f>IF(AND(AN41="-",AO41="-"),"-",IFERROR(AN41*Dashboard!$D$9,0)+IFERROR(AO41*(1-Dashboard!$D$9),0))</f>
        <v>-</v>
      </c>
      <c r="AQ41" s="56">
        <v>9.3190014671828172E-5</v>
      </c>
      <c r="AR41" s="58">
        <v>9.3190014671828172E-5</v>
      </c>
      <c r="AT41" s="36">
        <v>2048</v>
      </c>
      <c r="AU41" s="47"/>
      <c r="AV41" s="51" t="s">
        <v>121</v>
      </c>
      <c r="AW41" s="49" t="s">
        <v>121</v>
      </c>
      <c r="AX41" s="49" t="s">
        <v>121</v>
      </c>
      <c r="AY41" s="52" t="s">
        <v>121</v>
      </c>
      <c r="AZ41" s="53" t="s">
        <v>121</v>
      </c>
      <c r="BA41" s="55" t="s">
        <v>121</v>
      </c>
      <c r="BB41" s="109" t="str">
        <f>IFERROR(AZ41*(1+Dashboard!$D$8),"-")</f>
        <v>-</v>
      </c>
      <c r="BC41" s="119" t="str">
        <f>IFERROR(BA41*(1+Dashboard!$D$7)*(1+Dashboard!$D$8)*(1+Dashboard!$D$10),"-")</f>
        <v>-</v>
      </c>
      <c r="BD41" s="112" t="str">
        <f>IF(AND(BB41="-",BC41="-"),"-",IFERROR(BB41*Dashboard!$D$9,0)+IFERROR(BC41*(1-Dashboard!$D$9),0))</f>
        <v>-</v>
      </c>
      <c r="BE41" s="51" t="s">
        <v>121</v>
      </c>
      <c r="BF41" s="49" t="s">
        <v>121</v>
      </c>
      <c r="BG41" s="49" t="s">
        <v>121</v>
      </c>
      <c r="BH41" s="52" t="s">
        <v>121</v>
      </c>
      <c r="BI41" s="53" t="s">
        <v>121</v>
      </c>
      <c r="BJ41" s="55" t="s">
        <v>121</v>
      </c>
      <c r="BK41" s="109" t="str">
        <f>IFERROR(BI41*(1+Dashboard!$D$8),"-")</f>
        <v>-</v>
      </c>
      <c r="BL41" s="119" t="str">
        <f>IFERROR(BJ41*(1+Dashboard!$D$7)*(1+Dashboard!$D$8)*(1+Dashboard!$D$10),"-")</f>
        <v>-</v>
      </c>
      <c r="BM41" s="112" t="str">
        <f>IF(AND(BK41="-",BL41="-"),"-",IFERROR(BK41*Dashboard!$D$9,0)+IFERROR(BL41*(1-Dashboard!$D$9),0))</f>
        <v>-</v>
      </c>
      <c r="BO41" s="36">
        <v>2048</v>
      </c>
      <c r="BP41" s="47"/>
      <c r="BQ41" s="59">
        <v>94</v>
      </c>
      <c r="BR41" s="53" t="s">
        <v>121</v>
      </c>
      <c r="BS41" s="57" t="s">
        <v>121</v>
      </c>
      <c r="BT41" s="112" t="str">
        <f>IF(AND(BR41="-",BS41="-"),"-",IFERROR(BR41*Dashboard!$D$9,0)+IFERROR(BS41*(1-Dashboard!$D$9),0))</f>
        <v>-</v>
      </c>
      <c r="BU41" s="53" t="s">
        <v>121</v>
      </c>
      <c r="BV41" s="57" t="s">
        <v>121</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v>8.0152686220772137E-2</v>
      </c>
      <c r="E42" s="49">
        <v>6.0957820492719327E-2</v>
      </c>
      <c r="F42" s="49">
        <v>0.11247564999417418</v>
      </c>
      <c r="G42" s="49">
        <v>8.7463773819363377E-2</v>
      </c>
      <c r="H42" s="50">
        <v>1.5264046505362974E-2</v>
      </c>
      <c r="I42" s="101">
        <f>IFERROR((D42+$H42)*(1+Dashboard!$D$7)*(1+Dashboard!$D$8),"-")</f>
        <v>0.11129407705176401</v>
      </c>
      <c r="J42" s="102">
        <f>IFERROR((E42+$H42)*(1+Dashboard!$D$7)*(1+Dashboard!$D$8),"-")</f>
        <v>8.8905185666563191E-2</v>
      </c>
      <c r="K42" s="102">
        <f>IFERROR((F42+$H42)*(1+Dashboard!$D$7)*(1+Dashboard!$D$8),"-")</f>
        <v>0.14899558199706014</v>
      </c>
      <c r="L42" s="103">
        <f>IFERROR((G42+$H42)*(1+Dashboard!$D$7)*(1+Dashboard!$D$8),"-")</f>
        <v>0.11982172962676083</v>
      </c>
      <c r="M42" s="53">
        <v>111.08422845278398</v>
      </c>
      <c r="N42" s="54">
        <v>126.14297864150473</v>
      </c>
      <c r="O42" s="109">
        <f>M42*(1+Dashboard!$D$8)</f>
        <v>119.9709667290067</v>
      </c>
      <c r="P42" s="111">
        <f>N42*(1+Dashboard!$D$10)*(1+Dashboard!$D$7)*(1+Dashboard!$D$8)</f>
        <v>149.48730101205035</v>
      </c>
      <c r="Q42" s="112">
        <f>O42*Dashboard!$D$9+P42*(1-Dashboard!$D$9)</f>
        <v>134.72913387052853</v>
      </c>
      <c r="R42" s="51">
        <v>3.279654299242845E-2</v>
      </c>
      <c r="S42" s="49">
        <v>3.3495506528626623E-2</v>
      </c>
      <c r="T42" s="49">
        <v>3.1949270406723317E-2</v>
      </c>
      <c r="U42" s="52">
        <v>3.2152292531864766E-2</v>
      </c>
      <c r="W42" s="36">
        <v>2049</v>
      </c>
      <c r="X42" s="47"/>
      <c r="Y42" s="51" t="s">
        <v>121</v>
      </c>
      <c r="Z42" s="49" t="s">
        <v>121</v>
      </c>
      <c r="AA42" s="49" t="s">
        <v>121</v>
      </c>
      <c r="AB42" s="52" t="s">
        <v>121</v>
      </c>
      <c r="AC42" s="53" t="s">
        <v>121</v>
      </c>
      <c r="AD42" s="55" t="s">
        <v>121</v>
      </c>
      <c r="AE42" s="109" t="str">
        <f>IFERROR(AC42*(1+Dashboard!$D$8),"-")</f>
        <v>-</v>
      </c>
      <c r="AF42" s="119" t="str">
        <f>IFERROR(AD42*(1+Dashboard!$D$7)*(1+Dashboard!$D$8)*(1+Dashboard!$D$10),"-")</f>
        <v>-</v>
      </c>
      <c r="AG42" s="112" t="str">
        <f>IF(AND(AE42="-",AF42="-"),"-",IFERROR(AE42*Dashboard!$D$9,0)+IFERROR(AF42*(1-Dashboard!$D$9),0))</f>
        <v>-</v>
      </c>
      <c r="AH42" s="51" t="s">
        <v>121</v>
      </c>
      <c r="AI42" s="49" t="s">
        <v>121</v>
      </c>
      <c r="AJ42" s="49" t="s">
        <v>121</v>
      </c>
      <c r="AK42" s="52" t="s">
        <v>121</v>
      </c>
      <c r="AL42" s="53" t="s">
        <v>121</v>
      </c>
      <c r="AM42" s="55" t="s">
        <v>121</v>
      </c>
      <c r="AN42" s="109" t="str">
        <f>IFERROR(AL42*(1+Dashboard!$D$8),"-")</f>
        <v>-</v>
      </c>
      <c r="AO42" s="119" t="str">
        <f>IFERROR(AM42*(1+Dashboard!$D$7)*(1+Dashboard!$D$8)*(1+Dashboard!$D$10),"-")</f>
        <v>-</v>
      </c>
      <c r="AP42" s="112" t="str">
        <f>IF(AND(AN42="-",AO42="-"),"-",IFERROR(AN42*Dashboard!$D$9,0)+IFERROR(AO42*(1-Dashboard!$D$9),0))</f>
        <v>-</v>
      </c>
      <c r="AQ42" s="56">
        <v>9.3190014671828172E-5</v>
      </c>
      <c r="AR42" s="58">
        <v>9.3190014671828172E-5</v>
      </c>
      <c r="AT42" s="36">
        <v>2049</v>
      </c>
      <c r="AU42" s="47"/>
      <c r="AV42" s="51" t="s">
        <v>121</v>
      </c>
      <c r="AW42" s="49" t="s">
        <v>121</v>
      </c>
      <c r="AX42" s="49" t="s">
        <v>121</v>
      </c>
      <c r="AY42" s="52" t="s">
        <v>121</v>
      </c>
      <c r="AZ42" s="53" t="s">
        <v>121</v>
      </c>
      <c r="BA42" s="55" t="s">
        <v>121</v>
      </c>
      <c r="BB42" s="109" t="str">
        <f>IFERROR(AZ42*(1+Dashboard!$D$8),"-")</f>
        <v>-</v>
      </c>
      <c r="BC42" s="119" t="str">
        <f>IFERROR(BA42*(1+Dashboard!$D$7)*(1+Dashboard!$D$8)*(1+Dashboard!$D$10),"-")</f>
        <v>-</v>
      </c>
      <c r="BD42" s="112" t="str">
        <f>IF(AND(BB42="-",BC42="-"),"-",IFERROR(BB42*Dashboard!$D$9,0)+IFERROR(BC42*(1-Dashboard!$D$9),0))</f>
        <v>-</v>
      </c>
      <c r="BE42" s="51" t="s">
        <v>121</v>
      </c>
      <c r="BF42" s="49" t="s">
        <v>121</v>
      </c>
      <c r="BG42" s="49" t="s">
        <v>121</v>
      </c>
      <c r="BH42" s="52" t="s">
        <v>121</v>
      </c>
      <c r="BI42" s="53" t="s">
        <v>121</v>
      </c>
      <c r="BJ42" s="55" t="s">
        <v>121</v>
      </c>
      <c r="BK42" s="109" t="str">
        <f>IFERROR(BI42*(1+Dashboard!$D$8),"-")</f>
        <v>-</v>
      </c>
      <c r="BL42" s="119" t="str">
        <f>IFERROR(BJ42*(1+Dashboard!$D$7)*(1+Dashboard!$D$8)*(1+Dashboard!$D$10),"-")</f>
        <v>-</v>
      </c>
      <c r="BM42" s="112" t="str">
        <f>IF(AND(BK42="-",BL42="-"),"-",IFERROR(BK42*Dashboard!$D$9,0)+IFERROR(BL42*(1-Dashboard!$D$9),0))</f>
        <v>-</v>
      </c>
      <c r="BO42" s="36">
        <v>2049</v>
      </c>
      <c r="BP42" s="47"/>
      <c r="BQ42" s="59">
        <v>94</v>
      </c>
      <c r="BR42" s="53" t="s">
        <v>121</v>
      </c>
      <c r="BS42" s="57" t="s">
        <v>121</v>
      </c>
      <c r="BT42" s="112" t="str">
        <f>IF(AND(BR42="-",BS42="-"),"-",IFERROR(BR42*Dashboard!$D$9,0)+IFERROR(BS42*(1-Dashboard!$D$9),0))</f>
        <v>-</v>
      </c>
      <c r="BU42" s="53" t="s">
        <v>121</v>
      </c>
      <c r="BV42" s="57" t="s">
        <v>121</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v>8.1588933373564251E-2</v>
      </c>
      <c r="E43" s="63">
        <v>6.1341896252013729E-2</v>
      </c>
      <c r="F43" s="63">
        <v>0.11818095404435457</v>
      </c>
      <c r="G43" s="63">
        <v>9.1343156761709288E-2</v>
      </c>
      <c r="H43" s="64">
        <v>1.8113014307344744E-2</v>
      </c>
      <c r="I43" s="104">
        <f>IFERROR((D43+$H43)*(1+Dashboard!$D$7)*(1+Dashboard!$D$8),"-")</f>
        <v>0.11629235177501226</v>
      </c>
      <c r="J43" s="105">
        <f>IFERROR((E43+$H43)*(1+Dashboard!$D$7)*(1+Dashboard!$D$8),"-")</f>
        <v>9.2676207676435723E-2</v>
      </c>
      <c r="K43" s="105">
        <f>IFERROR((F43+$H43)*(1+Dashboard!$D$7)*(1+Dashboard!$D$8),"-")</f>
        <v>0.1589732846854221</v>
      </c>
      <c r="L43" s="106">
        <f>IFERROR((G43+$H43)*(1+Dashboard!$D$7)*(1+Dashboard!$D$8),"-")</f>
        <v>0.12766967793494466</v>
      </c>
      <c r="M43" s="67">
        <v>112.93616067141195</v>
      </c>
      <c r="N43" s="68">
        <v>128.16216811096382</v>
      </c>
      <c r="O43" s="115">
        <f>M43*(1+Dashboard!$D$8)</f>
        <v>121.97105352512492</v>
      </c>
      <c r="P43" s="117">
        <f>N43*(1+Dashboard!$D$10)*(1+Dashboard!$D$7)*(1+Dashboard!$D$8)</f>
        <v>151.8801665307823</v>
      </c>
      <c r="Q43" s="118">
        <f>O43*Dashboard!$D$9+P43*(1-Dashboard!$D$9)</f>
        <v>136.92561002795361</v>
      </c>
      <c r="R43" s="65">
        <v>3.2442948099331466E-2</v>
      </c>
      <c r="S43" s="63">
        <v>3.3134375782225903E-2</v>
      </c>
      <c r="T43" s="63">
        <v>3.1604810356266166E-2</v>
      </c>
      <c r="U43" s="66">
        <v>3.1805643604773511E-2</v>
      </c>
      <c r="W43" s="61">
        <v>2050</v>
      </c>
      <c r="X43" s="47"/>
      <c r="Y43" s="65" t="s">
        <v>121</v>
      </c>
      <c r="Z43" s="63" t="s">
        <v>121</v>
      </c>
      <c r="AA43" s="63" t="s">
        <v>121</v>
      </c>
      <c r="AB43" s="66" t="s">
        <v>121</v>
      </c>
      <c r="AC43" s="67" t="s">
        <v>121</v>
      </c>
      <c r="AD43" s="69" t="s">
        <v>121</v>
      </c>
      <c r="AE43" s="115" t="str">
        <f>IFERROR(AC43*(1+Dashboard!$D$8),"-")</f>
        <v>-</v>
      </c>
      <c r="AF43" s="120" t="str">
        <f>IFERROR(AD43*(1+Dashboard!$D$7)*(1+Dashboard!$D$8)*(1+Dashboard!$D$10),"-")</f>
        <v>-</v>
      </c>
      <c r="AG43" s="118" t="str">
        <f>IF(AND(AE43="-",AF43="-"),"-",IFERROR(AE43*Dashboard!$D$9,0)+IFERROR(AF43*(1-Dashboard!$D$9),0))</f>
        <v>-</v>
      </c>
      <c r="AH43" s="65" t="s">
        <v>121</v>
      </c>
      <c r="AI43" s="63" t="s">
        <v>121</v>
      </c>
      <c r="AJ43" s="63" t="s">
        <v>121</v>
      </c>
      <c r="AK43" s="66" t="s">
        <v>121</v>
      </c>
      <c r="AL43" s="67" t="s">
        <v>121</v>
      </c>
      <c r="AM43" s="69" t="s">
        <v>121</v>
      </c>
      <c r="AN43" s="115" t="str">
        <f>IFERROR(AL43*(1+Dashboard!$D$8),"-")</f>
        <v>-</v>
      </c>
      <c r="AO43" s="120" t="str">
        <f>IFERROR(AM43*(1+Dashboard!$D$7)*(1+Dashboard!$D$8)*(1+Dashboard!$D$10),"-")</f>
        <v>-</v>
      </c>
      <c r="AP43" s="118" t="str">
        <f>IF(AND(AN43="-",AO43="-"),"-",IFERROR(AN43*Dashboard!$D$9,0)+IFERROR(AO43*(1-Dashboard!$D$9),0))</f>
        <v>-</v>
      </c>
      <c r="AQ43" s="71">
        <v>9.3190014671828172E-5</v>
      </c>
      <c r="AR43" s="72">
        <v>9.3190014671828172E-5</v>
      </c>
      <c r="AT43" s="61">
        <v>2050</v>
      </c>
      <c r="AU43" s="47"/>
      <c r="AV43" s="65" t="s">
        <v>121</v>
      </c>
      <c r="AW43" s="63" t="s">
        <v>121</v>
      </c>
      <c r="AX43" s="63" t="s">
        <v>121</v>
      </c>
      <c r="AY43" s="66" t="s">
        <v>121</v>
      </c>
      <c r="AZ43" s="67" t="s">
        <v>121</v>
      </c>
      <c r="BA43" s="69" t="s">
        <v>121</v>
      </c>
      <c r="BB43" s="115" t="str">
        <f>IFERROR(AZ43*(1+Dashboard!$D$8),"-")</f>
        <v>-</v>
      </c>
      <c r="BC43" s="120" t="str">
        <f>IFERROR(BA43*(1+Dashboard!$D$7)*(1+Dashboard!$D$8)*(1+Dashboard!$D$10),"-")</f>
        <v>-</v>
      </c>
      <c r="BD43" s="118" t="str">
        <f>IF(AND(BB43="-",BC43="-"),"-",IFERROR(BB43*Dashboard!$D$9,0)+IFERROR(BC43*(1-Dashboard!$D$9),0))</f>
        <v>-</v>
      </c>
      <c r="BE43" s="65" t="s">
        <v>121</v>
      </c>
      <c r="BF43" s="63" t="s">
        <v>121</v>
      </c>
      <c r="BG43" s="63" t="s">
        <v>121</v>
      </c>
      <c r="BH43" s="66" t="s">
        <v>121</v>
      </c>
      <c r="BI43" s="67" t="s">
        <v>121</v>
      </c>
      <c r="BJ43" s="69" t="s">
        <v>121</v>
      </c>
      <c r="BK43" s="115" t="str">
        <f>IFERROR(BI43*(1+Dashboard!$D$8),"-")</f>
        <v>-</v>
      </c>
      <c r="BL43" s="120" t="str">
        <f>IFERROR(BJ43*(1+Dashboard!$D$7)*(1+Dashboard!$D$8)*(1+Dashboard!$D$10),"-")</f>
        <v>-</v>
      </c>
      <c r="BM43" s="118" t="str">
        <f>IF(AND(BK43="-",BL43="-"),"-",IFERROR(BK43*Dashboard!$D$9,0)+IFERROR(BL43*(1-Dashboard!$D$9),0))</f>
        <v>-</v>
      </c>
      <c r="BO43" s="61">
        <v>2050</v>
      </c>
      <c r="BP43" s="47"/>
      <c r="BQ43" s="73">
        <v>94</v>
      </c>
      <c r="BR43" s="67" t="s">
        <v>121</v>
      </c>
      <c r="BS43" s="70" t="s">
        <v>121</v>
      </c>
      <c r="BT43" s="118" t="str">
        <f>IF(AND(BR43="-",BS43="-"),"-",IFERROR(BR43*Dashboard!$D$9,0)+IFERROR(BS43*(1-Dashboard!$D$9),0))</f>
        <v>-</v>
      </c>
      <c r="BU43" s="67" t="s">
        <v>121</v>
      </c>
      <c r="BV43" s="70" t="s">
        <v>121</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-PMT(Dashboard!$D$15,10,(NPV(Dashboard!$D$15,D12:D20)+IF(D11="-",,D11)),,1)</f>
        <v>5.4262614723209271E-2</v>
      </c>
      <c r="E46" s="102">
        <f>-PMT(Dashboard!$D$15,10,(NPV(Dashboard!$D$15,E12:E20)+IF(E11="-",,E11)),,1)</f>
        <v>5.001907883180301E-2</v>
      </c>
      <c r="F46" s="102">
        <f>-PMT(Dashboard!$D$15,10,(NPV(Dashboard!$D$15,F12:F20)+IF(F11="-",,F11)),,1)</f>
        <v>4.0905604641240975E-2</v>
      </c>
      <c r="G46" s="102">
        <f>-PMT(Dashboard!$D$15,10,(NPV(Dashboard!$D$15,G12:G20)+IF(G11="-",,G11)),,1)</f>
        <v>3.4872801224124964E-2</v>
      </c>
      <c r="H46" s="107">
        <f>-PMT(Dashboard!$D$15,10,(NPV(Dashboard!$D$15,H12:H20)+IF(H11="-",,H11)),,1)</f>
        <v>3.1010768649706111E-3</v>
      </c>
      <c r="I46" s="101">
        <f>-PMT(Dashboard!$D$15,10,(NPV(Dashboard!$D$15,I12:I20)+IF(I11="-",,I11)),,1)</f>
        <v>6.6909009868453023E-2</v>
      </c>
      <c r="J46" s="102">
        <f>-PMT(Dashboard!$D$15,10,(NPV(Dashboard!$D$15,J12:J20)+IF(J11="-",,J11)),,1)</f>
        <v>6.1959349604716746E-2</v>
      </c>
      <c r="K46" s="102">
        <f>-PMT(Dashboard!$D$15,10,(NPV(Dashboard!$D$15,K12:K20)+IF(K11="-",,K11)),,1)</f>
        <v>5.1329393308845193E-2</v>
      </c>
      <c r="L46" s="108">
        <f>-PMT(Dashboard!$D$15,10,(NPV(Dashboard!$D$15,L12:L20)+IF(L11="-",,L11)),,1)</f>
        <v>4.4292731403121087E-2</v>
      </c>
      <c r="M46" s="109">
        <f>-PMT(Dashboard!$D$15,10,(NPV(Dashboard!$D$15,M12:M20)+IF(M11="-",,M11)),,1)</f>
        <v>73.28754827689886</v>
      </c>
      <c r="N46" s="110">
        <f>-PMT(Dashboard!$D$15,10,(NPV(Dashboard!$D$15,N12:N20)+IF(N11="-",,N11)),,1)</f>
        <v>26.368526233790405</v>
      </c>
      <c r="O46" s="109">
        <f>-PMT(Dashboard!$D$15,10,(NPV(Dashboard!$D$15,O12:O20)+IF(O11="-",,O11)),,1)</f>
        <v>79.150552139050774</v>
      </c>
      <c r="P46" s="111">
        <f>-PMT(Dashboard!$D$15,10,(NPV(Dashboard!$D$15,P12:P20)+IF(P11="-",,P11)),,1)</f>
        <v>31.248348983078621</v>
      </c>
      <c r="Q46" s="112">
        <f>-PMT(Dashboard!$D$15,10,(NPV(Dashboard!$D$15,Q12:Q20)+IF(Q11="-",,Q11)),,1)</f>
        <v>55.199450561064694</v>
      </c>
      <c r="R46" s="101">
        <f>-PMT(Dashboard!$D$15,10,(NPV(Dashboard!$D$15,R12:R20)+IF(R11="-",,R11)),,1)</f>
        <v>4.3100980996918524E-2</v>
      </c>
      <c r="S46" s="102">
        <f>-PMT(Dashboard!$D$15,10,(NPV(Dashboard!$D$15,S12:S20)+IF(S11="-",,S11)),,1)</f>
        <v>4.4019553850715078E-2</v>
      </c>
      <c r="T46" s="102">
        <f>-PMT(Dashboard!$D$15,10,(NPV(Dashboard!$D$15,T12:T20)+IF(T11="-",,T11)),,1)</f>
        <v>4.198750145658655E-2</v>
      </c>
      <c r="U46" s="103">
        <f>-PMT(Dashboard!$D$15,10,(NPV(Dashboard!$D$15,U12:U20)+IF(U11="-",,U11)),,1)</f>
        <v>4.2254311673739497E-2</v>
      </c>
      <c r="W46" s="92" t="s">
        <v>21</v>
      </c>
      <c r="X46" s="79">
        <v>10</v>
      </c>
      <c r="Y46" s="101">
        <f>-PMT(Dashboard!$D$15,10,(NPV(Dashboard!$D$15,Y12:Y20)+IF(Y11="-",,Y11)),,1)</f>
        <v>3.28752686472885E-3</v>
      </c>
      <c r="Z46" s="102">
        <f>-PMT(Dashboard!$D$15,10,(NPV(Dashboard!$D$15,Z12:Z20)+IF(Z11="-",,Z11)),,1)</f>
        <v>2.284174556053226E-3</v>
      </c>
      <c r="AA46" s="102">
        <f>-PMT(Dashboard!$D$15,10,(NPV(Dashboard!$D$15,AA12:AA20)+IF(AA11="-",,AA11)),,1)</f>
        <v>2.5532912498760166E-3</v>
      </c>
      <c r="AB46" s="108">
        <f>-PMT(Dashboard!$D$15,10,(NPV(Dashboard!$D$15,AB12:AB20)+IF(AB11="-",,AB11)),,1)</f>
        <v>1.659524031405309E-3</v>
      </c>
      <c r="AC46" s="109">
        <f>-PMT(Dashboard!$D$15,10,(NPV(Dashboard!$D$15,AC12:AC20)+IF(AC11="-",,AC11)),,1)</f>
        <v>2.4145028142714682</v>
      </c>
      <c r="AD46" s="111">
        <f>-PMT(Dashboard!$D$15,10,(NPV(Dashboard!$D$15,AD12:AD20)+IF(AD11="-",,AD11)),,1)</f>
        <v>8.0199997298481556</v>
      </c>
      <c r="AE46" s="109">
        <f>-PMT(Dashboard!$D$15,10,(NPV(Dashboard!$D$15,AE12:AE20)+IF(AE11="-",,AE11)),,1)</f>
        <v>2.6076630394131857</v>
      </c>
      <c r="AF46" s="119">
        <f>-PMT(Dashboard!$D$15,10,(NPV(Dashboard!$D$15,AF12:AF20)+IF(AF11="-",,AF11)),,1)</f>
        <v>9.5042001278532098</v>
      </c>
      <c r="AG46" s="112">
        <f>-PMT(Dashboard!$D$15,10,(NPV(Dashboard!$D$15,AG12:AG20)+IF(AG11="-",,AG11)),,1)</f>
        <v>5.8089555118037888</v>
      </c>
      <c r="AH46" s="101">
        <f>-PMT(Dashboard!$D$15,10,(NPV(Dashboard!$D$15,AH12:AH20)+IF(AH11="-",,AH11)),,1)</f>
        <v>3.2194399490084813E-3</v>
      </c>
      <c r="AI46" s="102">
        <f>-PMT(Dashboard!$D$15,10,(NPV(Dashboard!$D$15,AI12:AI20)+IF(AI11="-",,AI11)),,1)</f>
        <v>2.2419572130726005E-3</v>
      </c>
      <c r="AJ46" s="102">
        <f>-PMT(Dashboard!$D$15,10,(NPV(Dashboard!$D$15,AJ12:AJ20)+IF(AJ11="-",,AJ11)),,1)</f>
        <v>2.5526950349046358E-3</v>
      </c>
      <c r="AK46" s="108">
        <f>-PMT(Dashboard!$D$15,10,(NPV(Dashboard!$D$15,AK12:AK20)+IF(AK11="-",,AK11)),,1)</f>
        <v>1.662935304854107E-3</v>
      </c>
      <c r="AL46" s="109">
        <f>-PMT(Dashboard!$D$15,10,(NPV(Dashboard!$D$15,AL12:AL20)+IF(AL11="-",,AL11)),,1)</f>
        <v>1.7811186227913087</v>
      </c>
      <c r="AM46" s="111">
        <f>-PMT(Dashboard!$D$15,10,(NPV(Dashboard!$D$15,AM12:AM20)+IF(AM11="-",,AM11)),,1)</f>
        <v>7.4024343389057483</v>
      </c>
      <c r="AN46" s="109">
        <f>-PMT(Dashboard!$D$15,10,(NPV(Dashboard!$D$15,AN12:AN20)+IF(AN11="-",,AN11)),,1)</f>
        <v>1.9236081126146132</v>
      </c>
      <c r="AO46" s="119">
        <f>-PMT(Dashboard!$D$15,10,(NPV(Dashboard!$D$15,AO12:AO20)+IF(AO11="-",,AO11)),,1)</f>
        <v>8.7723466035060618</v>
      </c>
      <c r="AP46" s="112">
        <f>-PMT(Dashboard!$D$15,10,(NPV(Dashboard!$D$15,AP12:AP20)+IF(AP11="-",,AP11)),,1)</f>
        <v>5.0649054705306273</v>
      </c>
      <c r="AQ46" s="101">
        <f>-PMT(Dashboard!$D$15,10,(NPV(Dashboard!$D$15,AQ12:AQ20)+IF(AQ11="-",,AQ11)),,1)</f>
        <v>1.191168849851361E-3</v>
      </c>
      <c r="AR46" s="103">
        <f>-PMT(Dashboard!$D$15,10,(NPV(Dashboard!$D$15,AR12:AR20)+IF(AR11="-",,AR11)),,1)</f>
        <v>9.6783061331525008E-4</v>
      </c>
      <c r="AT46" s="92" t="s">
        <v>21</v>
      </c>
      <c r="AU46" s="79">
        <v>10</v>
      </c>
      <c r="AV46" s="101">
        <f>-PMT(Dashboard!$D$15,10,(NPV(Dashboard!$D$15,AV12:AV20)+IF(AV11="-",,AV11)),,1)</f>
        <v>4.148845841927222E-2</v>
      </c>
      <c r="AW46" s="102">
        <f>-PMT(Dashboard!$D$15,10,(NPV(Dashboard!$D$15,AW12:AW20)+IF(AW11="-",,AW11)),,1)</f>
        <v>2.9670671823580387E-2</v>
      </c>
      <c r="AX46" s="102">
        <f>-PMT(Dashboard!$D$15,10,(NPV(Dashboard!$D$15,AX12:AX20)+IF(AX11="-",,AX11)),,1)</f>
        <v>3.1622254432488298E-2</v>
      </c>
      <c r="AY46" s="108">
        <f>-PMT(Dashboard!$D$15,10,(NPV(Dashboard!$D$15,AY12:AY20)+IF(AY11="-",,AY11)),,1)</f>
        <v>2.1657842909358464E-2</v>
      </c>
      <c r="AZ46" s="109">
        <f>-PMT(Dashboard!$D$15,10,(NPV(Dashboard!$D$15,AZ12:AZ20)+IF(AZ11="-",,AZ11)),,1)</f>
        <v>116.76674727624402</v>
      </c>
      <c r="BA46" s="111">
        <f>-PMT(Dashboard!$D$15,10,(NPV(Dashboard!$D$15,BA12:BA20)+IF(BA11="-",,BA11)),,1)</f>
        <v>320.25569263653875</v>
      </c>
      <c r="BB46" s="109">
        <f>-PMT(Dashboard!$D$15,10,(NPV(Dashboard!$D$15,BB12:BB20)+IF(BB11="-",,BB11)),,1)</f>
        <v>126.10808705834353</v>
      </c>
      <c r="BC46" s="119">
        <f>-PMT(Dashboard!$D$15,10,(NPV(Dashboard!$D$15,BC12:BC20)+IF(BC11="-",,BC11)),,1)</f>
        <v>379.52297972951897</v>
      </c>
      <c r="BD46" s="112">
        <f>-PMT(Dashboard!$D$15,10,(NPV(Dashboard!$D$15,BD12:BD20)+IF(BD11="-",,BD11)),,1)</f>
        <v>242.95325214546585</v>
      </c>
      <c r="BE46" s="101">
        <f>-PMT(Dashboard!$D$15,10,(NPV(Dashboard!$D$15,BE12:BE20)+IF(BE11="-",,BE11)),,1)</f>
        <v>4.0192920808467841E-2</v>
      </c>
      <c r="BF46" s="102">
        <f>-PMT(Dashboard!$D$15,10,(NPV(Dashboard!$D$15,BF12:BF20)+IF(BF11="-",,BF11)),,1)</f>
        <v>2.8790553398091164E-2</v>
      </c>
      <c r="BG46" s="102">
        <f>-PMT(Dashboard!$D$15,10,(NPV(Dashboard!$D$15,BG12:BG20)+IF(BG11="-",,BG11)),,1)</f>
        <v>3.1274476638054494E-2</v>
      </c>
      <c r="BH46" s="108">
        <f>-PMT(Dashboard!$D$15,10,(NPV(Dashboard!$D$15,BH12:BH20)+IF(BH11="-",,BH11)),,1)</f>
        <v>2.1459117712795673E-2</v>
      </c>
      <c r="BI46" s="109">
        <f>-PMT(Dashboard!$D$15,10,(NPV(Dashboard!$D$15,BI12:BI20)+IF(BI11="-",,BI11)),,1)</f>
        <v>85.892411867999215</v>
      </c>
      <c r="BJ46" s="111">
        <f>-PMT(Dashboard!$D$15,10,(NPV(Dashboard!$D$15,BJ12:BJ20)+IF(BJ11="-",,BJ11)),,1)</f>
        <v>295.42937088836555</v>
      </c>
      <c r="BK46" s="109">
        <f>-PMT(Dashboard!$D$15,10,(NPV(Dashboard!$D$15,BK12:BK20)+IF(BK11="-",,BK11)),,1)</f>
        <v>92.763804817439166</v>
      </c>
      <c r="BL46" s="119">
        <f>-PMT(Dashboard!$D$15,10,(NPV(Dashboard!$D$15,BL12:BL20)+IF(BL11="-",,BL11)),,1)</f>
        <v>350.10223929545668</v>
      </c>
      <c r="BM46" s="112">
        <f>-PMT(Dashboard!$D$15,10,(NPV(Dashboard!$D$15,BM12:BM20)+IF(BM11="-",,BM11)),,1)</f>
        <v>210.13569122980979</v>
      </c>
      <c r="BO46" s="92" t="s">
        <v>21</v>
      </c>
      <c r="BP46" s="79">
        <v>10</v>
      </c>
      <c r="BQ46" s="121">
        <f>-PMT(Dashboard!$D$15,10,(NPV(Dashboard!$D$15,BQ12:BQ20)+IF(BQ11="-",,BQ11)),,1)</f>
        <v>94.000000000000014</v>
      </c>
      <c r="BR46" s="109">
        <f>-PMT(Dashboard!$D$15,10,(NPV(Dashboard!$D$15,BR12:BR20)+IF(BR11="-",,BR11)),,1)</f>
        <v>0.94128340325418858</v>
      </c>
      <c r="BS46" s="119">
        <f>-PMT(Dashboard!$D$15,10,(NPV(Dashboard!$D$15,BS12:BS20)+IF(BS11="-",,BS11)),,1)</f>
        <v>8.332183877578565</v>
      </c>
      <c r="BT46" s="112">
        <f>-PMT(Dashboard!$D$15,10,(NPV(Dashboard!$D$15,BT12:BT20)+IF(BT11="-",,BT11)),,1)</f>
        <v>4.6367336404163773</v>
      </c>
      <c r="BU46" s="109">
        <f>-PMT(Dashboard!$D$15,10,(NPV(Dashboard!$D$15,BU12:BU20)+IF(BU11="-",,BU11)),,1)</f>
        <v>0.48403563989045389</v>
      </c>
      <c r="BV46" s="119">
        <f>-PMT(Dashboard!$D$15,10,(NPV(Dashboard!$D$15,BV12:BV20)+IF(BV11="-",,BV11)),,1)</f>
        <v>7.328769273320594</v>
      </c>
      <c r="BW46" s="112">
        <f>-PMT(Dashboard!$D$15,10,(NPV(Dashboard!$D$15,BW12:BW20)+IF(BW11="-",,BW11)),,1)</f>
        <v>3.9064024566055231</v>
      </c>
      <c r="BX46" s="112">
        <f>-PMT(Dashboard!$D$15,10,(NPV(Dashboard!$D$15,BX12:BX20)+IF(BX11="-",,BX11)),,1)</f>
        <v>5.408286118181663</v>
      </c>
      <c r="BY46" s="112">
        <f>-PMT(Dashboard!$D$15,10,(NPV(Dashboard!$D$15,BY12:BY20)+IF(BY11="-",,BY11)),,1)</f>
        <v>4.5564278253846826</v>
      </c>
    </row>
    <row r="47" spans="2:77" x14ac:dyDescent="0.2">
      <c r="B47" s="92" t="s">
        <v>22</v>
      </c>
      <c r="C47" s="79">
        <v>15</v>
      </c>
      <c r="D47" s="101">
        <f>-PMT(Dashboard!$D$15,15,(NPV(Dashboard!$D$15,D12:D25)+IF(D11="-",,D11)),,1)</f>
        <v>5.5997321261897354E-2</v>
      </c>
      <c r="E47" s="102">
        <f>-PMT(Dashboard!$D$15,15,(NPV(Dashboard!$D$15,E12:E25)+IF(E11="-",,E11)),,1)</f>
        <v>5.1585014806186463E-2</v>
      </c>
      <c r="F47" s="102">
        <f>-PMT(Dashboard!$D$15,15,(NPV(Dashboard!$D$15,F12:F25)+IF(F11="-",,F11)),,1)</f>
        <v>4.315854746679932E-2</v>
      </c>
      <c r="G47" s="102">
        <f>-PMT(Dashboard!$D$15,15,(NPV(Dashboard!$D$15,G12:G25)+IF(G11="-",,G11)),,1)</f>
        <v>3.6929010705849967E-2</v>
      </c>
      <c r="H47" s="107">
        <f>-PMT(Dashboard!$D$15,15,(NPV(Dashboard!$D$15,H12:H25)+IF(H11="-",,H11)),,1)</f>
        <v>2.4235177490112064E-3</v>
      </c>
      <c r="I47" s="101">
        <f>-PMT(Dashboard!$D$15,15,(NPV(Dashboard!$D$15,I12:I25)+IF(I11="-",,I11)),,1)</f>
        <v>6.8142066622323735E-2</v>
      </c>
      <c r="J47" s="102">
        <f>-PMT(Dashboard!$D$15,15,(NPV(Dashboard!$D$15,J12:J25)+IF(J11="-",,J11)),,1)</f>
        <v>6.2995552372382566E-2</v>
      </c>
      <c r="K47" s="102">
        <f>-PMT(Dashboard!$D$15,15,(NPV(Dashboard!$D$15,K12:K25)+IF(K11="-",,K11)),,1)</f>
        <v>5.3166920867721401E-2</v>
      </c>
      <c r="L47" s="108">
        <f>-PMT(Dashboard!$D$15,15,(NPV(Dashboard!$D$15,L12:L25)+IF(L11="-",,L11)),,1)</f>
        <v>4.5900789189750081E-2</v>
      </c>
      <c r="M47" s="109">
        <f>-PMT(Dashboard!$D$15,15,(NPV(Dashboard!$D$15,M12:M25)+IF(M11="-",,M11)),,1)</f>
        <v>76.938370478334988</v>
      </c>
      <c r="N47" s="110">
        <f>-PMT(Dashboard!$D$15,15,(NPV(Dashboard!$D$15,N12:N25)+IF(N11="-",,N11)),,1)</f>
        <v>48.622829545884954</v>
      </c>
      <c r="O47" s="109">
        <f>-PMT(Dashboard!$D$15,15,(NPV(Dashboard!$D$15,O12:O25)+IF(O11="-",,O11)),,1)</f>
        <v>83.093440116601812</v>
      </c>
      <c r="P47" s="111">
        <f>-PMT(Dashboard!$D$15,15,(NPV(Dashboard!$D$15,P12:P25)+IF(P11="-",,P11)),,1)</f>
        <v>57.621087076437348</v>
      </c>
      <c r="Q47" s="112">
        <f>-PMT(Dashboard!$D$15,15,(NPV(Dashboard!$D$15,Q12:Q25)+IF(Q11="-",,Q11)),,1)</f>
        <v>70.357263596519587</v>
      </c>
      <c r="R47" s="101">
        <f>-PMT(Dashboard!$D$15,15,(NPV(Dashboard!$D$15,R12:R25)+IF(R11="-",,R11)),,1)</f>
        <v>4.2236494678440061E-2</v>
      </c>
      <c r="S47" s="102">
        <f>-PMT(Dashboard!$D$15,15,(NPV(Dashboard!$D$15,S12:S25)+IF(S11="-",,S11)),,1)</f>
        <v>4.3136643504609738E-2</v>
      </c>
      <c r="T47" s="102">
        <f>-PMT(Dashboard!$D$15,15,(NPV(Dashboard!$D$15,T12:T25)+IF(T11="-",,T11)),,1)</f>
        <v>4.1145348454108312E-2</v>
      </c>
      <c r="U47" s="103">
        <f>-PMT(Dashboard!$D$15,15,(NPV(Dashboard!$D$15,U12:U25)+IF(U11="-",,U11)),,1)</f>
        <v>4.1406807197187478E-2</v>
      </c>
      <c r="W47" s="92" t="s">
        <v>22</v>
      </c>
      <c r="X47" s="79">
        <v>15</v>
      </c>
      <c r="Y47" s="101">
        <f>-PMT(Dashboard!$D$15,15,(NPV(Dashboard!$D$15,Y12:Y25)+IF(Y11="-",,Y11)),,1)</f>
        <v>2.263926469210142E-3</v>
      </c>
      <c r="Z47" s="102">
        <f>-PMT(Dashboard!$D$15,15,(NPV(Dashboard!$D$15,Z12:Z25)+IF(Z11="-",,Z11)),,1)</f>
        <v>1.5729767240006223E-3</v>
      </c>
      <c r="AA47" s="102">
        <f>-PMT(Dashboard!$D$15,15,(NPV(Dashboard!$D$15,AA12:AA25)+IF(AA11="-",,AA11)),,1)</f>
        <v>1.7583015689435972E-3</v>
      </c>
      <c r="AB47" s="108">
        <f>-PMT(Dashboard!$D$15,15,(NPV(Dashboard!$D$15,AB12:AB25)+IF(AB11="-",,AB11)),,1)</f>
        <v>1.1428166325566063E-3</v>
      </c>
      <c r="AC47" s="109">
        <f>-PMT(Dashboard!$D$15,15,(NPV(Dashboard!$D$15,AC12:AC25)+IF(AC11="-",,AC11)),,1)</f>
        <v>1.6627261330874037</v>
      </c>
      <c r="AD47" s="111">
        <f>-PMT(Dashboard!$D$15,15,(NPV(Dashboard!$D$15,AD12:AD25)+IF(AD11="-",,AD11)),,1)</f>
        <v>8.506361963672779</v>
      </c>
      <c r="AE47" s="109">
        <f>-PMT(Dashboard!$D$15,15,(NPV(Dashboard!$D$15,AE12:AE25)+IF(AE11="-",,AE11)),,1)</f>
        <v>1.7957442237343961</v>
      </c>
      <c r="AF47" s="119">
        <f>-PMT(Dashboard!$D$15,15,(NPV(Dashboard!$D$15,AF12:AF25)+IF(AF11="-",,AF11)),,1)</f>
        <v>10.080569723938781</v>
      </c>
      <c r="AG47" s="112">
        <f>-PMT(Dashboard!$D$15,15,(NPV(Dashboard!$D$15,AG12:AG25)+IF(AG11="-",,AG11)),,1)</f>
        <v>5.67620336609167</v>
      </c>
      <c r="AH47" s="101">
        <f>-PMT(Dashboard!$D$15,15,(NPV(Dashboard!$D$15,AH12:AH25)+IF(AH11="-",,AH11)),,1)</f>
        <v>2.2589403086847796E-3</v>
      </c>
      <c r="AI47" s="102">
        <f>-PMT(Dashboard!$D$15,15,(NPV(Dashboard!$D$15,AI12:AI25)+IF(AI11="-",,AI11)),,1)</f>
        <v>1.5719122635739163E-3</v>
      </c>
      <c r="AJ47" s="102">
        <f>-PMT(Dashboard!$D$15,15,(NPV(Dashboard!$D$15,AJ12:AJ25)+IF(AJ11="-",,AJ11)),,1)</f>
        <v>1.7924733021302357E-3</v>
      </c>
      <c r="AK47" s="108">
        <f>-PMT(Dashboard!$D$15,15,(NPV(Dashboard!$D$15,AK12:AK25)+IF(AK11="-",,AK11)),,1)</f>
        <v>1.1668741345644744E-3</v>
      </c>
      <c r="AL47" s="109">
        <f>-PMT(Dashboard!$D$15,15,(NPV(Dashboard!$D$15,AL12:AL25)+IF(AL11="-",,AL11)),,1)</f>
        <v>1.2265516787717379</v>
      </c>
      <c r="AM47" s="111">
        <f>-PMT(Dashboard!$D$15,15,(NPV(Dashboard!$D$15,AM12:AM25)+IF(AM11="-",,AM11)),,1)</f>
        <v>9.9930898249740459</v>
      </c>
      <c r="AN47" s="109">
        <f>-PMT(Dashboard!$D$15,15,(NPV(Dashboard!$D$15,AN12:AN25)+IF(AN11="-",,AN11)),,1)</f>
        <v>1.3246758130734766</v>
      </c>
      <c r="AO47" s="119">
        <f>-PMT(Dashboard!$D$15,15,(NPV(Dashboard!$D$15,AO12:AO25)+IF(AO11="-",,AO11)),,1)</f>
        <v>11.84243501139933</v>
      </c>
      <c r="AP47" s="112">
        <f>-PMT(Dashboard!$D$15,15,(NPV(Dashboard!$D$15,AP12:AP25)+IF(AP11="-",,AP11)),,1)</f>
        <v>6.2014158795502521</v>
      </c>
      <c r="AQ47" s="101">
        <f>-PMT(Dashboard!$D$15,15,(NPV(Dashboard!$D$15,AQ12:AQ25)+IF(AQ11="-",,AQ11)),,1)</f>
        <v>8.4920122490099437E-4</v>
      </c>
      <c r="AR47" s="103">
        <f>-PMT(Dashboard!$D$15,15,(NPV(Dashboard!$D$15,AR12:AR25)+IF(AR11="-",,AR11)),,1)</f>
        <v>6.9540131205297559E-4</v>
      </c>
      <c r="AT47" s="92" t="s">
        <v>22</v>
      </c>
      <c r="AU47" s="79">
        <v>15</v>
      </c>
      <c r="AV47" s="101">
        <f>-PMT(Dashboard!$D$15,15,(NPV(Dashboard!$D$15,AV12:AV25)+IF(AV11="-",,AV11)),,1)</f>
        <v>2.8570662095520758E-2</v>
      </c>
      <c r="AW47" s="102">
        <f>-PMT(Dashboard!$D$15,15,(NPV(Dashboard!$D$15,AW12:AW25)+IF(AW11="-",,AW11)),,1)</f>
        <v>2.0432447266462549E-2</v>
      </c>
      <c r="AX47" s="102">
        <f>-PMT(Dashboard!$D$15,15,(NPV(Dashboard!$D$15,AX12:AX25)+IF(AX11="-",,AX11)),,1)</f>
        <v>2.1776387470437499E-2</v>
      </c>
      <c r="AY47" s="108">
        <f>-PMT(Dashboard!$D$15,15,(NPV(Dashboard!$D$15,AY12:AY25)+IF(AY11="-",,AY11)),,1)</f>
        <v>1.4914483088957476E-2</v>
      </c>
      <c r="AZ47" s="109">
        <f>-PMT(Dashboard!$D$15,15,(NPV(Dashboard!$D$15,AZ12:AZ25)+IF(AZ11="-",,AZ11)),,1)</f>
        <v>80.410393818656544</v>
      </c>
      <c r="BA47" s="111">
        <f>-PMT(Dashboard!$D$15,15,(NPV(Dashboard!$D$15,BA12:BA25)+IF(BA11="-",,BA11)),,1)</f>
        <v>339.36157460860596</v>
      </c>
      <c r="BB47" s="109">
        <f>-PMT(Dashboard!$D$15,15,(NPV(Dashboard!$D$15,BB12:BB25)+IF(BB11="-",,BB11)),,1)</f>
        <v>86.843225324149088</v>
      </c>
      <c r="BC47" s="119">
        <f>-PMT(Dashboard!$D$15,15,(NPV(Dashboard!$D$15,BC12:BC25)+IF(BC11="-",,BC11)),,1)</f>
        <v>402.16464207345371</v>
      </c>
      <c r="BD47" s="112">
        <f>-PMT(Dashboard!$D$15,15,(NPV(Dashboard!$D$15,BD12:BD25)+IF(BD11="-",,BD11)),,1)</f>
        <v>234.05328638584157</v>
      </c>
      <c r="BE47" s="101">
        <f>-PMT(Dashboard!$D$15,15,(NPV(Dashboard!$D$15,BE12:BE25)+IF(BE11="-",,BE11)),,1)</f>
        <v>2.8170022496305042E-2</v>
      </c>
      <c r="BF47" s="102">
        <f>-PMT(Dashboard!$D$15,15,(NPV(Dashboard!$D$15,BF12:BF25)+IF(BF11="-",,BF11)),,1)</f>
        <v>2.0165954196308331E-2</v>
      </c>
      <c r="BG47" s="102">
        <f>-PMT(Dashboard!$D$15,15,(NPV(Dashboard!$D$15,BG12:BG25)+IF(BG11="-",,BG11)),,1)</f>
        <v>2.1932414216893795E-2</v>
      </c>
      <c r="BH47" s="108">
        <f>-PMT(Dashboard!$D$15,15,(NPV(Dashboard!$D$15,BH12:BH25)+IF(BH11="-",,BH11)),,1)</f>
        <v>1.5042237206475295E-2</v>
      </c>
      <c r="BI47" s="109">
        <f>-PMT(Dashboard!$D$15,15,(NPV(Dashboard!$D$15,BI12:BI25)+IF(BI11="-",,BI11)),,1)</f>
        <v>59.149054208048597</v>
      </c>
      <c r="BJ47" s="111">
        <f>-PMT(Dashboard!$D$15,15,(NPV(Dashboard!$D$15,BJ12:BJ25)+IF(BJ11="-",,BJ11)),,1)</f>
        <v>398.41347887736185</v>
      </c>
      <c r="BK47" s="109">
        <f>-PMT(Dashboard!$D$15,15,(NPV(Dashboard!$D$15,BK12:BK25)+IF(BK11="-",,BK11)),,1)</f>
        <v>63.880978544692482</v>
      </c>
      <c r="BL47" s="119">
        <f>-PMT(Dashboard!$D$15,15,(NPV(Dashboard!$D$15,BL12:BL25)+IF(BL11="-",,BL11)),,1)</f>
        <v>472.14483347075594</v>
      </c>
      <c r="BM47" s="112">
        <f>-PMT(Dashboard!$D$15,15,(NPV(Dashboard!$D$15,BM12:BM25)+IF(BM11="-",,BM11)),,1)</f>
        <v>252.77742395956267</v>
      </c>
      <c r="BO47" s="92" t="s">
        <v>22</v>
      </c>
      <c r="BP47" s="79">
        <v>15</v>
      </c>
      <c r="BQ47" s="121">
        <f>-PMT(Dashboard!$D$15,15,(NPV(Dashboard!$D$15,BQ12:BQ25)+IF(BQ11="-",,BQ11)),,1)</f>
        <v>93.999999999999986</v>
      </c>
      <c r="BR47" s="109">
        <f>-PMT(Dashboard!$D$15,15,(NPV(Dashboard!$D$15,BR12:BR25)+IF(BR11="-",,BR11)),,1)</f>
        <v>0.6482065392433296</v>
      </c>
      <c r="BS47" s="119">
        <f>-PMT(Dashboard!$D$15,15,(NPV(Dashboard!$D$15,BS12:BS25)+IF(BS11="-",,BS11)),,1)</f>
        <v>6.6041336769365184</v>
      </c>
      <c r="BT47" s="112">
        <f>-PMT(Dashboard!$D$15,15,(NPV(Dashboard!$D$15,BT12:BT25)+IF(BT11="-",,BT11)),,1)</f>
        <v>3.6261701080899238</v>
      </c>
      <c r="BU47" s="109">
        <f>-PMT(Dashboard!$D$15,15,(NPV(Dashboard!$D$15,BU12:BU25)+IF(BU11="-",,BU11)),,1)</f>
        <v>0.33332688743805861</v>
      </c>
      <c r="BV47" s="119">
        <f>-PMT(Dashboard!$D$15,15,(NPV(Dashboard!$D$15,BV12:BV25)+IF(BV11="-",,BV11)),,1)</f>
        <v>6.4440715691891333</v>
      </c>
      <c r="BW47" s="112">
        <f>-PMT(Dashboard!$D$15,15,(NPV(Dashboard!$D$15,BW12:BW25)+IF(BW11="-",,BW11)),,1)</f>
        <v>3.3886992283135946</v>
      </c>
      <c r="BX47" s="112">
        <f>-PMT(Dashboard!$D$15,15,(NPV(Dashboard!$D$15,BX12:BX25)+IF(BX11="-",,BX11)),,1)</f>
        <v>4.2295648140760873</v>
      </c>
      <c r="BY47" s="112">
        <f>-PMT(Dashboard!$D$15,15,(NPV(Dashboard!$D$15,BY12:BY25)+IF(BY11="-",,BY11)),,1)</f>
        <v>3.9525787799049765</v>
      </c>
    </row>
    <row r="48" spans="2:77" ht="13.5" thickBot="1" x14ac:dyDescent="0.25">
      <c r="B48" s="93" t="s">
        <v>23</v>
      </c>
      <c r="C48" s="79">
        <v>30</v>
      </c>
      <c r="D48" s="104">
        <f>-PMT(Dashboard!$D$15,30,(NPV(Dashboard!$D$15,D12:D40)+IF(D11="-",,D11)),,1)</f>
        <v>6.1502704771105941E-2</v>
      </c>
      <c r="E48" s="105">
        <f>-PMT(Dashboard!$D$15,30,(NPV(Dashboard!$D$15,E12:E40)+IF(E11="-",,E11)),,1)</f>
        <v>5.4072775177793415E-2</v>
      </c>
      <c r="F48" s="105">
        <f>-PMT(Dashboard!$D$15,30,(NPV(Dashboard!$D$15,F12:F40)+IF(F11="-",,F11)),,1)</f>
        <v>5.630399738441827E-2</v>
      </c>
      <c r="G48" s="105">
        <f>-PMT(Dashboard!$D$15,30,(NPV(Dashboard!$D$15,G12:G40)+IF(G11="-",,G11)),,1)</f>
        <v>4.6778100794317587E-2</v>
      </c>
      <c r="H48" s="113">
        <f>-PMT(Dashboard!$D$15,30,(NPV(Dashboard!$D$15,H12:H40)+IF(H11="-",,H11)),,1)</f>
        <v>3.1839463699714532E-3</v>
      </c>
      <c r="I48" s="104">
        <f>-PMT(Dashboard!$D$15,30,(NPV(Dashboard!$D$15,I12:I40)+IF(I11="-",,I11)),,1)</f>
        <v>7.5450509890952644E-2</v>
      </c>
      <c r="J48" s="105">
        <f>-PMT(Dashboard!$D$15,30,(NPV(Dashboard!$D$15,J12:J40)+IF(J11="-",,J11)),,1)</f>
        <v>6.6784240013312943E-2</v>
      </c>
      <c r="K48" s="105">
        <f>-PMT(Dashboard!$D$15,30,(NPV(Dashboard!$D$15,K12:K40)+IF(K11="-",,K11)),,1)</f>
        <v>6.9386737595120179E-2</v>
      </c>
      <c r="L48" s="114">
        <f>-PMT(Dashboard!$D$15,30,(NPV(Dashboard!$D$15,L12:L40)+IF(L11="-",,L11)),,1)</f>
        <v>5.8275731812426741E-2</v>
      </c>
      <c r="M48" s="115">
        <f>-PMT(Dashboard!$D$15,30,(NPV(Dashboard!$D$15,M12:M40)+IF(M11="-",,M11)),,1)</f>
        <v>85.146541541345115</v>
      </c>
      <c r="N48" s="116">
        <f>-PMT(Dashboard!$D$15,30,(NPV(Dashboard!$D$15,N12:N40)+IF(N11="-",,N11)),,1)</f>
        <v>75.722990972062561</v>
      </c>
      <c r="O48" s="115">
        <f>-PMT(Dashboard!$D$15,30,(NPV(Dashboard!$D$15,O12:O40)+IF(O11="-",,O11)),,1)</f>
        <v>91.958264864652705</v>
      </c>
      <c r="P48" s="117">
        <f>-PMT(Dashboard!$D$15,30,(NPV(Dashboard!$D$15,P12:P40)+IF(P11="-",,P11)),,1)</f>
        <v>89.736469416530809</v>
      </c>
      <c r="Q48" s="118">
        <f>-PMT(Dashboard!$D$15,30,(NPV(Dashboard!$D$15,Q12:Q40)+IF(Q11="-",,Q11)),,1)</f>
        <v>90.847367140591771</v>
      </c>
      <c r="R48" s="104">
        <f>-PMT(Dashboard!$D$15,30,(NPV(Dashboard!$D$15,R12:R40)+IF(R11="-",,R11)),,1)</f>
        <v>3.95601263548684E-2</v>
      </c>
      <c r="S48" s="105">
        <f>-PMT(Dashboard!$D$15,30,(NPV(Dashboard!$D$15,S12:S40)+IF(S11="-",,S11)),,1)</f>
        <v>4.0403236124572771E-2</v>
      </c>
      <c r="T48" s="105">
        <f>-PMT(Dashboard!$D$15,30,(NPV(Dashboard!$D$15,T12:T40)+IF(T11="-",,T11)),,1)</f>
        <v>3.8538121976076145E-2</v>
      </c>
      <c r="U48" s="106">
        <f>-PMT(Dashboard!$D$15,30,(NPV(Dashboard!$D$15,U12:U40)+IF(U11="-",,U11)),,1)</f>
        <v>3.878301305881264E-2</v>
      </c>
      <c r="W48" s="93" t="s">
        <v>23</v>
      </c>
      <c r="X48" s="79">
        <v>30</v>
      </c>
      <c r="Y48" s="104">
        <f>-PMT(Dashboard!$D$15,30,(NPV(Dashboard!$D$15,Y12:Y40)+IF(Y11="-",,Y11)),,1)</f>
        <v>1.2448633635224449E-3</v>
      </c>
      <c r="Z48" s="105">
        <f>-PMT(Dashboard!$D$15,30,(NPV(Dashboard!$D$15,Z12:Z40)+IF(Z11="-",,Z11)),,1)</f>
        <v>8.6493140215154784E-4</v>
      </c>
      <c r="AA48" s="105">
        <f>-PMT(Dashboard!$D$15,30,(NPV(Dashboard!$D$15,AA12:AA40)+IF(AA11="-",,AA11)),,1)</f>
        <v>9.6683582040788701E-4</v>
      </c>
      <c r="AB48" s="114">
        <f>-PMT(Dashboard!$D$15,30,(NPV(Dashboard!$D$15,AB12:AB40)+IF(AB11="-",,AB11)),,1)</f>
        <v>6.2839963066033567E-4</v>
      </c>
      <c r="AC48" s="115">
        <f>-PMT(Dashboard!$D$15,30,(NPV(Dashboard!$D$15,AC12:AC40)+IF(AC11="-",,AC11)),,1)</f>
        <v>0.91428183503415916</v>
      </c>
      <c r="AD48" s="117">
        <f>-PMT(Dashboard!$D$15,30,(NPV(Dashboard!$D$15,AD12:AD40)+IF(AD11="-",,AD11)),,1)</f>
        <v>4.6773861737353846</v>
      </c>
      <c r="AE48" s="115">
        <f>-PMT(Dashboard!$D$15,30,(NPV(Dashboard!$D$15,AE12:AE40)+IF(AE11="-",,AE11)),,1)</f>
        <v>0.98742438183689218</v>
      </c>
      <c r="AF48" s="120">
        <f>-PMT(Dashboard!$D$15,30,(NPV(Dashboard!$D$15,AF12:AF40)+IF(AF11="-",,AF11)),,1)</f>
        <v>5.5429944847736747</v>
      </c>
      <c r="AG48" s="118">
        <f>-PMT(Dashboard!$D$15,30,(NPV(Dashboard!$D$15,AG12:AG40)+IF(AG11="-",,AG11)),,1)</f>
        <v>3.1211692210196125</v>
      </c>
      <c r="AH48" s="104">
        <f>-PMT(Dashboard!$D$15,30,(NPV(Dashboard!$D$15,AH12:AH40)+IF(AH11="-",,AH11)),,1)</f>
        <v>1.2421216275839845E-3</v>
      </c>
      <c r="AI48" s="105">
        <f>-PMT(Dashboard!$D$15,30,(NPV(Dashboard!$D$15,AI12:AI40)+IF(AI11="-",,AI11)),,1)</f>
        <v>8.6434608818258861E-4</v>
      </c>
      <c r="AJ48" s="105">
        <f>-PMT(Dashboard!$D$15,30,(NPV(Dashboard!$D$15,AJ12:AJ40)+IF(AJ11="-",,AJ11)),,1)</f>
        <v>9.8562580289656364E-4</v>
      </c>
      <c r="AK48" s="114">
        <f>-PMT(Dashboard!$D$15,30,(NPV(Dashboard!$D$15,AK12:AK40)+IF(AK11="-",,AK11)),,1)</f>
        <v>6.4162810926808448E-4</v>
      </c>
      <c r="AL48" s="115">
        <f>-PMT(Dashboard!$D$15,30,(NPV(Dashboard!$D$15,AL12:AL40)+IF(AL11="-",,AL11)),,1)</f>
        <v>0.6744429508360319</v>
      </c>
      <c r="AM48" s="117">
        <f>-PMT(Dashboard!$D$15,30,(NPV(Dashboard!$D$15,AM12:AM40)+IF(AM11="-",,AM11)),,1)</f>
        <v>5.5228721895186341</v>
      </c>
      <c r="AN48" s="115">
        <f>-PMT(Dashboard!$D$15,30,(NPV(Dashboard!$D$15,AN12:AN40)+IF(AN11="-",,AN11)),,1)</f>
        <v>0.72839838690291436</v>
      </c>
      <c r="AO48" s="120">
        <f>-PMT(Dashboard!$D$15,30,(NPV(Dashboard!$D$15,AO12:AO40)+IF(AO11="-",,AO11)),,1)</f>
        <v>6.5449481718042097</v>
      </c>
      <c r="AP48" s="118">
        <f>-PMT(Dashboard!$D$15,30,(NPV(Dashboard!$D$15,AP12:AP40)+IF(AP11="-",,AP11)),,1)</f>
        <v>3.4254765589644833</v>
      </c>
      <c r="AQ48" s="104">
        <f>-PMT(Dashboard!$D$15,30,(NPV(Dashboard!$D$15,AQ12:AQ40)+IF(AQ11="-",,AQ11)),,1)</f>
        <v>5.0889726966713011E-4</v>
      </c>
      <c r="AR48" s="106">
        <f>-PMT(Dashboard!$D$15,30,(NPV(Dashboard!$D$15,AR12:AR40)+IF(AR11="-",,AR11)),,1)</f>
        <v>4.2432743958592528E-4</v>
      </c>
      <c r="AT48" s="93" t="s">
        <v>23</v>
      </c>
      <c r="AU48" s="79">
        <v>30</v>
      </c>
      <c r="AV48" s="104">
        <f>-PMT(Dashboard!$D$15,30,(NPV(Dashboard!$D$15,AV12:AV40)+IF(AV11="-",,AV11)),,1)</f>
        <v>1.5710126189169903E-2</v>
      </c>
      <c r="AW48" s="105">
        <f>-PMT(Dashboard!$D$15,30,(NPV(Dashboard!$D$15,AW12:AW40)+IF(AW11="-",,AW11)),,1)</f>
        <v>1.1235172773962817E-2</v>
      </c>
      <c r="AX48" s="105">
        <f>-PMT(Dashboard!$D$15,30,(NPV(Dashboard!$D$15,AX12:AX40)+IF(AX11="-",,AX11)),,1)</f>
        <v>1.1974164055458366E-2</v>
      </c>
      <c r="AY48" s="114">
        <f>-PMT(Dashboard!$D$15,30,(NPV(Dashboard!$D$15,AY12:AY40)+IF(AY11="-",,AY11)),,1)</f>
        <v>8.2010144038802933E-3</v>
      </c>
      <c r="AZ48" s="115">
        <f>-PMT(Dashboard!$D$15,30,(NPV(Dashboard!$D$15,AZ12:AZ40)+IF(AZ11="-",,AZ11)),,1)</f>
        <v>44.215196329314061</v>
      </c>
      <c r="BA48" s="117">
        <f>-PMT(Dashboard!$D$15,30,(NPV(Dashboard!$D$15,BA12:BA40)+IF(BA11="-",,BA11)),,1)</f>
        <v>186.60446660395883</v>
      </c>
      <c r="BB48" s="115">
        <f>-PMT(Dashboard!$D$15,30,(NPV(Dashboard!$D$15,BB12:BB40)+IF(BB11="-",,BB11)),,1)</f>
        <v>47.752412035659184</v>
      </c>
      <c r="BC48" s="120">
        <f>-PMT(Dashboard!$D$15,30,(NPV(Dashboard!$D$15,BC12:BC40)+IF(BC11="-",,BC11)),,1)</f>
        <v>221.13793704440732</v>
      </c>
      <c r="BD48" s="118">
        <f>-PMT(Dashboard!$D$15,30,(NPV(Dashboard!$D$15,BD12:BD40)+IF(BD11="-",,BD11)),,1)</f>
        <v>128.69868579937338</v>
      </c>
      <c r="BE48" s="104">
        <f>-PMT(Dashboard!$D$15,30,(NPV(Dashboard!$D$15,BE12:BE40)+IF(BE11="-",,BE11)),,1)</f>
        <v>1.5489826826172495E-2</v>
      </c>
      <c r="BF48" s="105">
        <f>-PMT(Dashboard!$D$15,30,(NPV(Dashboard!$D$15,BF12:BF40)+IF(BF11="-",,BF11)),,1)</f>
        <v>1.1088636451260007E-2</v>
      </c>
      <c r="BG48" s="105">
        <f>-PMT(Dashboard!$D$15,30,(NPV(Dashboard!$D$15,BG12:BG40)+IF(BG11="-",,BG11)),,1)</f>
        <v>1.2059958352682521E-2</v>
      </c>
      <c r="BH48" s="114">
        <f>-PMT(Dashboard!$D$15,30,(NPV(Dashboard!$D$15,BH12:BH40)+IF(BH11="-",,BH11)),,1)</f>
        <v>8.2712624541593106E-3</v>
      </c>
      <c r="BI48" s="115">
        <f>-PMT(Dashboard!$D$15,30,(NPV(Dashboard!$D$15,BI12:BI40)+IF(BI11="-",,BI11)),,1)</f>
        <v>32.52424121190311</v>
      </c>
      <c r="BJ48" s="117">
        <f>-PMT(Dashboard!$D$15,30,(NPV(Dashboard!$D$15,BJ12:BJ40)+IF(BJ11="-",,BJ11)),,1)</f>
        <v>220.18963744600674</v>
      </c>
      <c r="BK48" s="115">
        <f>-PMT(Dashboard!$D$15,30,(NPV(Dashboard!$D$15,BK12:BK40)+IF(BK11="-",,BK11)),,1)</f>
        <v>35.126180508855363</v>
      </c>
      <c r="BL48" s="120">
        <f>-PMT(Dashboard!$D$15,30,(NPV(Dashboard!$D$15,BL12:BL40)+IF(BL11="-",,BL11)),,1)</f>
        <v>260.93846020689466</v>
      </c>
      <c r="BM48" s="118">
        <f>-PMT(Dashboard!$D$15,30,(NPV(Dashboard!$D$15,BM12:BM40)+IF(BM11="-",,BM11)),,1)</f>
        <v>139.61218538163726</v>
      </c>
      <c r="BO48" s="93" t="s">
        <v>23</v>
      </c>
      <c r="BP48" s="79">
        <v>30</v>
      </c>
      <c r="BQ48" s="122">
        <f>-PMT(Dashboard!$D$15,30,(NPV(Dashboard!$D$15,BQ12:BQ40)+IF(BQ11="-",,BQ11)),,1)</f>
        <v>93.999999999999957</v>
      </c>
      <c r="BR48" s="115">
        <f>-PMT(Dashboard!$D$15,30,(NPV(Dashboard!$D$15,BR12:BR40)+IF(BR11="-",,BR11)),,1)</f>
        <v>0.35642879027834468</v>
      </c>
      <c r="BS48" s="120">
        <f>-PMT(Dashboard!$D$15,30,(NPV(Dashboard!$D$15,BS12:BS40)+IF(BS11="-",,BS11)),,1)</f>
        <v>3.631409488794636</v>
      </c>
      <c r="BT48" s="118">
        <f>-PMT(Dashboard!$D$15,30,(NPV(Dashboard!$D$15,BT12:BT40)+IF(BT11="-",,BT11)),,1)</f>
        <v>1.9939191395364901</v>
      </c>
      <c r="BU48" s="115">
        <f>-PMT(Dashboard!$D$15,30,(NPV(Dashboard!$D$15,BU12:BU40)+IF(BU11="-",,BU11)),,1)</f>
        <v>0.1832861781917233</v>
      </c>
      <c r="BV48" s="120">
        <f>-PMT(Dashboard!$D$15,30,(NPV(Dashboard!$D$15,BV12:BV40)+IF(BV11="-",,BV11)),,1)</f>
        <v>3.5493763915060068</v>
      </c>
      <c r="BW48" s="118">
        <f>-PMT(Dashboard!$D$15,30,(NPV(Dashboard!$D$15,BW12:BW40)+IF(BW11="-",,BW11)),,1)</f>
        <v>1.8663312848488651</v>
      </c>
      <c r="BX48" s="118">
        <f>-PMT(Dashboard!$D$15,30,(NPV(Dashboard!$D$15,BX12:BX40)+IF(BX11="-",,BX11)),,1)</f>
        <v>2.3257072843553619</v>
      </c>
      <c r="BY48" s="118">
        <f>-PMT(Dashboard!$D$15,30,(NPV(Dashboard!$D$15,BY12:BY40)+IF(BY11="-",,BY11)),,1)</f>
        <v>2.1768888106477156</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tr">
        <f>IF(Dashboard!$D$4="2018 $","All Avoided Costs are in 2018 Dollars","All Avoided Costs are in Nominal Dollars")</f>
        <v>All Avoided Costs are in 2018 Dollars</v>
      </c>
      <c r="E50" s="97"/>
      <c r="F50" s="95"/>
      <c r="G50" s="95"/>
      <c r="H50" s="95"/>
      <c r="K50" s="10"/>
      <c r="L50" s="95"/>
      <c r="M50" s="95"/>
      <c r="N50" s="95"/>
      <c r="O50" s="95"/>
      <c r="P50" s="95"/>
      <c r="Q50" s="95"/>
      <c r="R50" s="75"/>
      <c r="S50" s="75"/>
      <c r="T50" s="75"/>
      <c r="U50" s="75"/>
      <c r="W50" s="96" t="s">
        <v>116</v>
      </c>
      <c r="X50" s="10"/>
      <c r="Y50" s="97" t="str">
        <f>$D50</f>
        <v>All Avoided Costs are in 2018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All Avoided Costs are in 2018 Dollars</v>
      </c>
      <c r="AW50" s="98"/>
      <c r="BO50" s="96" t="s">
        <v>116</v>
      </c>
      <c r="BP50" s="10"/>
      <c r="BQ50" s="97" t="str">
        <f>$D50</f>
        <v>All Avoided Costs are in 2018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3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CJ65"/>
  <sheetViews>
    <sheetView showGridLines="0" topLeftCell="A22" zoomScale="85" zoomScaleNormal="85" zoomScaleSheetLayoutView="55" workbookViewId="0">
      <selection activeCell="L51" sqref="L51"/>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("&amp;Dashboard!$D$4&amp;")"</f>
        <v>AESC 2018 Results: Avoided Cost of Electricity (2018 $)</v>
      </c>
      <c r="C2" s="11"/>
      <c r="F2" s="11"/>
      <c r="G2" s="11"/>
      <c r="H2" s="11"/>
      <c r="K2" s="11"/>
      <c r="L2" s="11"/>
      <c r="M2" s="11"/>
      <c r="N2" s="11"/>
      <c r="O2" s="11"/>
      <c r="P2" s="11"/>
      <c r="U2" s="12" t="s">
        <v>24</v>
      </c>
      <c r="W2" s="11" t="str">
        <f>$B$2</f>
        <v>AESC 2018 Results: Avoided Cost of Electricity (2018 $)</v>
      </c>
      <c r="X2" s="11"/>
      <c r="AB2" s="11"/>
      <c r="AI2" s="11"/>
      <c r="AK2" s="11"/>
      <c r="AQ2" s="11"/>
      <c r="AR2" s="12" t="s">
        <v>25</v>
      </c>
      <c r="AT2" s="11" t="str">
        <f>$B$2</f>
        <v>AESC 2018 Results: Avoided Cost of Electricity (2018 $)</v>
      </c>
      <c r="AV2" s="11"/>
      <c r="AW2" s="11"/>
      <c r="AZ2" s="11"/>
      <c r="BA2" s="11"/>
      <c r="BB2" s="11"/>
      <c r="BC2" s="11"/>
      <c r="BD2" s="11"/>
      <c r="BM2" s="12" t="s">
        <v>26</v>
      </c>
      <c r="BO2" s="11" t="str">
        <f>$B$2</f>
        <v>AESC 2018 Results: Avoided Cost of Electricity (2018 $)</v>
      </c>
      <c r="BQ2" s="11"/>
      <c r="BR2" s="11"/>
      <c r="BS2" s="11"/>
      <c r="BU2" s="11"/>
      <c r="BV2" s="11"/>
      <c r="BW2" s="12"/>
      <c r="BY2" s="12"/>
      <c r="CJ2" s="12" t="s">
        <v>27</v>
      </c>
    </row>
    <row r="3" spans="1:88" ht="23.25" x14ac:dyDescent="0.35">
      <c r="B3" s="13" t="s">
        <v>28</v>
      </c>
      <c r="D3" s="13" t="s">
        <v>129</v>
      </c>
      <c r="F3" s="11"/>
      <c r="G3" s="11"/>
      <c r="H3" s="11"/>
      <c r="K3" s="11"/>
      <c r="L3" s="11"/>
      <c r="M3" s="11"/>
      <c r="N3" s="11"/>
      <c r="O3" s="11"/>
      <c r="P3" s="11"/>
      <c r="Q3" s="11"/>
      <c r="R3" s="11"/>
      <c r="S3" s="11"/>
      <c r="T3" s="11"/>
      <c r="U3" s="11"/>
      <c r="W3" s="13" t="s">
        <v>28</v>
      </c>
      <c r="Y3" s="13" t="str">
        <f>D3</f>
        <v>Vermont</v>
      </c>
      <c r="AI3" s="11"/>
      <c r="AJ3" s="11"/>
      <c r="AK3" s="11"/>
      <c r="AL3" s="11"/>
      <c r="AQ3" s="11"/>
      <c r="AR3" s="11"/>
      <c r="AT3" s="13" t="s">
        <v>28</v>
      </c>
      <c r="AV3" s="13" t="str">
        <f>Y3</f>
        <v>Vermont</v>
      </c>
      <c r="BO3" s="13" t="s">
        <v>28</v>
      </c>
      <c r="BQ3" s="13" t="str">
        <f>AV3</f>
        <v>Vermont</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v>4.7289295615880356E-2</v>
      </c>
      <c r="E11" s="49">
        <v>4.3083930967382049E-2</v>
      </c>
      <c r="F11" s="49">
        <v>3.1518461278153158E-2</v>
      </c>
      <c r="G11" s="49">
        <v>2.5568917661590009E-2</v>
      </c>
      <c r="H11" s="50">
        <v>1.9461809032028268E-3</v>
      </c>
      <c r="I11" s="101">
        <f>IFERROR((D11+$H11)*(1+Dashboard!$D$7)*(1+Dashboard!$D$8),"-")</f>
        <v>5.7428259811858624E-2</v>
      </c>
      <c r="J11" s="102">
        <f>IFERROR((E11+$H11)*(1+Dashboard!$D$7)*(1+Dashboard!$D$8),"-")</f>
        <v>5.2523122485850206E-2</v>
      </c>
      <c r="K11" s="102">
        <f>IFERROR((F11+$H11)*(1+Dashboard!$D$7)*(1+Dashboard!$D$8),"-")</f>
        <v>3.9033158640333618E-2</v>
      </c>
      <c r="L11" s="103">
        <f>IFERROR((G11+$H11)*(1+Dashboard!$D$7)*(1+Dashboard!$D$8),"-")</f>
        <v>3.2093610965974372E-2</v>
      </c>
      <c r="M11" s="53">
        <v>104.4975</v>
      </c>
      <c r="N11" s="54">
        <v>0</v>
      </c>
      <c r="O11" s="109">
        <f>M11*(1+Dashboard!$D$8)</f>
        <v>112.85730000000001</v>
      </c>
      <c r="P11" s="111">
        <f>N11*(1+Dashboard!$D$10)*(1+Dashboard!$D$7)*(1+Dashboard!$D$8)</f>
        <v>0</v>
      </c>
      <c r="Q11" s="112">
        <f>O11*Dashboard!$D$9+P11*(1-Dashboard!$D$9)</f>
        <v>56.428650000000005</v>
      </c>
      <c r="R11" s="51">
        <v>4.5903584515619753E-2</v>
      </c>
      <c r="S11" s="49">
        <v>4.6881886764262748E-2</v>
      </c>
      <c r="T11" s="49">
        <v>4.4717701943951693E-2</v>
      </c>
      <c r="U11" s="52">
        <v>4.5001861261661585E-2</v>
      </c>
      <c r="W11" s="36">
        <v>2018</v>
      </c>
      <c r="X11" s="47"/>
      <c r="Y11" s="56">
        <v>7.8672185594993809E-4</v>
      </c>
      <c r="Z11" s="49">
        <v>5.6453136114898491E-4</v>
      </c>
      <c r="AA11" s="49">
        <v>4.7564160338506485E-4</v>
      </c>
      <c r="AB11" s="52">
        <v>3.1039305462111818E-4</v>
      </c>
      <c r="AC11" s="53">
        <v>4.7532612009217523</v>
      </c>
      <c r="AD11" s="55" t="s">
        <v>121</v>
      </c>
      <c r="AE11" s="109">
        <f>IFERROR(AC11*(1+Dashboard!$D$8),"-")</f>
        <v>5.1335220969954927</v>
      </c>
      <c r="AF11" s="119" t="str">
        <f>IFERROR(AD11*(1+Dashboard!$D$7)*(1+Dashboard!$D$8)*(1+Dashboard!$D$10)*(1+$N11),"-")</f>
        <v>-</v>
      </c>
      <c r="AG11" s="112">
        <f>IF(AND(AE11="-",AF11="-"),"-",IFERROR(AE11*Dashboard!$D$9,0)+IFERROR(AF11*(1-Dashboard!$D$9),0))</f>
        <v>2.5667610484977463</v>
      </c>
      <c r="AH11" s="51" t="s">
        <v>121</v>
      </c>
      <c r="AI11" s="49" t="s">
        <v>121</v>
      </c>
      <c r="AJ11" s="49" t="s">
        <v>121</v>
      </c>
      <c r="AK11" s="52" t="s">
        <v>121</v>
      </c>
      <c r="AL11" s="53" t="s">
        <v>121</v>
      </c>
      <c r="AM11" s="55" t="s">
        <v>121</v>
      </c>
      <c r="AN11" s="109" t="str">
        <f>IFERROR(AL11*(1+Dashboard!$D$8),"-")</f>
        <v>-</v>
      </c>
      <c r="AO11" s="119" t="str">
        <f>IFERROR(AM11*(1+Dashboard!$D$7)*(1+Dashboard!$D$8)*(1+Dashboard!$D$10),"-")</f>
        <v>-</v>
      </c>
      <c r="AP11" s="112" t="str">
        <f>IF(AND(AN11="-",AO11="-"),"-",IFERROR(AN11*Dashboard!$D$9,0)+IFERROR(AO11*(1-Dashboard!$D$9),0))</f>
        <v>-</v>
      </c>
      <c r="AQ11" s="56">
        <v>2.9800551021395908E-4</v>
      </c>
      <c r="AR11" s="58">
        <v>0</v>
      </c>
      <c r="AT11" s="36">
        <v>2018</v>
      </c>
      <c r="AU11" s="47"/>
      <c r="AV11" s="56">
        <v>3.7920805346174521E-2</v>
      </c>
      <c r="AW11" s="49">
        <v>2.6840257097780026E-2</v>
      </c>
      <c r="AX11" s="49">
        <v>2.5842979571099472E-2</v>
      </c>
      <c r="AY11" s="52">
        <v>1.6935851278357492E-2</v>
      </c>
      <c r="AZ11" s="53">
        <v>482.19479180054486</v>
      </c>
      <c r="BA11" s="55" t="s">
        <v>121</v>
      </c>
      <c r="BB11" s="109">
        <f>IFERROR(AZ11*(1+Dashboard!$D$8),"-")</f>
        <v>520.77037514458846</v>
      </c>
      <c r="BC11" s="119" t="str">
        <f>IFERROR(BA11*(1+Dashboard!$D$7)*(1+Dashboard!$D$8)*(1+Dashboard!$D$10),"-")</f>
        <v>-</v>
      </c>
      <c r="BD11" s="112">
        <f>IF(AND(BB11="-",BC11="-"),"-",IFERROR(BB11*Dashboard!$D$9,0)+IFERROR(BC11*(1-Dashboard!$D$9),0))</f>
        <v>260.38518757229423</v>
      </c>
      <c r="BE11" s="51" t="s">
        <v>121</v>
      </c>
      <c r="BF11" s="49" t="s">
        <v>121</v>
      </c>
      <c r="BG11" s="49" t="s">
        <v>121</v>
      </c>
      <c r="BH11" s="52" t="s">
        <v>121</v>
      </c>
      <c r="BI11" s="53" t="s">
        <v>121</v>
      </c>
      <c r="BJ11" s="55" t="s">
        <v>121</v>
      </c>
      <c r="BK11" s="109" t="str">
        <f>IFERROR(BI11*(1+Dashboard!$D$8),"-")</f>
        <v>-</v>
      </c>
      <c r="BL11" s="119" t="str">
        <f>IFERROR(BJ11*(1+Dashboard!$D$7)*(1+Dashboard!$D$8)*(1+Dashboard!$D$10),"-")</f>
        <v>-</v>
      </c>
      <c r="BM11" s="112" t="str">
        <f>IF(AND(BK11="-",BL11="-"),"-",IFERROR(BK11*Dashboard!$D$9,0)+IFERROR(BL11*(1-Dashboard!$D$9),0))</f>
        <v>-</v>
      </c>
      <c r="BO11" s="36">
        <v>2018</v>
      </c>
      <c r="BP11" s="47"/>
      <c r="BQ11" s="59">
        <v>94</v>
      </c>
      <c r="BR11" s="60">
        <v>5.3250000000000002</v>
      </c>
      <c r="BS11" s="57">
        <v>16.643999999999998</v>
      </c>
      <c r="BT11" s="112">
        <f>IF(AND(BR11="-",BS11="-"),"-",IFERROR(BR11*Dashboard!$D$9,0)+IFERROR(BS11*(1-Dashboard!$D$9),0))</f>
        <v>10.984499999999999</v>
      </c>
      <c r="BU11" s="60" t="s">
        <v>121</v>
      </c>
      <c r="BV11" s="57" t="s">
        <v>121</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v>4.8104640021586396E-2</v>
      </c>
      <c r="E12" s="49">
        <v>4.4582210359922742E-2</v>
      </c>
      <c r="F12" s="49">
        <v>3.1444073628774404E-2</v>
      </c>
      <c r="G12" s="49">
        <v>2.8062777219099794E-2</v>
      </c>
      <c r="H12" s="50">
        <v>3.727129742680991E-3</v>
      </c>
      <c r="I12" s="101">
        <f>IFERROR((D12+$H12)*(1+Dashboard!$D$7)*(1+Dashboard!$D$8),"-")</f>
        <v>6.0456576253041489E-2</v>
      </c>
      <c r="J12" s="102">
        <f>IFERROR((E12+$H12)*(1+Dashboard!$D$7)*(1+Dashboard!$D$8),"-")</f>
        <v>5.6348014295676999E-2</v>
      </c>
      <c r="K12" s="102">
        <f>IFERROR((F12+$H12)*(1+Dashboard!$D$7)*(1+Dashboard!$D$8),"-")</f>
        <v>4.1023691612465572E-2</v>
      </c>
      <c r="L12" s="103">
        <f>IFERROR((G12+$H12)*(1+Dashboard!$D$7)*(1+Dashboard!$D$8),"-")</f>
        <v>3.7079747480221116E-2</v>
      </c>
      <c r="M12" s="53">
        <v>100.00999999999999</v>
      </c>
      <c r="N12" s="54">
        <v>0</v>
      </c>
      <c r="O12" s="109">
        <f>M12*(1+Dashboard!$D$8)</f>
        <v>108.0108</v>
      </c>
      <c r="P12" s="111">
        <f>N12*(1+Dashboard!$D$10)*(1+Dashboard!$D$7)*(1+Dashboard!$D$8)</f>
        <v>0</v>
      </c>
      <c r="Q12" s="112">
        <f>O12*Dashboard!$D$9+P12*(1-Dashboard!$D$9)</f>
        <v>54.005400000000002</v>
      </c>
      <c r="R12" s="51">
        <v>4.4646866518084541E-2</v>
      </c>
      <c r="S12" s="49">
        <v>4.5598385454359409E-2</v>
      </c>
      <c r="T12" s="49">
        <v>4.3493450255671084E-2</v>
      </c>
      <c r="U12" s="52">
        <v>4.376983004739185E-2</v>
      </c>
      <c r="W12" s="36">
        <v>2019</v>
      </c>
      <c r="X12" s="47"/>
      <c r="Y12" s="51">
        <v>1.2275176413469842E-3</v>
      </c>
      <c r="Z12" s="49">
        <v>8.7302752097276825E-4</v>
      </c>
      <c r="AA12" s="49">
        <v>7.3148263125335242E-4</v>
      </c>
      <c r="AB12" s="52">
        <v>5.2061447965307439E-4</v>
      </c>
      <c r="AC12" s="53">
        <v>2.3571799623966592</v>
      </c>
      <c r="AD12" s="55" t="s">
        <v>121</v>
      </c>
      <c r="AE12" s="109">
        <f>IFERROR(AC12*(1+Dashboard!$D$8),"-")</f>
        <v>2.545754359388392</v>
      </c>
      <c r="AF12" s="119" t="str">
        <f>IFERROR(AD12*(1+Dashboard!$D$7)*(1+Dashboard!$D$8)*(1+Dashboard!$D$10),"-")</f>
        <v>-</v>
      </c>
      <c r="AG12" s="112">
        <f>IF(AND(AE12="-",AF12="-"),"-",IFERROR(AE12*Dashboard!$D$9,0)+IFERROR(AF12*(1-Dashboard!$D$9),0))</f>
        <v>1.272877179694196</v>
      </c>
      <c r="AH12" s="51">
        <v>7.9186708022392963E-4</v>
      </c>
      <c r="AI12" s="49">
        <v>5.6318681760796345E-4</v>
      </c>
      <c r="AJ12" s="49">
        <v>4.7187673393394089E-4</v>
      </c>
      <c r="AK12" s="52">
        <v>3.3584647099067392E-4</v>
      </c>
      <c r="AL12" s="53">
        <v>2.8399758583092285</v>
      </c>
      <c r="AM12" s="55" t="s">
        <v>121</v>
      </c>
      <c r="AN12" s="109">
        <f>IFERROR(AL12*(1+Dashboard!$D$8),"-")</f>
        <v>3.0671739269739668</v>
      </c>
      <c r="AO12" s="119" t="str">
        <f>IFERROR(AM12*(1+Dashboard!$D$7)*(1+Dashboard!$D$8)*(1+Dashboard!$D$10),"-")</f>
        <v>-</v>
      </c>
      <c r="AP12" s="112">
        <f>IF(AND(AN12="-",AO12="-"),"-",IFERROR(AN12*Dashboard!$D$9,0)+IFERROR(AO12*(1-Dashboard!$D$9),0))</f>
        <v>1.5335869634869834</v>
      </c>
      <c r="AQ12" s="56">
        <v>4.6746629333204072E-4</v>
      </c>
      <c r="AR12" s="58">
        <v>2.9216643333252541E-4</v>
      </c>
      <c r="AT12" s="36">
        <v>2019</v>
      </c>
      <c r="AU12" s="47"/>
      <c r="AV12" s="51">
        <v>5.9156950890560722E-2</v>
      </c>
      <c r="AW12" s="49">
        <v>4.1644113478085158E-2</v>
      </c>
      <c r="AX12" s="49">
        <v>3.93643274080221E-2</v>
      </c>
      <c r="AY12" s="52">
        <v>2.8528940186548498E-2</v>
      </c>
      <c r="AZ12" s="53">
        <v>252.64903106085339</v>
      </c>
      <c r="BA12" s="55" t="s">
        <v>121</v>
      </c>
      <c r="BB12" s="109">
        <f>IFERROR(AZ12*(1+Dashboard!$D$8),"-")</f>
        <v>272.86095354572166</v>
      </c>
      <c r="BC12" s="119" t="str">
        <f>IFERROR(BA12*(1+Dashboard!$D$7)*(1+Dashboard!$D$8)*(1+Dashboard!$D$10),"-")</f>
        <v>-</v>
      </c>
      <c r="BD12" s="112">
        <f>IF(AND(BB12="-",BC12="-"),"-",IFERROR(BB12*Dashboard!$D$9,0)+IFERROR(BC12*(1-Dashboard!$D$9),0))</f>
        <v>136.43047677286083</v>
      </c>
      <c r="BE12" s="51">
        <v>3.8161929734268581E-2</v>
      </c>
      <c r="BF12" s="49">
        <v>2.6864463236731397E-2</v>
      </c>
      <c r="BG12" s="49">
        <v>2.5393781693731295E-2</v>
      </c>
      <c r="BH12" s="52">
        <v>1.8403913562183523E-2</v>
      </c>
      <c r="BI12" s="53">
        <v>304.39642296488364</v>
      </c>
      <c r="BJ12" s="55" t="s">
        <v>121</v>
      </c>
      <c r="BK12" s="109">
        <f>IFERROR(BI12*(1+Dashboard!$D$8),"-")</f>
        <v>328.74813680207433</v>
      </c>
      <c r="BL12" s="119" t="str">
        <f>IFERROR(BJ12*(1+Dashboard!$D$7)*(1+Dashboard!$D$8)*(1+Dashboard!$D$10),"-")</f>
        <v>-</v>
      </c>
      <c r="BM12" s="112">
        <f>IF(AND(BK12="-",BL12="-"),"-",IFERROR(BK12*Dashboard!$D$9,0)+IFERROR(BL12*(1-Dashboard!$D$9),0))</f>
        <v>164.37406840103716</v>
      </c>
      <c r="BO12" s="36">
        <v>2019</v>
      </c>
      <c r="BP12" s="47"/>
      <c r="BQ12" s="59">
        <v>94</v>
      </c>
      <c r="BR12" s="53">
        <v>2.15</v>
      </c>
      <c r="BS12" s="57">
        <v>12.668849999999999</v>
      </c>
      <c r="BT12" s="112">
        <f>IF(AND(BR12="-",BS12="-"),"-",IFERROR(BR12*Dashboard!$D$9,0)+IFERROR(BS12*(1-Dashboard!$D$9),0))</f>
        <v>7.4094249999999997</v>
      </c>
      <c r="BU12" s="53">
        <v>2.6</v>
      </c>
      <c r="BV12" s="57">
        <v>12.668849999999999</v>
      </c>
      <c r="BW12" s="112">
        <f>IF(AND(BU12="-",BV12="-"),"-",IFERROR(BU12*Dashboard!$D$9,0)+IFERROR(BV12*(1-Dashboard!$D$9),0))</f>
        <v>7.6344249999999994</v>
      </c>
      <c r="BX12" s="112">
        <f>IFERROR(BT12*(1+Dashboard!$D$7)*(1+Dashboard!$D$8),"-")</f>
        <v>8.6423533199999998</v>
      </c>
      <c r="BY12" s="112">
        <f>IFERROR(BW12*(1+Dashboard!$D$7)*(1+Dashboard!$D$8),"-")</f>
        <v>8.9047933200000013</v>
      </c>
    </row>
    <row r="13" spans="1:88" x14ac:dyDescent="0.2">
      <c r="B13" s="36">
        <v>2020</v>
      </c>
      <c r="C13" s="47"/>
      <c r="D13" s="48">
        <v>5.1455308262374141E-2</v>
      </c>
      <c r="E13" s="49">
        <v>4.8315889046423963E-2</v>
      </c>
      <c r="F13" s="49">
        <v>3.7229024977459196E-2</v>
      </c>
      <c r="G13" s="49">
        <v>3.2398695102063044E-2</v>
      </c>
      <c r="H13" s="50">
        <v>3.6144035167790154E-3</v>
      </c>
      <c r="I13" s="101">
        <f>IFERROR((D13+$H13)*(1+Dashboard!$D$7)*(1+Dashboard!$D$8),"-")</f>
        <v>6.4233311819204247E-2</v>
      </c>
      <c r="J13" s="102">
        <f>IFERROR((E13+$H13)*(1+Dashboard!$D$7)*(1+Dashboard!$D$8),"-")</f>
        <v>6.0571493245719962E-2</v>
      </c>
      <c r="K13" s="102">
        <f>IFERROR((F13+$H13)*(1+Dashboard!$D$7)*(1+Dashboard!$D$8),"-")</f>
        <v>4.7639774995679458E-2</v>
      </c>
      <c r="L13" s="103">
        <f>IFERROR((G13+$H13)*(1+Dashboard!$D$7)*(1+Dashboard!$D$8),"-")</f>
        <v>4.2005678229017386E-2</v>
      </c>
      <c r="M13" s="53">
        <v>73.849999999999994</v>
      </c>
      <c r="N13" s="54">
        <v>0</v>
      </c>
      <c r="O13" s="109">
        <f>M13*(1+Dashboard!$D$8)</f>
        <v>79.757999999999996</v>
      </c>
      <c r="P13" s="111">
        <f>N13*(1+Dashboard!$D$10)*(1+Dashboard!$D$7)*(1+Dashboard!$D$8)</f>
        <v>0</v>
      </c>
      <c r="Q13" s="112">
        <f>O13*Dashboard!$D$9+P13*(1-Dashboard!$D$9)</f>
        <v>39.878999999999998</v>
      </c>
      <c r="R13" s="51">
        <v>4.3440578034704497E-2</v>
      </c>
      <c r="S13" s="49">
        <v>4.4366388417970797E-2</v>
      </c>
      <c r="T13" s="49">
        <v>4.2318325275183873E-2</v>
      </c>
      <c r="U13" s="52">
        <v>4.258723771732801E-2</v>
      </c>
      <c r="W13" s="36">
        <v>2020</v>
      </c>
      <c r="X13" s="47"/>
      <c r="Y13" s="51">
        <v>1.4131318258659453E-3</v>
      </c>
      <c r="Z13" s="49">
        <v>1.0300148214073166E-3</v>
      </c>
      <c r="AA13" s="49">
        <v>9.2000223787231858E-4</v>
      </c>
      <c r="AB13" s="52">
        <v>6.417740611843291E-4</v>
      </c>
      <c r="AC13" s="53">
        <v>2.8851506731290537</v>
      </c>
      <c r="AD13" s="55" t="s">
        <v>121</v>
      </c>
      <c r="AE13" s="109">
        <f>IFERROR(AC13*(1+Dashboard!$D$8),"-")</f>
        <v>3.1159627269793782</v>
      </c>
      <c r="AF13" s="119" t="str">
        <f>IFERROR(AD13*(1+Dashboard!$D$7)*(1+Dashboard!$D$8)*(1+Dashboard!$D$10),"-")</f>
        <v>-</v>
      </c>
      <c r="AG13" s="112">
        <f>IF(AND(AE13="-",AF13="-"),"-",IFERROR(AE13*Dashboard!$D$9,0)+IFERROR(AF13*(1-Dashboard!$D$9),0))</f>
        <v>1.5579813634896891</v>
      </c>
      <c r="AH13" s="51">
        <v>1.3085517895700149E-3</v>
      </c>
      <c r="AI13" s="49">
        <v>9.5378768856915058E-4</v>
      </c>
      <c r="AJ13" s="49">
        <v>8.51916680907337E-4</v>
      </c>
      <c r="AK13" s="52">
        <v>5.9427901975653036E-4</v>
      </c>
      <c r="AL13" s="53">
        <v>3.57414187865241</v>
      </c>
      <c r="AM13" s="55" t="s">
        <v>121</v>
      </c>
      <c r="AN13" s="109">
        <f>IFERROR(AL13*(1+Dashboard!$D$8),"-")</f>
        <v>3.8600732289446031</v>
      </c>
      <c r="AO13" s="119" t="str">
        <f>IFERROR(AM13*(1+Dashboard!$D$7)*(1+Dashboard!$D$8)*(1+Dashboard!$D$10),"-")</f>
        <v>-</v>
      </c>
      <c r="AP13" s="112">
        <f>IF(AND(AN13="-",AO13="-"),"-",IFERROR(AN13*Dashboard!$D$9,0)+IFERROR(AO13*(1-Dashboard!$D$9),0))</f>
        <v>1.9300366144723016</v>
      </c>
      <c r="AQ13" s="56">
        <v>5.1403918003521513E-4</v>
      </c>
      <c r="AR13" s="58">
        <v>4.5640363265433151E-4</v>
      </c>
      <c r="AT13" s="36">
        <v>2020</v>
      </c>
      <c r="AU13" s="47"/>
      <c r="AV13" s="51">
        <v>6.7693713121628279E-2</v>
      </c>
      <c r="AW13" s="49">
        <v>4.9190972055854668E-2</v>
      </c>
      <c r="AX13" s="49">
        <v>4.9932255961804083E-2</v>
      </c>
      <c r="AY13" s="52">
        <v>3.4744879299475985E-2</v>
      </c>
      <c r="AZ13" s="53">
        <v>307.45925047410879</v>
      </c>
      <c r="BA13" s="55" t="s">
        <v>121</v>
      </c>
      <c r="BB13" s="109">
        <f>IFERROR(AZ13*(1+Dashboard!$D$8),"-")</f>
        <v>332.05599051203751</v>
      </c>
      <c r="BC13" s="119" t="str">
        <f>IFERROR(BA13*(1+Dashboard!$D$7)*(1+Dashboard!$D$8)*(1+Dashboard!$D$10),"-")</f>
        <v>-</v>
      </c>
      <c r="BD13" s="112">
        <f>IF(AND(BB13="-",BC13="-"),"-",IFERROR(BB13*Dashboard!$D$9,0)+IFERROR(BC13*(1-Dashboard!$D$9),0))</f>
        <v>166.02799525601876</v>
      </c>
      <c r="BE13" s="51">
        <v>6.2683981654482218E-2</v>
      </c>
      <c r="BF13" s="49">
        <v>4.5550551856641489E-2</v>
      </c>
      <c r="BG13" s="49">
        <v>4.623697640950665E-2</v>
      </c>
      <c r="BH13" s="52">
        <v>3.2173554620682977E-2</v>
      </c>
      <c r="BI13" s="53">
        <v>380.88235506494067</v>
      </c>
      <c r="BJ13" s="55" t="s">
        <v>121</v>
      </c>
      <c r="BK13" s="109">
        <f>IFERROR(BI13*(1+Dashboard!$D$8),"-")</f>
        <v>411.35294347013593</v>
      </c>
      <c r="BL13" s="119" t="str">
        <f>IFERROR(BJ13*(1+Dashboard!$D$7)*(1+Dashboard!$D$8)*(1+Dashboard!$D$10),"-")</f>
        <v>-</v>
      </c>
      <c r="BM13" s="112">
        <f>IF(AND(BK13="-",BL13="-"),"-",IFERROR(BK13*Dashboard!$D$9,0)+IFERROR(BL13*(1-Dashboard!$D$9),0))</f>
        <v>205.67647173506796</v>
      </c>
      <c r="BO13" s="36">
        <v>2020</v>
      </c>
      <c r="BP13" s="47"/>
      <c r="BQ13" s="59">
        <v>94</v>
      </c>
      <c r="BR13" s="53">
        <v>0.92499999999999993</v>
      </c>
      <c r="BS13" s="57">
        <v>4.6398000000000001</v>
      </c>
      <c r="BT13" s="112">
        <f>IF(AND(BR13="-",BS13="-"),"-",IFERROR(BR13*Dashboard!$D$9,0)+IFERROR(BS13*(1-Dashboard!$D$9),0))</f>
        <v>2.7824</v>
      </c>
      <c r="BU13" s="53">
        <v>1.1499999999999999</v>
      </c>
      <c r="BV13" s="57">
        <v>4.6398000000000001</v>
      </c>
      <c r="BW13" s="112">
        <f>IF(AND(BU13="-",BV13="-"),"-",IFERROR(BU13*Dashboard!$D$9,0)+IFERROR(BV13*(1-Dashboard!$D$9),0))</f>
        <v>2.8948999999999998</v>
      </c>
      <c r="BX13" s="112">
        <f>IFERROR(BT13*(1+Dashboard!$D$7)*(1+Dashboard!$D$8),"-")</f>
        <v>3.2453913600000002</v>
      </c>
      <c r="BY13" s="112">
        <f>IFERROR(BW13*(1+Dashboard!$D$7)*(1+Dashboard!$D$8),"-")</f>
        <v>3.3766113600000001</v>
      </c>
    </row>
    <row r="14" spans="1:88" x14ac:dyDescent="0.2">
      <c r="B14" s="36">
        <v>2021</v>
      </c>
      <c r="C14" s="47"/>
      <c r="D14" s="48">
        <v>5.3697398556604874E-2</v>
      </c>
      <c r="E14" s="49">
        <v>5.0198092199807677E-2</v>
      </c>
      <c r="F14" s="49">
        <v>4.4844511465065851E-2</v>
      </c>
      <c r="G14" s="49">
        <v>3.7447704900744248E-2</v>
      </c>
      <c r="H14" s="50">
        <v>3.5443697084333067E-3</v>
      </c>
      <c r="I14" s="101">
        <f>IFERROR((D14+$H14)*(1+Dashboard!$D$7)*(1+Dashboard!$D$8),"-")</f>
        <v>6.676679850434053E-2</v>
      </c>
      <c r="J14" s="102">
        <f>IFERROR((E14+$H14)*(1+Dashboard!$D$7)*(1+Dashboard!$D$8),"-")</f>
        <v>6.2685207569772292E-2</v>
      </c>
      <c r="K14" s="102">
        <f>IFERROR((F14+$H14)*(1+Dashboard!$D$7)*(1+Dashboard!$D$8),"-")</f>
        <v>5.6440791000769416E-2</v>
      </c>
      <c r="L14" s="103">
        <f>IFERROR((G14+$H14)*(1+Dashboard!$D$7)*(1+Dashboard!$D$8),"-")</f>
        <v>4.7813155824144707E-2</v>
      </c>
      <c r="M14" s="53">
        <v>59.93</v>
      </c>
      <c r="N14" s="54">
        <v>0</v>
      </c>
      <c r="O14" s="109">
        <f>M14*(1+Dashboard!$D$8)</f>
        <v>64.724400000000003</v>
      </c>
      <c r="P14" s="111">
        <f>N14*(1+Dashboard!$D$10)*(1+Dashboard!$D$7)*(1+Dashboard!$D$8)</f>
        <v>0</v>
      </c>
      <c r="Q14" s="112">
        <f>O14*Dashboard!$D$9+P14*(1-Dashboard!$D$9)</f>
        <v>32.362200000000001</v>
      </c>
      <c r="R14" s="51">
        <v>4.3207073250855259E-2</v>
      </c>
      <c r="S14" s="49">
        <v>4.4127907154451855E-2</v>
      </c>
      <c r="T14" s="49">
        <v>4.2090852901580808E-2</v>
      </c>
      <c r="U14" s="52">
        <v>4.2358319867064224E-2</v>
      </c>
      <c r="W14" s="36">
        <v>2021</v>
      </c>
      <c r="X14" s="47"/>
      <c r="Y14" s="51">
        <v>1.4824794887358756E-3</v>
      </c>
      <c r="Z14" s="49">
        <v>1.0842415830084138E-3</v>
      </c>
      <c r="AA14" s="49">
        <v>1.1172699419336836E-3</v>
      </c>
      <c r="AB14" s="52">
        <v>7.6145347366844956E-4</v>
      </c>
      <c r="AC14" s="53">
        <v>0.53563287915193947</v>
      </c>
      <c r="AD14" s="55" t="s">
        <v>121</v>
      </c>
      <c r="AE14" s="109">
        <f>IFERROR(AC14*(1+Dashboard!$D$8),"-")</f>
        <v>0.57848350948409466</v>
      </c>
      <c r="AF14" s="119" t="str">
        <f>IFERROR(AD14*(1+Dashboard!$D$7)*(1+Dashboard!$D$8)*(1+Dashboard!$D$10),"-")</f>
        <v>-</v>
      </c>
      <c r="AG14" s="112">
        <f>IF(AND(AE14="-",AF14="-"),"-",IFERROR(AE14*Dashboard!$D$9,0)+IFERROR(AF14*(1-Dashboard!$D$9),0))</f>
        <v>0.28924175474204733</v>
      </c>
      <c r="AH14" s="51">
        <v>1.4589981126969965E-3</v>
      </c>
      <c r="AI14" s="49">
        <v>1.0670680001554599E-3</v>
      </c>
      <c r="AJ14" s="49">
        <v>1.0995732143615185E-3</v>
      </c>
      <c r="AK14" s="52">
        <v>7.4939261516269973E-4</v>
      </c>
      <c r="AL14" s="53">
        <v>0.71774805806359887</v>
      </c>
      <c r="AM14" s="55" t="s">
        <v>121</v>
      </c>
      <c r="AN14" s="109">
        <f>IFERROR(AL14*(1+Dashboard!$D$8),"-")</f>
        <v>0.77516790270868685</v>
      </c>
      <c r="AO14" s="119" t="str">
        <f>IFERROR(AM14*(1+Dashboard!$D$7)*(1+Dashboard!$D$8)*(1+Dashboard!$D$10),"-")</f>
        <v>-</v>
      </c>
      <c r="AP14" s="112">
        <f>IF(AND(AN14="-",AO14="-"),"-",IFERROR(AN14*Dashboard!$D$9,0)+IFERROR(AO14*(1-Dashboard!$D$9),0))</f>
        <v>0.38758395135434343</v>
      </c>
      <c r="AQ14" s="56">
        <v>5.1903429973888533E-4</v>
      </c>
      <c r="AR14" s="58">
        <v>4.6771471319580546E-4</v>
      </c>
      <c r="AT14" s="36">
        <v>2021</v>
      </c>
      <c r="AU14" s="47"/>
      <c r="AV14" s="51">
        <v>7.0963413707093775E-2</v>
      </c>
      <c r="AW14" s="49">
        <v>5.1369496640207096E-2</v>
      </c>
      <c r="AX14" s="49">
        <v>6.052806672469558E-2</v>
      </c>
      <c r="AY14" s="52">
        <v>4.0806627808484146E-2</v>
      </c>
      <c r="AZ14" s="53">
        <v>51.163508921130109</v>
      </c>
      <c r="BA14" s="55" t="s">
        <v>121</v>
      </c>
      <c r="BB14" s="109">
        <f>IFERROR(AZ14*(1+Dashboard!$D$8),"-")</f>
        <v>55.256589634820521</v>
      </c>
      <c r="BC14" s="119" t="str">
        <f>IFERROR(BA14*(1+Dashboard!$D$7)*(1+Dashboard!$D$8)*(1+Dashboard!$D$10),"-")</f>
        <v>-</v>
      </c>
      <c r="BD14" s="112">
        <f>IF(AND(BB14="-",BC14="-"),"-",IFERROR(BB14*Dashboard!$D$9,0)+IFERROR(BC14*(1-Dashboard!$D$9),0))</f>
        <v>27.628294817410261</v>
      </c>
      <c r="BE14" s="51">
        <v>6.9839405843970012E-2</v>
      </c>
      <c r="BF14" s="49">
        <v>5.055584189712177E-2</v>
      </c>
      <c r="BG14" s="49">
        <v>5.9569347021341784E-2</v>
      </c>
      <c r="BH14" s="52">
        <v>4.0160281076721496E-2</v>
      </c>
      <c r="BI14" s="53">
        <v>68.559101954314343</v>
      </c>
      <c r="BJ14" s="55" t="s">
        <v>121</v>
      </c>
      <c r="BK14" s="109">
        <f>IFERROR(BI14*(1+Dashboard!$D$8),"-")</f>
        <v>74.043830110659499</v>
      </c>
      <c r="BL14" s="119" t="str">
        <f>IFERROR(BJ14*(1+Dashboard!$D$7)*(1+Dashboard!$D$8)*(1+Dashboard!$D$10),"-")</f>
        <v>-</v>
      </c>
      <c r="BM14" s="112">
        <f>IF(AND(BK14="-",BL14="-"),"-",IFERROR(BK14*Dashboard!$D$9,0)+IFERROR(BL14*(1-Dashboard!$D$9),0))</f>
        <v>37.02191505532975</v>
      </c>
      <c r="BO14" s="36">
        <v>2021</v>
      </c>
      <c r="BP14" s="47"/>
      <c r="BQ14" s="59">
        <v>94</v>
      </c>
      <c r="BR14" s="53">
        <v>0.27499999999999997</v>
      </c>
      <c r="BS14" s="57">
        <v>7.7650750000000004</v>
      </c>
      <c r="BT14" s="112">
        <f>IF(AND(BR14="-",BS14="-"),"-",IFERROR(BR14*Dashboard!$D$9,0)+IFERROR(BS14*(1-Dashboard!$D$9),0))</f>
        <v>4.0200374999999999</v>
      </c>
      <c r="BU14" s="53">
        <v>0.35000000000000003</v>
      </c>
      <c r="BV14" s="57">
        <v>7.7650750000000004</v>
      </c>
      <c r="BW14" s="112">
        <f>IF(AND(BU14="-",BV14="-"),"-",IFERROR(BU14*Dashboard!$D$9,0)+IFERROR(BV14*(1-Dashboard!$D$9),0))</f>
        <v>4.0575375000000005</v>
      </c>
      <c r="BX14" s="112">
        <f>IFERROR(BT14*(1+Dashboard!$D$7)*(1+Dashboard!$D$8),"-")</f>
        <v>4.6889717400000004</v>
      </c>
      <c r="BY14" s="112">
        <f>IFERROR(BW14*(1+Dashboard!$D$7)*(1+Dashboard!$D$8),"-")</f>
        <v>4.7327117400000018</v>
      </c>
    </row>
    <row r="15" spans="1:88" x14ac:dyDescent="0.2">
      <c r="B15" s="36">
        <v>2022</v>
      </c>
      <c r="C15" s="47"/>
      <c r="D15" s="48">
        <v>5.3252120806638277E-2</v>
      </c>
      <c r="E15" s="49">
        <v>4.8385613629624083E-2</v>
      </c>
      <c r="F15" s="49">
        <v>4.4176664769564673E-2</v>
      </c>
      <c r="G15" s="49">
        <v>3.5693819187930957E-2</v>
      </c>
      <c r="H15" s="50">
        <v>2.0721774137390609E-3</v>
      </c>
      <c r="I15" s="101">
        <f>IFERROR((D15+$H15)*(1+Dashboard!$D$7)*(1+Dashboard!$D$8),"-")</f>
        <v>6.453026144424813E-2</v>
      </c>
      <c r="J15" s="102">
        <f>IFERROR((E15+$H15)*(1+Dashboard!$D$7)*(1+Dashboard!$D$8),"-")</f>
        <v>5.8853967472978781E-2</v>
      </c>
      <c r="K15" s="102">
        <f>IFERROR((F15+$H15)*(1+Dashboard!$D$7)*(1+Dashboard!$D$8),"-")</f>
        <v>5.3944649522605477E-2</v>
      </c>
      <c r="L15" s="103">
        <f>IFERROR((G15+$H15)*(1+Dashboard!$D$7)*(1+Dashboard!$D$8),"-")</f>
        <v>4.4050258436187914E-2</v>
      </c>
      <c r="M15" s="53">
        <v>57.58</v>
      </c>
      <c r="N15" s="54">
        <v>0</v>
      </c>
      <c r="O15" s="109">
        <f>M15*(1+Dashboard!$D$8)</f>
        <v>62.186399999999999</v>
      </c>
      <c r="P15" s="111">
        <f>N15*(1+Dashboard!$D$10)*(1+Dashboard!$D$7)*(1+Dashboard!$D$8)</f>
        <v>0</v>
      </c>
      <c r="Q15" s="112">
        <f>O15*Dashboard!$D$9+P15*(1-Dashboard!$D$9)</f>
        <v>31.0932</v>
      </c>
      <c r="R15" s="51">
        <v>4.2984818918756315E-2</v>
      </c>
      <c r="S15" s="49">
        <v>4.3900916113549938E-2</v>
      </c>
      <c r="T15" s="49">
        <v>4.1874340333261206E-2</v>
      </c>
      <c r="U15" s="52">
        <v>4.2140431466333415E-2</v>
      </c>
      <c r="W15" s="36">
        <v>2022</v>
      </c>
      <c r="X15" s="47"/>
      <c r="Y15" s="51">
        <v>1.3245796235808573E-3</v>
      </c>
      <c r="Z15" s="49">
        <v>9.3915913974457004E-4</v>
      </c>
      <c r="AA15" s="49">
        <v>9.9299864891324945E-4</v>
      </c>
      <c r="AB15" s="52">
        <v>6.4874082378322151E-4</v>
      </c>
      <c r="AC15" s="53">
        <v>0.38303225762124826</v>
      </c>
      <c r="AD15" s="55" t="s">
        <v>121</v>
      </c>
      <c r="AE15" s="109">
        <f>IFERROR(AC15*(1+Dashboard!$D$8),"-")</f>
        <v>0.41367483823094814</v>
      </c>
      <c r="AF15" s="119" t="str">
        <f>IFERROR(AD15*(1+Dashboard!$D$7)*(1+Dashboard!$D$8)*(1+Dashboard!$D$10),"-")</f>
        <v>-</v>
      </c>
      <c r="AG15" s="112">
        <f>IF(AND(AE15="-",AF15="-"),"-",IFERROR(AE15*Dashboard!$D$9,0)+IFERROR(AF15*(1-Dashboard!$D$9),0))</f>
        <v>0.20683741911547407</v>
      </c>
      <c r="AH15" s="51">
        <v>1.4592595003402522E-3</v>
      </c>
      <c r="AI15" s="49">
        <v>1.0346504450209695E-3</v>
      </c>
      <c r="AJ15" s="49">
        <v>1.0939642181225498E-3</v>
      </c>
      <c r="AK15" s="52">
        <v>7.1470313562953453E-4</v>
      </c>
      <c r="AL15" s="53">
        <v>0.58035190548673965</v>
      </c>
      <c r="AM15" s="55" t="s">
        <v>121</v>
      </c>
      <c r="AN15" s="109">
        <f>IFERROR(AL15*(1+Dashboard!$D$8),"-")</f>
        <v>0.62678005792567881</v>
      </c>
      <c r="AO15" s="119" t="str">
        <f>IFERROR(AM15*(1+Dashboard!$D$7)*(1+Dashboard!$D$8)*(1+Dashboard!$D$10),"-")</f>
        <v>-</v>
      </c>
      <c r="AP15" s="112">
        <f>IF(AND(AN15="-",AO15="-"),"-",IFERROR(AN15*Dashboard!$D$9,0)+IFERROR(AO15*(1-Dashboard!$D$9),0))</f>
        <v>0.31339002896283941</v>
      </c>
      <c r="AQ15" s="56">
        <v>4.6852047721069419E-4</v>
      </c>
      <c r="AR15" s="58">
        <v>4.6852047721069419E-4</v>
      </c>
      <c r="AT15" s="36">
        <v>2022</v>
      </c>
      <c r="AU15" s="47"/>
      <c r="AV15" s="51">
        <v>6.3446237894429519E-2</v>
      </c>
      <c r="AW15" s="49">
        <v>4.4407656002056248E-2</v>
      </c>
      <c r="AX15" s="49">
        <v>5.3689455060269224E-2</v>
      </c>
      <c r="AY15" s="52">
        <v>3.4492751168348865E-2</v>
      </c>
      <c r="AZ15" s="53">
        <v>34.179420009254876</v>
      </c>
      <c r="BA15" s="55" t="s">
        <v>121</v>
      </c>
      <c r="BB15" s="109">
        <f>IFERROR(AZ15*(1+Dashboard!$D$8),"-")</f>
        <v>36.913773609995268</v>
      </c>
      <c r="BC15" s="119" t="str">
        <f>IFERROR(BA15*(1+Dashboard!$D$7)*(1+Dashboard!$D$8)*(1+Dashboard!$D$10),"-")</f>
        <v>-</v>
      </c>
      <c r="BD15" s="112">
        <f>IF(AND(BB15="-",BC15="-"),"-",IFERROR(BB15*Dashboard!$D$9,0)+IFERROR(BC15*(1-Dashboard!$D$9),0))</f>
        <v>18.456886804997634</v>
      </c>
      <c r="BE15" s="51">
        <v>6.9897289494761941E-2</v>
      </c>
      <c r="BF15" s="49">
        <v>4.8922913168221949E-2</v>
      </c>
      <c r="BG15" s="49">
        <v>5.9148461874256132E-2</v>
      </c>
      <c r="BH15" s="52">
        <v>3.7999886106667748E-2</v>
      </c>
      <c r="BI15" s="53">
        <v>51.787000014022524</v>
      </c>
      <c r="BJ15" s="55" t="s">
        <v>121</v>
      </c>
      <c r="BK15" s="109">
        <f>IFERROR(BI15*(1+Dashboard!$D$8),"-")</f>
        <v>55.929960015144331</v>
      </c>
      <c r="BL15" s="119" t="str">
        <f>IFERROR(BJ15*(1+Dashboard!$D$7)*(1+Dashboard!$D$8)*(1+Dashboard!$D$10),"-")</f>
        <v>-</v>
      </c>
      <c r="BM15" s="112">
        <f>IF(AND(BK15="-",BL15="-"),"-",IFERROR(BK15*Dashboard!$D$9,0)+IFERROR(BL15*(1-Dashboard!$D$9),0))</f>
        <v>27.964980007572166</v>
      </c>
      <c r="BO15" s="36">
        <v>2022</v>
      </c>
      <c r="BP15" s="47"/>
      <c r="BQ15" s="59">
        <v>94</v>
      </c>
      <c r="BR15" s="53">
        <v>0.17500000000000002</v>
      </c>
      <c r="BS15" s="57">
        <v>7.9649999999999999</v>
      </c>
      <c r="BT15" s="112">
        <f>IF(AND(BR15="-",BS15="-"),"-",IFERROR(BR15*Dashboard!$D$9,0)+IFERROR(BS15*(1-Dashboard!$D$9),0))</f>
        <v>4.07</v>
      </c>
      <c r="BU15" s="53">
        <v>0.27499999999999997</v>
      </c>
      <c r="BV15" s="57">
        <v>7.9649999999999999</v>
      </c>
      <c r="BW15" s="112">
        <f>IF(AND(BU15="-",BV15="-"),"-",IFERROR(BU15*Dashboard!$D$9,0)+IFERROR(BV15*(1-Dashboard!$D$9),0))</f>
        <v>4.12</v>
      </c>
      <c r="BX15" s="112">
        <f>IFERROR(BT15*(1+Dashboard!$D$7)*(1+Dashboard!$D$8),"-")</f>
        <v>4.7472480000000008</v>
      </c>
      <c r="BY15" s="112">
        <f>IFERROR(BW15*(1+Dashboard!$D$7)*(1+Dashboard!$D$8),"-")</f>
        <v>4.8055680000000009</v>
      </c>
    </row>
    <row r="16" spans="1:88" x14ac:dyDescent="0.2">
      <c r="B16" s="36">
        <v>2023</v>
      </c>
      <c r="C16" s="47"/>
      <c r="D16" s="48">
        <v>5.4809529205107281E-2</v>
      </c>
      <c r="E16" s="49">
        <v>4.8504572486763493E-2</v>
      </c>
      <c r="F16" s="49">
        <v>4.1361770899307884E-2</v>
      </c>
      <c r="G16" s="49">
        <v>3.2487206952546775E-2</v>
      </c>
      <c r="H16" s="50">
        <v>1.9301304703637477E-3</v>
      </c>
      <c r="I16" s="101">
        <f>IFERROR((D16+$H16)*(1+Dashboard!$D$7)*(1+Dashboard!$D$8),"-")</f>
        <v>6.618113904546942E-2</v>
      </c>
      <c r="J16" s="102">
        <f>IFERROR((E16+$H16)*(1+Dashboard!$D$7)*(1+Dashboard!$D$8),"-")</f>
        <v>5.8827037529193223E-2</v>
      </c>
      <c r="K16" s="102">
        <f>IFERROR((F16+$H16)*(1+Dashboard!$D$7)*(1+Dashboard!$D$8),"-")</f>
        <v>5.0495673757585E-2</v>
      </c>
      <c r="L16" s="103">
        <f>IFERROR((G16+$H16)*(1+Dashboard!$D$7)*(1+Dashboard!$D$8),"-")</f>
        <v>4.0144382370082846E-2</v>
      </c>
      <c r="M16" s="53">
        <v>58.78</v>
      </c>
      <c r="N16" s="54">
        <v>20.790485999999998</v>
      </c>
      <c r="O16" s="109">
        <f>M16*(1+Dashboard!$D$8)</f>
        <v>63.482400000000005</v>
      </c>
      <c r="P16" s="111">
        <f>N16*(1+Dashboard!$D$10)*(1+Dashboard!$D$7)*(1+Dashboard!$D$8)</f>
        <v>24.638023236326401</v>
      </c>
      <c r="Q16" s="112">
        <f>O16*Dashboard!$D$9+P16*(1-Dashboard!$D$9)</f>
        <v>44.060211618163201</v>
      </c>
      <c r="R16" s="51">
        <v>4.2773463619224794E-2</v>
      </c>
      <c r="S16" s="49">
        <v>4.3685056386597851E-2</v>
      </c>
      <c r="T16" s="49">
        <v>4.1668445229677102E-2</v>
      </c>
      <c r="U16" s="52">
        <v>4.1933227999179382E-2</v>
      </c>
      <c r="W16" s="36">
        <v>2023</v>
      </c>
      <c r="X16" s="47"/>
      <c r="Y16" s="51">
        <v>1.093315621036545E-3</v>
      </c>
      <c r="Z16" s="49">
        <v>7.5494633084602044E-4</v>
      </c>
      <c r="AA16" s="49">
        <v>7.4686924891446699E-4</v>
      </c>
      <c r="AB16" s="52">
        <v>4.7873587087646409E-4</v>
      </c>
      <c r="AC16" s="53" t="s">
        <v>121</v>
      </c>
      <c r="AD16" s="55">
        <v>0.36674729707674203</v>
      </c>
      <c r="AE16" s="109" t="str">
        <f>IFERROR(AC16*(1+Dashboard!$D$8),"-")</f>
        <v>-</v>
      </c>
      <c r="AF16" s="119">
        <f>IFERROR(AD16*(1+Dashboard!$D$7)*(1+Dashboard!$D$8)*(1+Dashboard!$D$10),"-")</f>
        <v>0.43461843206727691</v>
      </c>
      <c r="AG16" s="112">
        <f>IF(AND(AE16="-",AF16="-"),"-",IFERROR(AE16*Dashboard!$D$9,0)+IFERROR(AF16*(1-Dashboard!$D$9),0))</f>
        <v>0.21730921603363845</v>
      </c>
      <c r="AH16" s="51">
        <v>1.3740208942999085E-3</v>
      </c>
      <c r="AI16" s="49">
        <v>9.4877637591424355E-4</v>
      </c>
      <c r="AJ16" s="49">
        <v>9.3862552914558152E-4</v>
      </c>
      <c r="AK16" s="52">
        <v>6.0164976771436571E-4</v>
      </c>
      <c r="AL16" s="53">
        <v>0.38494468204619925</v>
      </c>
      <c r="AM16" s="55" t="s">
        <v>121</v>
      </c>
      <c r="AN16" s="109">
        <f>IFERROR(AL16*(1+Dashboard!$D$8),"-")</f>
        <v>0.41574025660989522</v>
      </c>
      <c r="AO16" s="119" t="str">
        <f>IFERROR(AM16*(1+Dashboard!$D$7)*(1+Dashboard!$D$8)*(1+Dashboard!$D$10),"-")</f>
        <v>-</v>
      </c>
      <c r="AP16" s="112">
        <f>IF(AND(AN16="-",AO16="-"),"-",IFERROR(AN16*Dashboard!$D$9,0)+IFERROR(AO16*(1-Dashboard!$D$9),0))</f>
        <v>0.20787012830494761</v>
      </c>
      <c r="AQ16" s="56">
        <v>3.4211685527995905E-4</v>
      </c>
      <c r="AR16" s="58">
        <v>3.4211685527995905E-4</v>
      </c>
      <c r="AT16" s="36">
        <v>2023</v>
      </c>
      <c r="AU16" s="47"/>
      <c r="AV16" s="51">
        <v>4.7528391477950627E-2</v>
      </c>
      <c r="AW16" s="49">
        <v>3.2305427174854885E-2</v>
      </c>
      <c r="AX16" s="49">
        <v>3.665213034927834E-2</v>
      </c>
      <c r="AY16" s="52">
        <v>2.3156784029776549E-2</v>
      </c>
      <c r="AZ16" s="53" t="s">
        <v>121</v>
      </c>
      <c r="BA16" s="55">
        <v>32.782193734449329</v>
      </c>
      <c r="BB16" s="109" t="str">
        <f>IFERROR(AZ16*(1+Dashboard!$D$8),"-")</f>
        <v>-</v>
      </c>
      <c r="BC16" s="119">
        <f>IFERROR(BA16*(1+Dashboard!$D$7)*(1+Dashboard!$D$8)*(1+Dashboard!$D$10),"-")</f>
        <v>38.848945184211495</v>
      </c>
      <c r="BD16" s="112">
        <f>IF(AND(BB16="-",BC16="-"),"-",IFERROR(BB16*Dashboard!$D$9,0)+IFERROR(BC16*(1-Dashboard!$D$9),0))</f>
        <v>19.424472592105747</v>
      </c>
      <c r="BE16" s="51">
        <v>5.9731153297943235E-2</v>
      </c>
      <c r="BF16" s="49">
        <v>4.0599741816046885E-2</v>
      </c>
      <c r="BG16" s="49">
        <v>4.6062447066078184E-2</v>
      </c>
      <c r="BH16" s="52">
        <v>2.9102213934835818E-2</v>
      </c>
      <c r="BI16" s="53">
        <v>34.408791133486943</v>
      </c>
      <c r="BJ16" s="55" t="s">
        <v>121</v>
      </c>
      <c r="BK16" s="109">
        <f>IFERROR(BI16*(1+Dashboard!$D$8),"-")</f>
        <v>37.161494424165902</v>
      </c>
      <c r="BL16" s="119" t="str">
        <f>IFERROR(BJ16*(1+Dashboard!$D$7)*(1+Dashboard!$D$8)*(1+Dashboard!$D$10),"-")</f>
        <v>-</v>
      </c>
      <c r="BM16" s="112">
        <f>IF(AND(BK16="-",BL16="-"),"-",IFERROR(BK16*Dashboard!$D$9,0)+IFERROR(BL16*(1-Dashboard!$D$9),0))</f>
        <v>18.580747212082951</v>
      </c>
      <c r="BO16" s="36">
        <v>2023</v>
      </c>
      <c r="BP16" s="47"/>
      <c r="BQ16" s="59">
        <v>94</v>
      </c>
      <c r="BR16" s="53">
        <v>0.1</v>
      </c>
      <c r="BS16" s="57">
        <v>5.8756932314410486</v>
      </c>
      <c r="BT16" s="112">
        <f>IF(AND(BR16="-",BS16="-"),"-",IFERROR(BR16*Dashboard!$D$9,0)+IFERROR(BS16*(1-Dashboard!$D$9),0))</f>
        <v>2.9878466157205241</v>
      </c>
      <c r="BU16" s="53">
        <v>0.2</v>
      </c>
      <c r="BV16" s="57">
        <v>8.1056250000000016</v>
      </c>
      <c r="BW16" s="112">
        <f>IF(AND(BU16="-",BV16="-"),"-",IFERROR(BU16*Dashboard!$D$9,0)+IFERROR(BV16*(1-Dashboard!$D$9),0))</f>
        <v>4.1528125000000005</v>
      </c>
      <c r="BX16" s="112">
        <f>IFERROR(BT16*(1+Dashboard!$D$7)*(1+Dashboard!$D$8),"-")</f>
        <v>3.4850242925764197</v>
      </c>
      <c r="BY16" s="112">
        <f>IFERROR(BW16*(1+Dashboard!$D$7)*(1+Dashboard!$D$8),"-")</f>
        <v>4.8438405000000007</v>
      </c>
    </row>
    <row r="17" spans="2:77" x14ac:dyDescent="0.2">
      <c r="B17" s="36">
        <v>2024</v>
      </c>
      <c r="C17" s="47"/>
      <c r="D17" s="48">
        <v>5.8023493281688154E-2</v>
      </c>
      <c r="E17" s="49">
        <v>5.4451245648591023E-2</v>
      </c>
      <c r="F17" s="49">
        <v>4.0781909549320094E-2</v>
      </c>
      <c r="G17" s="49">
        <v>3.7087795773105316E-2</v>
      </c>
      <c r="H17" s="50">
        <v>1.8473152401583634E-3</v>
      </c>
      <c r="I17" s="101">
        <f>IFERROR((D17+$H17)*(1+Dashboard!$D$7)*(1+Dashboard!$D$8),"-")</f>
        <v>6.9833311059881775E-2</v>
      </c>
      <c r="J17" s="102">
        <f>IFERROR((E17+$H17)*(1+Dashboard!$D$7)*(1+Dashboard!$D$8),"-")</f>
        <v>6.5666641420637287E-2</v>
      </c>
      <c r="K17" s="102">
        <f>IFERROR((F17+$H17)*(1+Dashboard!$D$7)*(1+Dashboard!$D$8),"-")</f>
        <v>4.9722727794447676E-2</v>
      </c>
      <c r="L17" s="103">
        <f>IFERROR((G17+$H17)*(1+Dashboard!$D$7)*(1+Dashboard!$D$8),"-")</f>
        <v>4.5413913485870754E-2</v>
      </c>
      <c r="M17" s="53">
        <v>61.24</v>
      </c>
      <c r="N17" s="54">
        <v>36.039740000000002</v>
      </c>
      <c r="O17" s="109">
        <f>M17*(1+Dashboard!$D$8)</f>
        <v>66.139200000000002</v>
      </c>
      <c r="P17" s="111">
        <f>N17*(1+Dashboard!$D$10)*(1+Dashboard!$D$7)*(1+Dashboard!$D$8)</f>
        <v>42.709340779776007</v>
      </c>
      <c r="Q17" s="112">
        <f>O17*Dashboard!$D$9+P17*(1-Dashboard!$D$9)</f>
        <v>54.424270389888008</v>
      </c>
      <c r="R17" s="51">
        <v>4.2404336799778355E-2</v>
      </c>
      <c r="S17" s="49">
        <v>4.3308062695722759E-2</v>
      </c>
      <c r="T17" s="49">
        <v>4.1308854507826002E-2</v>
      </c>
      <c r="U17" s="52">
        <v>4.1571352252612478E-2</v>
      </c>
      <c r="W17" s="36">
        <v>2024</v>
      </c>
      <c r="X17" s="47"/>
      <c r="Y17" s="51">
        <v>8.8547457430080019E-4</v>
      </c>
      <c r="Z17" s="49">
        <v>6.5734128687174151E-4</v>
      </c>
      <c r="AA17" s="49">
        <v>5.6252898994807151E-4</v>
      </c>
      <c r="AB17" s="52">
        <v>4.0875149765951121E-4</v>
      </c>
      <c r="AC17" s="53" t="s">
        <v>121</v>
      </c>
      <c r="AD17" s="55">
        <v>0.63854783787569647</v>
      </c>
      <c r="AE17" s="109" t="str">
        <f>IFERROR(AC17*(1+Dashboard!$D$8),"-")</f>
        <v>-</v>
      </c>
      <c r="AF17" s="119">
        <f>IFERROR(AD17*(1+Dashboard!$D$7)*(1+Dashboard!$D$8)*(1+Dashboard!$D$10),"-")</f>
        <v>0.75671903326778389</v>
      </c>
      <c r="AG17" s="112">
        <f>IF(AND(AE17="-",AF17="-"),"-",IFERROR(AE17*Dashboard!$D$9,0)+IFERROR(AF17*(1-Dashboard!$D$9),0))</f>
        <v>0.37835951663389195</v>
      </c>
      <c r="AH17" s="51">
        <v>1.142789115509884E-3</v>
      </c>
      <c r="AI17" s="49">
        <v>8.4836142066017028E-4</v>
      </c>
      <c r="AJ17" s="49">
        <v>7.259971381776175E-4</v>
      </c>
      <c r="AK17" s="52">
        <v>5.2753266556806999E-4</v>
      </c>
      <c r="AL17" s="53" t="s">
        <v>121</v>
      </c>
      <c r="AM17" s="55">
        <v>0.37063307339385404</v>
      </c>
      <c r="AN17" s="109" t="str">
        <f>IFERROR(AL17*(1+Dashboard!$D$8),"-")</f>
        <v>-</v>
      </c>
      <c r="AO17" s="119">
        <f>IFERROR(AM17*(1+Dashboard!$D$7)*(1+Dashboard!$D$8)*(1+Dashboard!$D$10),"-")</f>
        <v>0.43922331947549687</v>
      </c>
      <c r="AP17" s="112">
        <f>IF(AND(AN17="-",AO17="-"),"-",IFERROR(AN17*Dashboard!$D$9,0)+IFERROR(AO17*(1-Dashboard!$D$9),0))</f>
        <v>0.21961165973774843</v>
      </c>
      <c r="AQ17" s="56">
        <v>2.2026025827491551E-4</v>
      </c>
      <c r="AR17" s="58">
        <v>2.2026025827491551E-4</v>
      </c>
      <c r="AT17" s="36">
        <v>2024</v>
      </c>
      <c r="AU17" s="47"/>
      <c r="AV17" s="51">
        <v>3.8378852282002711E-2</v>
      </c>
      <c r="AW17" s="49">
        <v>2.8175617517585776E-2</v>
      </c>
      <c r="AX17" s="49">
        <v>2.7114336615346592E-2</v>
      </c>
      <c r="AY17" s="52">
        <v>2.0121524250179813E-2</v>
      </c>
      <c r="AZ17" s="53" t="s">
        <v>121</v>
      </c>
      <c r="BA17" s="55">
        <v>57.222166079194579</v>
      </c>
      <c r="BB17" s="109" t="str">
        <f>IFERROR(AZ17*(1+Dashboard!$D$8),"-")</f>
        <v>-</v>
      </c>
      <c r="BC17" s="119">
        <f>IFERROR(BA17*(1+Dashboard!$D$7)*(1+Dashboard!$D$8)*(1+Dashboard!$D$10),"-")</f>
        <v>67.811837467008928</v>
      </c>
      <c r="BD17" s="112">
        <f>IF(AND(BB17="-",BC17="-"),"-",IFERROR(BB17*Dashboard!$D$9,0)+IFERROR(BC17*(1-Dashboard!$D$9),0))</f>
        <v>33.905918733504464</v>
      </c>
      <c r="BE17" s="51">
        <v>4.9531557344000332E-2</v>
      </c>
      <c r="BF17" s="49">
        <v>3.6363312913069087E-2</v>
      </c>
      <c r="BG17" s="49">
        <v>3.4993629018378901E-2</v>
      </c>
      <c r="BH17" s="52">
        <v>2.5968739891522021E-2</v>
      </c>
      <c r="BI17" s="53" t="s">
        <v>121</v>
      </c>
      <c r="BJ17" s="55">
        <v>33.213529233363388</v>
      </c>
      <c r="BK17" s="109" t="str">
        <f>IFERROR(BI17*(1+Dashboard!$D$8),"-")</f>
        <v>-</v>
      </c>
      <c r="BL17" s="119">
        <f>IFERROR(BJ17*(1+Dashboard!$D$7)*(1+Dashboard!$D$8)*(1+Dashboard!$D$10),"-")</f>
        <v>39.360104665759778</v>
      </c>
      <c r="BM17" s="112">
        <f>IF(AND(BK17="-",BL17="-"),"-",IFERROR(BK17*Dashboard!$D$9,0)+IFERROR(BL17*(1-Dashboard!$D$9),0))</f>
        <v>19.680052332879889</v>
      </c>
      <c r="BO17" s="36">
        <v>2024</v>
      </c>
      <c r="BP17" s="47"/>
      <c r="BQ17" s="59">
        <v>94</v>
      </c>
      <c r="BR17" s="53" t="s">
        <v>121</v>
      </c>
      <c r="BS17" s="57">
        <v>4.6359815737970704</v>
      </c>
      <c r="BT17" s="112">
        <f>IF(AND(BR17="-",BS17="-"),"-",IFERROR(BR17*Dashboard!$D$9,0)+IFERROR(BS17*(1-Dashboard!$D$9),0))</f>
        <v>2.3179907868985352</v>
      </c>
      <c r="BU17" s="53">
        <v>0.1</v>
      </c>
      <c r="BV17" s="57">
        <v>6.2406854602510453</v>
      </c>
      <c r="BW17" s="112">
        <f>IF(AND(BU17="-",BV17="-"),"-",IFERROR(BU17*Dashboard!$D$9,0)+IFERROR(BV17*(1-Dashboard!$D$9),0))</f>
        <v>3.1703427301255225</v>
      </c>
      <c r="BX17" s="112">
        <f>IFERROR(BT17*(1+Dashboard!$D$7)*(1+Dashboard!$D$8),"-")</f>
        <v>2.7037044538384518</v>
      </c>
      <c r="BY17" s="112">
        <f>IFERROR(BW17*(1+Dashboard!$D$7)*(1+Dashboard!$D$8),"-")</f>
        <v>3.6978877604184097</v>
      </c>
    </row>
    <row r="18" spans="2:77" x14ac:dyDescent="0.2">
      <c r="B18" s="36">
        <v>2025</v>
      </c>
      <c r="C18" s="47"/>
      <c r="D18" s="48">
        <v>5.4909690410492283E-2</v>
      </c>
      <c r="E18" s="49">
        <v>5.1928671501393089E-2</v>
      </c>
      <c r="F18" s="49">
        <v>4.2739353925692287E-2</v>
      </c>
      <c r="G18" s="49">
        <v>3.8218002167215243E-2</v>
      </c>
      <c r="H18" s="50">
        <v>1.5906698570490362E-3</v>
      </c>
      <c r="I18" s="101">
        <f>IFERROR((D18+$H18)*(1+Dashboard!$D$7)*(1+Dashboard!$D$8),"-")</f>
        <v>6.5902020216060203E-2</v>
      </c>
      <c r="J18" s="102">
        <f>IFERROR((E18+$H18)*(1+Dashboard!$D$7)*(1+Dashboard!$D$8),"-")</f>
        <v>6.2424959760486905E-2</v>
      </c>
      <c r="K18" s="102">
        <f>IFERROR((F18+$H18)*(1+Dashboard!$D$7)*(1+Dashboard!$D$8),"-")</f>
        <v>5.1706539740189489E-2</v>
      </c>
      <c r="L18" s="103">
        <f>IFERROR((G18+$H18)*(1+Dashboard!$D$7)*(1+Dashboard!$D$8),"-")</f>
        <v>4.643283504910186E-2</v>
      </c>
      <c r="M18" s="53">
        <v>65.650000000000006</v>
      </c>
      <c r="N18" s="54">
        <v>53.905214999999998</v>
      </c>
      <c r="O18" s="109">
        <f>M18*(1+Dashboard!$D$8)</f>
        <v>70.902000000000015</v>
      </c>
      <c r="P18" s="111">
        <f>N18*(1+Dashboard!$D$10)*(1+Dashboard!$D$7)*(1+Dashboard!$D$8)</f>
        <v>63.881043460416009</v>
      </c>
      <c r="Q18" s="112">
        <f>O18*Dashboard!$D$9+P18*(1-Dashboard!$D$9)</f>
        <v>67.391521730208012</v>
      </c>
      <c r="R18" s="51">
        <v>4.2052035427101966E-2</v>
      </c>
      <c r="S18" s="49">
        <v>4.2948253037392296E-2</v>
      </c>
      <c r="T18" s="49">
        <v>4.0965654560718899E-2</v>
      </c>
      <c r="U18" s="52">
        <v>4.1225971436217181E-2</v>
      </c>
      <c r="W18" s="36">
        <v>2025</v>
      </c>
      <c r="X18" s="47"/>
      <c r="Y18" s="51">
        <v>6.0329002953990029E-4</v>
      </c>
      <c r="Z18" s="49">
        <v>4.4664782539839161E-4</v>
      </c>
      <c r="AA18" s="49">
        <v>4.2450610427571491E-4</v>
      </c>
      <c r="AB18" s="52">
        <v>3.0601277472609814E-4</v>
      </c>
      <c r="AC18" s="53" t="s">
        <v>121</v>
      </c>
      <c r="AD18" s="55">
        <v>10.431657065220108</v>
      </c>
      <c r="AE18" s="109" t="str">
        <f>IFERROR(AC18*(1+Dashboard!$D$8),"-")</f>
        <v>-</v>
      </c>
      <c r="AF18" s="119">
        <f>IFERROR(AD18*(1+Dashboard!$D$7)*(1+Dashboard!$D$8)*(1+Dashboard!$D$10),"-")</f>
        <v>12.362164557686699</v>
      </c>
      <c r="AG18" s="112">
        <f>IF(AND(AE18="-",AF18="-"),"-",IFERROR(AE18*Dashboard!$D$9,0)+IFERROR(AF18*(1-Dashboard!$D$9),0))</f>
        <v>6.1810822788433493</v>
      </c>
      <c r="AH18" s="51">
        <v>8.3045502592582932E-4</v>
      </c>
      <c r="AI18" s="49">
        <v>6.1483020315091213E-4</v>
      </c>
      <c r="AJ18" s="49">
        <v>5.8435115876325926E-4</v>
      </c>
      <c r="AK18" s="52">
        <v>4.2123992495385543E-4</v>
      </c>
      <c r="AL18" s="53" t="s">
        <v>121</v>
      </c>
      <c r="AM18" s="55">
        <v>8.1811597598149497</v>
      </c>
      <c r="AN18" s="109" t="str">
        <f>IFERROR(AL18*(1+Dashboard!$D$8),"-")</f>
        <v>-</v>
      </c>
      <c r="AO18" s="119">
        <f>IFERROR(AM18*(1+Dashboard!$D$7)*(1+Dashboard!$D$8)*(1+Dashboard!$D$10),"-")</f>
        <v>9.6951848197497288</v>
      </c>
      <c r="AP18" s="112">
        <f>IF(AND(AN18="-",AO18="-"),"-",IFERROR(AN18*Dashboard!$D$9,0)+IFERROR(AO18*(1-Dashboard!$D$9),0))</f>
        <v>4.8475924098748644</v>
      </c>
      <c r="AQ18" s="56">
        <v>1.66803970940954E-4</v>
      </c>
      <c r="AR18" s="58">
        <v>1.66803970940954E-4</v>
      </c>
      <c r="AT18" s="36">
        <v>2025</v>
      </c>
      <c r="AU18" s="47"/>
      <c r="AV18" s="51">
        <v>2.5599484505308918E-2</v>
      </c>
      <c r="AW18" s="49">
        <v>1.8868421779108965E-2</v>
      </c>
      <c r="AX18" s="49">
        <v>2.0266739430272299E-2</v>
      </c>
      <c r="AY18" s="52">
        <v>1.4751782092154969E-2</v>
      </c>
      <c r="AZ18" s="53" t="s">
        <v>121</v>
      </c>
      <c r="BA18" s="55">
        <v>939.81539767799291</v>
      </c>
      <c r="BB18" s="109" t="str">
        <f>IFERROR(AZ18*(1+Dashboard!$D$8),"-")</f>
        <v>-</v>
      </c>
      <c r="BC18" s="119">
        <f>IFERROR(BA18*(1+Dashboard!$D$7)*(1+Dashboard!$D$8)*(1+Dashboard!$D$10),"-")</f>
        <v>1113.7398907292368</v>
      </c>
      <c r="BD18" s="112">
        <f>IF(AND(BB18="-",BC18="-"),"-",IFERROR(BB18*Dashboard!$D$9,0)+IFERROR(BC18*(1-Dashboard!$D$9),0))</f>
        <v>556.86994536461839</v>
      </c>
      <c r="BE18" s="51">
        <v>3.5238806424096797E-2</v>
      </c>
      <c r="BF18" s="49">
        <v>2.5973205142640402E-2</v>
      </c>
      <c r="BG18" s="49">
        <v>2.7898050348743035E-2</v>
      </c>
      <c r="BH18" s="52">
        <v>2.0306471149764801E-2</v>
      </c>
      <c r="BI18" s="53" t="s">
        <v>121</v>
      </c>
      <c r="BJ18" s="55">
        <v>737.0621814987212</v>
      </c>
      <c r="BK18" s="109" t="str">
        <f>IFERROR(BI18*(1+Dashboard!$D$8),"-")</f>
        <v>-</v>
      </c>
      <c r="BL18" s="119">
        <f>IFERROR(BJ18*(1+Dashboard!$D$7)*(1+Dashboard!$D$8)*(1+Dashboard!$D$10),"-")</f>
        <v>873.46467775611029</v>
      </c>
      <c r="BM18" s="112">
        <f>IF(AND(BK18="-",BL18="-"),"-",IFERROR(BK18*Dashboard!$D$9,0)+IFERROR(BL18*(1-Dashboard!$D$9),0))</f>
        <v>436.73233887805515</v>
      </c>
      <c r="BO18" s="36">
        <v>2025</v>
      </c>
      <c r="BP18" s="47"/>
      <c r="BQ18" s="59">
        <v>94</v>
      </c>
      <c r="BR18" s="53" t="s">
        <v>121</v>
      </c>
      <c r="BS18" s="57">
        <v>8.2769585174418605</v>
      </c>
      <c r="BT18" s="112">
        <f>IF(AND(BR18="-",BS18="-"),"-",IFERROR(BR18*Dashboard!$D$9,0)+IFERROR(BS18*(1-Dashboard!$D$9),0))</f>
        <v>4.1384792587209303</v>
      </c>
      <c r="BU18" s="53" t="s">
        <v>121</v>
      </c>
      <c r="BV18" s="57">
        <v>8.977801501937984</v>
      </c>
      <c r="BW18" s="112">
        <f>IF(AND(BU18="-",BV18="-"),"-",IFERROR(BU18*Dashboard!$D$9,0)+IFERROR(BV18*(1-Dashboard!$D$9),0))</f>
        <v>4.488900750968992</v>
      </c>
      <c r="BX18" s="112">
        <f>IFERROR(BT18*(1+Dashboard!$D$7)*(1+Dashboard!$D$8),"-")</f>
        <v>4.827122207372093</v>
      </c>
      <c r="BY18" s="112">
        <f>IFERROR(BW18*(1+Dashboard!$D$7)*(1+Dashboard!$D$8),"-")</f>
        <v>5.2358538359302331</v>
      </c>
    </row>
    <row r="19" spans="2:77" x14ac:dyDescent="0.2">
      <c r="B19" s="36">
        <v>2026</v>
      </c>
      <c r="C19" s="47"/>
      <c r="D19" s="48">
        <v>5.5070001742214707E-2</v>
      </c>
      <c r="E19" s="49">
        <v>5.1624245378422168E-2</v>
      </c>
      <c r="F19" s="49">
        <v>4.6341682071266078E-2</v>
      </c>
      <c r="G19" s="49">
        <v>4.0563215044422923E-2</v>
      </c>
      <c r="H19" s="50">
        <v>1.5305609879302348E-3</v>
      </c>
      <c r="I19" s="101">
        <f>IFERROR((D19+$H19)*(1+Dashboard!$D$7)*(1+Dashboard!$D$8),"-")</f>
        <v>6.6018896368441077E-2</v>
      </c>
      <c r="J19" s="102">
        <f>IFERROR((E19+$H19)*(1+Dashboard!$D$7)*(1+Dashboard!$D$8),"-")</f>
        <v>6.1999766145713453E-2</v>
      </c>
      <c r="K19" s="102">
        <f>IFERROR((F19+$H19)*(1+Dashboard!$D$7)*(1+Dashboard!$D$8),"-")</f>
        <v>5.5838184304246592E-2</v>
      </c>
      <c r="L19" s="103">
        <f>IFERROR((G19+$H19)*(1+Dashboard!$D$7)*(1+Dashboard!$D$8),"-")</f>
        <v>4.9098180364136733E-2</v>
      </c>
      <c r="M19" s="53">
        <v>71.16</v>
      </c>
      <c r="N19" s="54">
        <v>74.867436000000012</v>
      </c>
      <c r="O19" s="109">
        <f>M19*(1+Dashboard!$D$8)</f>
        <v>76.852800000000002</v>
      </c>
      <c r="P19" s="111">
        <f>N19*(1+Dashboard!$D$10)*(1+Dashboard!$D$7)*(1+Dashboard!$D$8)</f>
        <v>88.722583388006427</v>
      </c>
      <c r="Q19" s="112">
        <f>O19*Dashboard!$D$9+P19*(1-Dashboard!$D$9)</f>
        <v>82.787691694003215</v>
      </c>
      <c r="R19" s="51">
        <v>4.1716041597023745E-2</v>
      </c>
      <c r="S19" s="49">
        <v>4.2605098469803829E-2</v>
      </c>
      <c r="T19" s="49">
        <v>4.0638340863825957E-2</v>
      </c>
      <c r="U19" s="52">
        <v>4.0896577819454862E-2</v>
      </c>
      <c r="W19" s="36">
        <v>2026</v>
      </c>
      <c r="X19" s="47"/>
      <c r="Y19" s="51">
        <v>3.2046480894775732E-4</v>
      </c>
      <c r="Z19" s="49">
        <v>2.3202995567135019E-4</v>
      </c>
      <c r="AA19" s="49">
        <v>2.4428017506532518E-4</v>
      </c>
      <c r="AB19" s="52">
        <v>1.7142312144424897E-4</v>
      </c>
      <c r="AC19" s="53" t="s">
        <v>121</v>
      </c>
      <c r="AD19" s="55">
        <v>12.326101126131896</v>
      </c>
      <c r="AE19" s="109" t="str">
        <f>IFERROR(AC19*(1+Dashboard!$D$8),"-")</f>
        <v>-</v>
      </c>
      <c r="AF19" s="119">
        <f>IFERROR(AD19*(1+Dashboard!$D$7)*(1+Dashboard!$D$8)*(1+Dashboard!$D$10),"-")</f>
        <v>14.607198983176568</v>
      </c>
      <c r="AG19" s="112">
        <f>IF(AND(AE19="-",AF19="-"),"-",IFERROR(AE19*Dashboard!$D$9,0)+IFERROR(AF19*(1-Dashboard!$D$9),0))</f>
        <v>7.303599491588284</v>
      </c>
      <c r="AH19" s="51">
        <v>5.9379332025667677E-4</v>
      </c>
      <c r="AI19" s="49">
        <v>4.2993125588264302E-4</v>
      </c>
      <c r="AJ19" s="49">
        <v>4.5262984319931459E-4</v>
      </c>
      <c r="AK19" s="52">
        <v>3.1763208192927693E-4</v>
      </c>
      <c r="AL19" s="53" t="s">
        <v>121</v>
      </c>
      <c r="AM19" s="55">
        <v>11.148044115106204</v>
      </c>
      <c r="AN19" s="109" t="str">
        <f>IFERROR(AL19*(1+Dashboard!$D$8),"-")</f>
        <v>-</v>
      </c>
      <c r="AO19" s="119">
        <f>IFERROR(AM19*(1+Dashboard!$D$7)*(1+Dashboard!$D$8)*(1+Dashboard!$D$10),"-")</f>
        <v>13.211127914353638</v>
      </c>
      <c r="AP19" s="112">
        <f>IF(AND(AN19="-",AO19="-"),"-",IFERROR(AN19*Dashboard!$D$9,0)+IFERROR(AO19*(1-Dashboard!$D$9),0))</f>
        <v>6.6055639571768188</v>
      </c>
      <c r="AQ19" s="56">
        <v>1.1504494748567311E-4</v>
      </c>
      <c r="AR19" s="58">
        <v>1.1504494748567311E-4</v>
      </c>
      <c r="AT19" s="36">
        <v>2026</v>
      </c>
      <c r="AU19" s="47"/>
      <c r="AV19" s="51">
        <v>1.3397292831938429E-2</v>
      </c>
      <c r="AW19" s="49">
        <v>9.6693841320002714E-3</v>
      </c>
      <c r="AX19" s="49">
        <v>1.1514147023498478E-2</v>
      </c>
      <c r="AY19" s="52">
        <v>8.0534384038694218E-3</v>
      </c>
      <c r="AZ19" s="53" t="s">
        <v>121</v>
      </c>
      <c r="BA19" s="55">
        <v>1109.7501469634801</v>
      </c>
      <c r="BB19" s="109" t="str">
        <f>IFERROR(AZ19*(1+Dashboard!$D$8),"-")</f>
        <v>-</v>
      </c>
      <c r="BC19" s="119">
        <f>IFERROR(BA19*(1+Dashboard!$D$7)*(1+Dashboard!$D$8)*(1+Dashboard!$D$10),"-")</f>
        <v>1315.1231725608945</v>
      </c>
      <c r="BD19" s="112">
        <f>IF(AND(BB19="-",BC19="-"),"-",IFERROR(BB19*Dashboard!$D$9,0)+IFERROR(BC19*(1-Dashboard!$D$9),0))</f>
        <v>657.56158628044727</v>
      </c>
      <c r="BE19" s="51">
        <v>2.4824014278661623E-2</v>
      </c>
      <c r="BF19" s="49">
        <v>1.7916524836003672E-2</v>
      </c>
      <c r="BG19" s="49">
        <v>2.1334709459849849E-2</v>
      </c>
      <c r="BH19" s="52">
        <v>1.4922318444318912E-2</v>
      </c>
      <c r="BI19" s="53" t="s">
        <v>121</v>
      </c>
      <c r="BJ19" s="55">
        <v>1003.6866863655882</v>
      </c>
      <c r="BK19" s="109" t="str">
        <f>IFERROR(BI19*(1+Dashboard!$D$8),"-")</f>
        <v>-</v>
      </c>
      <c r="BL19" s="119">
        <f>IFERROR(BJ19*(1+Dashboard!$D$7)*(1+Dashboard!$D$8)*(1+Dashboard!$D$10),"-")</f>
        <v>1189.4313533924515</v>
      </c>
      <c r="BM19" s="112">
        <f>IF(AND(BK19="-",BL19="-"),"-",IFERROR(BK19*Dashboard!$D$9,0)+IFERROR(BL19*(1-Dashboard!$D$9),0))</f>
        <v>594.71567669622573</v>
      </c>
      <c r="BO19" s="36">
        <v>2026</v>
      </c>
      <c r="BP19" s="47"/>
      <c r="BQ19" s="59">
        <v>94</v>
      </c>
      <c r="BR19" s="53" t="s">
        <v>121</v>
      </c>
      <c r="BS19" s="57">
        <v>7.6259482528409084</v>
      </c>
      <c r="BT19" s="112">
        <f>IF(AND(BR19="-",BS19="-"),"-",IFERROR(BR19*Dashboard!$D$9,0)+IFERROR(BS19*(1-Dashboard!$D$9),0))</f>
        <v>3.8129741264204542</v>
      </c>
      <c r="BU19" s="53" t="s">
        <v>121</v>
      </c>
      <c r="BV19" s="57">
        <v>9.023941072443181</v>
      </c>
      <c r="BW19" s="112">
        <f>IF(AND(BU19="-",BV19="-"),"-",IFERROR(BU19*Dashboard!$D$9,0)+IFERROR(BV19*(1-Dashboard!$D$9),0))</f>
        <v>4.5119705362215905</v>
      </c>
      <c r="BX19" s="112">
        <f>IFERROR(BT19*(1+Dashboard!$D$7)*(1+Dashboard!$D$8),"-")</f>
        <v>4.4474530210568179</v>
      </c>
      <c r="BY19" s="112">
        <f>IFERROR(BW19*(1+Dashboard!$D$7)*(1+Dashboard!$D$8),"-")</f>
        <v>5.2627624334488639</v>
      </c>
    </row>
    <row r="20" spans="2:77" x14ac:dyDescent="0.2">
      <c r="B20" s="36">
        <v>2027</v>
      </c>
      <c r="C20" s="47"/>
      <c r="D20" s="48">
        <v>5.9535525919709772E-2</v>
      </c>
      <c r="E20" s="49">
        <v>5.5770000365108631E-2</v>
      </c>
      <c r="F20" s="49">
        <v>4.4296691878957538E-2</v>
      </c>
      <c r="G20" s="49">
        <v>3.8508913582622303E-2</v>
      </c>
      <c r="H20" s="50">
        <v>1.3753759771549126E-3</v>
      </c>
      <c r="I20" s="101">
        <f>IFERROR((D20+$H20)*(1+Dashboard!$D$7)*(1+Dashboard!$D$8),"-")</f>
        <v>7.1046475972502979E-2</v>
      </c>
      <c r="J20" s="102">
        <f>IFERROR((E20+$H20)*(1+Dashboard!$D$7)*(1+Dashboard!$D$8),"-")</f>
        <v>6.6654366965616205E-2</v>
      </c>
      <c r="K20" s="102">
        <f>IFERROR((F20+$H20)*(1+Dashboard!$D$7)*(1+Dashboard!$D$8),"-")</f>
        <v>5.3271899947369562E-2</v>
      </c>
      <c r="L20" s="103">
        <f>IFERROR((G20+$H20)*(1+Dashboard!$D$7)*(1+Dashboard!$D$8),"-")</f>
        <v>4.6521035342524143E-2</v>
      </c>
      <c r="M20" s="53">
        <v>76.849999999999994</v>
      </c>
      <c r="N20" s="54">
        <v>89.530249999999995</v>
      </c>
      <c r="O20" s="109">
        <f>M20*(1+Dashboard!$D$8)</f>
        <v>82.998000000000005</v>
      </c>
      <c r="P20" s="111">
        <f>N20*(1+Dashboard!$D$10)*(1+Dashboard!$D$7)*(1+Dashboard!$D$8)</f>
        <v>106.09893293760001</v>
      </c>
      <c r="Q20" s="112">
        <f>O20*Dashboard!$D$9+P20*(1-Dashboard!$D$9)</f>
        <v>94.548466468800001</v>
      </c>
      <c r="R20" s="51">
        <v>4.1408580492939578E-2</v>
      </c>
      <c r="S20" s="49">
        <v>4.2291084720808163E-2</v>
      </c>
      <c r="T20" s="49">
        <v>4.0338822772659988E-2</v>
      </c>
      <c r="U20" s="52">
        <v>4.0595156436019214E-2</v>
      </c>
      <c r="W20" s="36">
        <v>2027</v>
      </c>
      <c r="X20" s="47"/>
      <c r="Y20" s="51">
        <v>1.9598617306399113E-4</v>
      </c>
      <c r="Z20" s="49">
        <v>1.4446384433250341E-4</v>
      </c>
      <c r="AA20" s="49">
        <v>1.3194794317187067E-4</v>
      </c>
      <c r="AB20" s="52">
        <v>9.3134358814661258E-5</v>
      </c>
      <c r="AC20" s="53" t="s">
        <v>121</v>
      </c>
      <c r="AD20" s="55">
        <v>12.071218429656925</v>
      </c>
      <c r="AE20" s="109" t="str">
        <f>IFERROR(AC20*(1+Dashboard!$D$8),"-")</f>
        <v>-</v>
      </c>
      <c r="AF20" s="119">
        <f>IFERROR(AD20*(1+Dashboard!$D$7)*(1+Dashboard!$D$8)*(1+Dashboard!$D$10),"-")</f>
        <v>14.305147083173468</v>
      </c>
      <c r="AG20" s="112">
        <f>IF(AND(AE20="-",AF20="-"),"-",IFERROR(AE20*Dashboard!$D$9,0)+IFERROR(AF20*(1-Dashboard!$D$9),0))</f>
        <v>7.152573541586734</v>
      </c>
      <c r="AH20" s="51">
        <v>3.3062085730064758E-4</v>
      </c>
      <c r="AI20" s="49">
        <v>2.437047436329329E-4</v>
      </c>
      <c r="AJ20" s="49">
        <v>2.2259091755568472E-4</v>
      </c>
      <c r="AK20" s="52">
        <v>1.5711394877533289E-4</v>
      </c>
      <c r="AL20" s="53" t="s">
        <v>121</v>
      </c>
      <c r="AM20" s="55">
        <v>12.979661113058734</v>
      </c>
      <c r="AN20" s="109" t="str">
        <f>IFERROR(AL20*(1+Dashboard!$D$8),"-")</f>
        <v>-</v>
      </c>
      <c r="AO20" s="119">
        <f>IFERROR(AM20*(1+Dashboard!$D$7)*(1+Dashboard!$D$8)*(1+Dashboard!$D$10),"-")</f>
        <v>15.381708349828056</v>
      </c>
      <c r="AP20" s="112">
        <f>IF(AND(AN20="-",AO20="-"),"-",IFERROR(AN20*Dashboard!$D$9,0)+IFERROR(AO20*(1-Dashboard!$D$9),0))</f>
        <v>7.690854174914028</v>
      </c>
      <c r="AQ20" s="56">
        <v>6.5627192185841934E-5</v>
      </c>
      <c r="AR20" s="58">
        <v>6.5627192185841934E-5</v>
      </c>
      <c r="AT20" s="36">
        <v>2027</v>
      </c>
      <c r="AU20" s="47"/>
      <c r="AV20" s="51">
        <v>8.2238560356672902E-3</v>
      </c>
      <c r="AW20" s="49">
        <v>6.0256863018382035E-3</v>
      </c>
      <c r="AX20" s="49">
        <v>6.2565702559987616E-3</v>
      </c>
      <c r="AY20" s="52">
        <v>4.3729579158425019E-3</v>
      </c>
      <c r="AZ20" s="53" t="s">
        <v>121</v>
      </c>
      <c r="BA20" s="55">
        <v>1086.8024113431809</v>
      </c>
      <c r="BB20" s="109" t="str">
        <f>IFERROR(AZ20*(1+Dashboard!$D$8),"-")</f>
        <v>-</v>
      </c>
      <c r="BC20" s="119">
        <f>IFERROR(BA20*(1+Dashboard!$D$7)*(1+Dashboard!$D$8)*(1+Dashboard!$D$10),"-")</f>
        <v>1287.9286739121374</v>
      </c>
      <c r="BD20" s="112">
        <f>IF(AND(BB20="-",BC20="-"),"-",IFERROR(BB20*Dashboard!$D$9,0)+IFERROR(BC20*(1-Dashboard!$D$9),0))</f>
        <v>643.96433695606868</v>
      </c>
      <c r="BE20" s="51">
        <v>1.3873317134171783E-2</v>
      </c>
      <c r="BF20" s="49">
        <v>1.0165092464395637E-2</v>
      </c>
      <c r="BG20" s="49">
        <v>1.0554584486552747E-2</v>
      </c>
      <c r="BH20" s="52">
        <v>7.3770055941825962E-3</v>
      </c>
      <c r="BI20" s="53" t="s">
        <v>121</v>
      </c>
      <c r="BJ20" s="55">
        <v>1168.5918102047351</v>
      </c>
      <c r="BK20" s="109" t="str">
        <f>IFERROR(BI20*(1+Dashboard!$D$8),"-")</f>
        <v>-</v>
      </c>
      <c r="BL20" s="119">
        <f>IFERROR(BJ20*(1+Dashboard!$D$7)*(1+Dashboard!$D$8)*(1+Dashboard!$D$10),"-")</f>
        <v>1384.8542152215682</v>
      </c>
      <c r="BM20" s="112">
        <f>IF(AND(BK20="-",BL20="-"),"-",IFERROR(BK20*Dashboard!$D$9,0)+IFERROR(BL20*(1-Dashboard!$D$9),0))</f>
        <v>692.42710761078411</v>
      </c>
      <c r="BO20" s="36">
        <v>2027</v>
      </c>
      <c r="BP20" s="47"/>
      <c r="BQ20" s="59">
        <v>94</v>
      </c>
      <c r="BR20" s="53" t="s">
        <v>121</v>
      </c>
      <c r="BS20" s="57">
        <v>6.406174836693852</v>
      </c>
      <c r="BT20" s="112">
        <f>IF(AND(BR20="-",BS20="-"),"-",IFERROR(BR20*Dashboard!$D$9,0)+IFERROR(BS20*(1-Dashboard!$D$9),0))</f>
        <v>3.203087418346926</v>
      </c>
      <c r="BU20" s="53" t="s">
        <v>121</v>
      </c>
      <c r="BV20" s="57">
        <v>8.351940821816946</v>
      </c>
      <c r="BW20" s="112">
        <f>IF(AND(BU20="-",BV20="-"),"-",IFERROR(BU20*Dashboard!$D$9,0)+IFERROR(BV20*(1-Dashboard!$D$9),0))</f>
        <v>4.175970410908473</v>
      </c>
      <c r="BX20" s="112">
        <f>IFERROR(BT20*(1+Dashboard!$D$7)*(1+Dashboard!$D$8),"-")</f>
        <v>3.7360811647598551</v>
      </c>
      <c r="BY20" s="112">
        <f>IFERROR(BW20*(1+Dashboard!$D$7)*(1+Dashboard!$D$8),"-")</f>
        <v>4.8708518872836439</v>
      </c>
    </row>
    <row r="21" spans="2:77" x14ac:dyDescent="0.2">
      <c r="B21" s="36">
        <v>2028</v>
      </c>
      <c r="C21" s="47"/>
      <c r="D21" s="48">
        <v>6.1417766380342263E-2</v>
      </c>
      <c r="E21" s="49">
        <v>5.4165794941154727E-2</v>
      </c>
      <c r="F21" s="49">
        <v>4.8570169399332314E-2</v>
      </c>
      <c r="G21" s="49">
        <v>3.9618637951396508E-2</v>
      </c>
      <c r="H21" s="50">
        <v>1.2459977706613487E-3</v>
      </c>
      <c r="I21" s="101">
        <f>IFERROR((D21+$H21)*(1+Dashboard!$D$7)*(1+Dashboard!$D$8),"-")</f>
        <v>7.309101450573062E-2</v>
      </c>
      <c r="J21" s="102">
        <f>IFERROR((E21+$H21)*(1+Dashboard!$D$7)*(1+Dashboard!$D$8),"-")</f>
        <v>6.4632315019062275E-2</v>
      </c>
      <c r="K21" s="102">
        <f>IFERROR((F21+$H21)*(1+Dashboard!$D$7)*(1+Dashboard!$D$8),"-")</f>
        <v>5.8105577387080616E-2</v>
      </c>
      <c r="L21" s="103">
        <f>IFERROR((G21+$H21)*(1+Dashboard!$D$7)*(1+Dashboard!$D$8),"-")</f>
        <v>4.7664511106208285E-2</v>
      </c>
      <c r="M21" s="53">
        <v>82.490000000000009</v>
      </c>
      <c r="N21" s="54">
        <v>94.781010000000009</v>
      </c>
      <c r="O21" s="109">
        <f>M21*(1+Dashboard!$D$8)</f>
        <v>89.089200000000019</v>
      </c>
      <c r="P21" s="111">
        <f>N21*(1+Dashboard!$D$10)*(1+Dashboard!$D$7)*(1+Dashboard!$D$8)</f>
        <v>112.32141118502403</v>
      </c>
      <c r="Q21" s="112">
        <f>O21*Dashboard!$D$9+P21*(1-Dashboard!$D$9)</f>
        <v>100.70530559251202</v>
      </c>
      <c r="R21" s="51">
        <v>4.1115933116692462E-2</v>
      </c>
      <c r="S21" s="49">
        <v>4.1992200411448674E-2</v>
      </c>
      <c r="T21" s="49">
        <v>4.0053735708462525E-2</v>
      </c>
      <c r="U21" s="52">
        <v>4.030825778173263E-2</v>
      </c>
      <c r="W21" s="36">
        <v>2028</v>
      </c>
      <c r="X21" s="47"/>
      <c r="Y21" s="51" t="s">
        <v>121</v>
      </c>
      <c r="Z21" s="49" t="s">
        <v>121</v>
      </c>
      <c r="AA21" s="49" t="s">
        <v>121</v>
      </c>
      <c r="AB21" s="52" t="s">
        <v>121</v>
      </c>
      <c r="AC21" s="53" t="s">
        <v>121</v>
      </c>
      <c r="AD21" s="55">
        <v>9.2465487391199375</v>
      </c>
      <c r="AE21" s="109" t="str">
        <f>IFERROR(AC21*(1+Dashboard!$D$8),"-")</f>
        <v>-</v>
      </c>
      <c r="AF21" s="119">
        <f>IFERROR(AD21*(1+Dashboard!$D$7)*(1+Dashboard!$D$8)*(1+Dashboard!$D$10),"-")</f>
        <v>10.957737240498448</v>
      </c>
      <c r="AG21" s="112">
        <f>IF(AND(AE21="-",AF21="-"),"-",IFERROR(AE21*Dashboard!$D$9,0)+IFERROR(AF21*(1-Dashboard!$D$9),0))</f>
        <v>5.4788686202492238</v>
      </c>
      <c r="AH21" s="51">
        <v>1.9282729281223552E-4</v>
      </c>
      <c r="AI21" s="49">
        <v>1.3522203596889128E-4</v>
      </c>
      <c r="AJ21" s="49">
        <v>1.3835406091941183E-4</v>
      </c>
      <c r="AK21" s="52">
        <v>9.3046817849954647E-5</v>
      </c>
      <c r="AL21" s="53" t="s">
        <v>121</v>
      </c>
      <c r="AM21" s="55">
        <v>12.750037230201347</v>
      </c>
      <c r="AN21" s="109" t="str">
        <f>IFERROR(AL21*(1+Dashboard!$D$8),"-")</f>
        <v>-</v>
      </c>
      <c r="AO21" s="119">
        <f>IFERROR(AM21*(1+Dashboard!$D$7)*(1+Dashboard!$D$8)*(1+Dashboard!$D$10),"-")</f>
        <v>15.109589720111764</v>
      </c>
      <c r="AP21" s="112">
        <f>IF(AND(AN21="-",AO21="-"),"-",IFERROR(AN21*Dashboard!$D$9,0)+IFERROR(AO21*(1-Dashboard!$D$9),0))</f>
        <v>7.5547948600558819</v>
      </c>
      <c r="AQ21" s="56">
        <v>1.8476639624431742E-5</v>
      </c>
      <c r="AR21" s="58">
        <v>1.8476639624431742E-5</v>
      </c>
      <c r="AT21" s="36">
        <v>2028</v>
      </c>
      <c r="AU21" s="47"/>
      <c r="AV21" s="51">
        <v>0</v>
      </c>
      <c r="AW21" s="49">
        <v>0</v>
      </c>
      <c r="AX21" s="49">
        <v>0</v>
      </c>
      <c r="AY21" s="52">
        <v>0</v>
      </c>
      <c r="AZ21" s="53" t="s">
        <v>121</v>
      </c>
      <c r="BA21" s="55">
        <v>832.49023492017136</v>
      </c>
      <c r="BB21" s="109" t="str">
        <f>IFERROR(AZ21*(1+Dashboard!$D$8),"-")</f>
        <v>-</v>
      </c>
      <c r="BC21" s="119">
        <f>IFERROR(BA21*(1+Dashboard!$D$7)*(1+Dashboard!$D$8)*(1+Dashboard!$D$10),"-")</f>
        <v>986.5528757710623</v>
      </c>
      <c r="BD21" s="112">
        <f>IF(AND(BB21="-",BC21="-"),"-",IFERROR(BB21*Dashboard!$D$9,0)+IFERROR(BC21*(1-Dashboard!$D$9),0))</f>
        <v>493.27643788553115</v>
      </c>
      <c r="BE21" s="51">
        <v>8.149129228009741E-3</v>
      </c>
      <c r="BF21" s="49">
        <v>5.6135266097057405E-3</v>
      </c>
      <c r="BG21" s="49">
        <v>6.5878404419038817E-3</v>
      </c>
      <c r="BH21" s="52">
        <v>4.3844737338265011E-3</v>
      </c>
      <c r="BI21" s="53" t="s">
        <v>121</v>
      </c>
      <c r="BJ21" s="55">
        <v>1147.9181896381256</v>
      </c>
      <c r="BK21" s="109" t="str">
        <f>IFERROR(BI21*(1+Dashboard!$D$8),"-")</f>
        <v>-</v>
      </c>
      <c r="BL21" s="119">
        <f>IFERROR(BJ21*(1+Dashboard!$D$7)*(1+Dashboard!$D$8)*(1+Dashboard!$D$10),"-")</f>
        <v>1360.3546848162125</v>
      </c>
      <c r="BM21" s="112">
        <f>IF(AND(BK21="-",BL21="-"),"-",IFERROR(BK21*Dashboard!$D$9,0)+IFERROR(BL21*(1-Dashboard!$D$9),0))</f>
        <v>680.17734240810626</v>
      </c>
      <c r="BO21" s="36">
        <v>2028</v>
      </c>
      <c r="BP21" s="47"/>
      <c r="BQ21" s="59">
        <v>94</v>
      </c>
      <c r="BR21" s="53" t="s">
        <v>121</v>
      </c>
      <c r="BS21" s="57">
        <v>6.5389444841329549</v>
      </c>
      <c r="BT21" s="112">
        <f>IF(AND(BR21="-",BS21="-"),"-",IFERROR(BR21*Dashboard!$D$9,0)+IFERROR(BS21*(1-Dashboard!$D$9),0))</f>
        <v>3.2694722420664775</v>
      </c>
      <c r="BU21" s="53" t="s">
        <v>121</v>
      </c>
      <c r="BV21" s="57">
        <v>9.0249487234922565</v>
      </c>
      <c r="BW21" s="112">
        <f>IF(AND(BU21="-",BV21="-"),"-",IFERROR(BU21*Dashboard!$D$9,0)+IFERROR(BV21*(1-Dashboard!$D$9),0))</f>
        <v>4.5124743617461283</v>
      </c>
      <c r="BX21" s="112">
        <f>IFERROR(BT21*(1+Dashboard!$D$7)*(1+Dashboard!$D$8),"-")</f>
        <v>3.8135124231463395</v>
      </c>
      <c r="BY21" s="112">
        <f>IFERROR(BW21*(1+Dashboard!$D$7)*(1+Dashboard!$D$8),"-")</f>
        <v>5.2633500955406847</v>
      </c>
    </row>
    <row r="22" spans="2:77" x14ac:dyDescent="0.2">
      <c r="B22" s="36">
        <v>2029</v>
      </c>
      <c r="C22" s="47"/>
      <c r="D22" s="48">
        <v>6.3327022807799033E-2</v>
      </c>
      <c r="E22" s="49">
        <v>5.795350854307816E-2</v>
      </c>
      <c r="F22" s="49">
        <v>4.7476836716443718E-2</v>
      </c>
      <c r="G22" s="49">
        <v>4.0094217103756477E-2</v>
      </c>
      <c r="H22" s="50">
        <v>1.1880221546279575E-3</v>
      </c>
      <c r="I22" s="101">
        <f>IFERROR((D22+$H22)*(1+Dashboard!$D$7)*(1+Dashboard!$D$8),"-")</f>
        <v>7.5250348444174858E-2</v>
      </c>
      <c r="J22" s="102">
        <f>IFERROR((E22+$H22)*(1+Dashboard!$D$7)*(1+Dashboard!$D$8),"-")</f>
        <v>6.8982681405804436E-2</v>
      </c>
      <c r="K22" s="102">
        <f>IFERROR((F22+$H22)*(1+Dashboard!$D$7)*(1+Dashboard!$D$8),"-")</f>
        <v>5.6762691387218012E-2</v>
      </c>
      <c r="L22" s="103">
        <f>IFERROR((G22+$H22)*(1+Dashboard!$D$7)*(1+Dashboard!$D$8),"-")</f>
        <v>4.8151603870979616E-2</v>
      </c>
      <c r="M22" s="53">
        <v>88.13</v>
      </c>
      <c r="N22" s="54">
        <v>100.99697999999999</v>
      </c>
      <c r="O22" s="109">
        <f>M22*(1+Dashboard!$D$8)</f>
        <v>95.180400000000006</v>
      </c>
      <c r="P22" s="111">
        <f>N22*(1+Dashboard!$D$10)*(1+Dashboard!$D$7)*(1+Dashboard!$D$8)</f>
        <v>119.68772351155199</v>
      </c>
      <c r="Q22" s="112">
        <f>O22*Dashboard!$D$9+P22*(1-Dashboard!$D$9)</f>
        <v>107.434061755776</v>
      </c>
      <c r="R22" s="51">
        <v>4.0837636746584846E-2</v>
      </c>
      <c r="S22" s="49">
        <v>4.1707972958452036E-2</v>
      </c>
      <c r="T22" s="49">
        <v>3.9782628903582813E-2</v>
      </c>
      <c r="U22" s="52">
        <v>4.0035428224534431E-2</v>
      </c>
      <c r="W22" s="36">
        <v>2029</v>
      </c>
      <c r="X22" s="47"/>
      <c r="Y22" s="51" t="s">
        <v>121</v>
      </c>
      <c r="Z22" s="49" t="s">
        <v>121</v>
      </c>
      <c r="AA22" s="49" t="s">
        <v>121</v>
      </c>
      <c r="AB22" s="52" t="s">
        <v>121</v>
      </c>
      <c r="AC22" s="53" t="s">
        <v>121</v>
      </c>
      <c r="AD22" s="55">
        <v>6.0807596709292362</v>
      </c>
      <c r="AE22" s="109" t="str">
        <f>IFERROR(AC22*(1+Dashboard!$D$8),"-")</f>
        <v>-</v>
      </c>
      <c r="AF22" s="119">
        <f>IFERROR(AD22*(1+Dashboard!$D$7)*(1+Dashboard!$D$8)*(1+Dashboard!$D$10),"-")</f>
        <v>7.2060796494546118</v>
      </c>
      <c r="AG22" s="112">
        <f>IF(AND(AE22="-",AF22="-"),"-",IFERROR(AE22*Dashboard!$D$9,0)+IFERROR(AF22*(1-Dashboard!$D$9),0))</f>
        <v>3.6030398247273059</v>
      </c>
      <c r="AH22" s="51" t="s">
        <v>121</v>
      </c>
      <c r="AI22" s="49" t="s">
        <v>121</v>
      </c>
      <c r="AJ22" s="49" t="s">
        <v>121</v>
      </c>
      <c r="AK22" s="52" t="s">
        <v>121</v>
      </c>
      <c r="AL22" s="53" t="s">
        <v>121</v>
      </c>
      <c r="AM22" s="55">
        <v>9.8282045844088692</v>
      </c>
      <c r="AN22" s="109" t="str">
        <f>IFERROR(AL22*(1+Dashboard!$D$8),"-")</f>
        <v>-</v>
      </c>
      <c r="AO22" s="119">
        <f>IFERROR(AM22*(1+Dashboard!$D$7)*(1+Dashboard!$D$8)*(1+Dashboard!$D$10),"-")</f>
        <v>11.647035712490577</v>
      </c>
      <c r="AP22" s="112">
        <f>IF(AND(AN22="-",AO22="-"),"-",IFERROR(AN22*Dashboard!$D$9,0)+IFERROR(AO22*(1-Dashboard!$D$9),0))</f>
        <v>5.8235178562452887</v>
      </c>
      <c r="AQ22" s="56">
        <v>1.8619529403836672E-5</v>
      </c>
      <c r="AR22" s="58">
        <v>1.8619529403836672E-5</v>
      </c>
      <c r="AT22" s="36">
        <v>2029</v>
      </c>
      <c r="AU22" s="47"/>
      <c r="AV22" s="51">
        <v>0</v>
      </c>
      <c r="AW22" s="49">
        <v>0</v>
      </c>
      <c r="AX22" s="49">
        <v>0</v>
      </c>
      <c r="AY22" s="52">
        <v>0</v>
      </c>
      <c r="AZ22" s="53" t="s">
        <v>121</v>
      </c>
      <c r="BA22" s="55">
        <v>547.46621574903304</v>
      </c>
      <c r="BB22" s="109" t="str">
        <f>IFERROR(AZ22*(1+Dashboard!$D$8),"-")</f>
        <v>-</v>
      </c>
      <c r="BC22" s="119">
        <f>IFERROR(BA22*(1+Dashboard!$D$7)*(1+Dashboard!$D$8)*(1+Dashboard!$D$10),"-")</f>
        <v>648.78162755446692</v>
      </c>
      <c r="BD22" s="112">
        <f>IF(AND(BB22="-",BC22="-"),"-",IFERROR(BB22*Dashboard!$D$9,0)+IFERROR(BC22*(1-Dashboard!$D$9),0))</f>
        <v>324.39081377723346</v>
      </c>
      <c r="BE22" s="51" t="s">
        <v>121</v>
      </c>
      <c r="BF22" s="49" t="s">
        <v>121</v>
      </c>
      <c r="BG22" s="49" t="s">
        <v>121</v>
      </c>
      <c r="BH22" s="52" t="s">
        <v>121</v>
      </c>
      <c r="BI22" s="53" t="s">
        <v>121</v>
      </c>
      <c r="BJ22" s="55">
        <v>884.85818591994746</v>
      </c>
      <c r="BK22" s="109" t="str">
        <f>IFERROR(BI22*(1+Dashboard!$D$8),"-")</f>
        <v>-</v>
      </c>
      <c r="BL22" s="119">
        <f>IFERROR(BJ22*(1+Dashboard!$D$7)*(1+Dashboard!$D$8)*(1+Dashboard!$D$10),"-")</f>
        <v>1048.6121654659394</v>
      </c>
      <c r="BM22" s="112">
        <f>IF(AND(BK22="-",BL22="-"),"-",IFERROR(BK22*Dashboard!$D$9,0)+IFERROR(BL22*(1-Dashboard!$D$9),0))</f>
        <v>524.30608273296968</v>
      </c>
      <c r="BO22" s="36">
        <v>2029</v>
      </c>
      <c r="BP22" s="47"/>
      <c r="BQ22" s="59">
        <v>94</v>
      </c>
      <c r="BR22" s="53" t="s">
        <v>121</v>
      </c>
      <c r="BS22" s="57">
        <v>4.274731681518646</v>
      </c>
      <c r="BT22" s="112">
        <f>IF(AND(BR22="-",BS22="-"),"-",IFERROR(BR22*Dashboard!$D$9,0)+IFERROR(BS22*(1-Dashboard!$D$9),0))</f>
        <v>2.137365840759323</v>
      </c>
      <c r="BU22" s="53" t="s">
        <v>121</v>
      </c>
      <c r="BV22" s="57">
        <v>6.9484402613449152</v>
      </c>
      <c r="BW22" s="112">
        <f>IF(AND(BU22="-",BV22="-"),"-",IFERROR(BU22*Dashboard!$D$9,0)+IFERROR(BV22*(1-Dashboard!$D$9),0))</f>
        <v>3.4742201306724576</v>
      </c>
      <c r="BX22" s="112">
        <f>IFERROR(BT22*(1+Dashboard!$D$7)*(1+Dashboard!$D$8),"-")</f>
        <v>2.4930235166616748</v>
      </c>
      <c r="BY22" s="112">
        <f>IFERROR(BW22*(1+Dashboard!$D$7)*(1+Dashboard!$D$8),"-")</f>
        <v>4.052330360416355</v>
      </c>
    </row>
    <row r="23" spans="2:77" x14ac:dyDescent="0.2">
      <c r="B23" s="36">
        <v>2030</v>
      </c>
      <c r="C23" s="47"/>
      <c r="D23" s="48">
        <v>5.8179982459292685E-2</v>
      </c>
      <c r="E23" s="49">
        <v>5.4891319654038817E-2</v>
      </c>
      <c r="F23" s="49">
        <v>5.013221005401651E-2</v>
      </c>
      <c r="G23" s="49">
        <v>4.5696176209824566E-2</v>
      </c>
      <c r="H23" s="50">
        <v>1.0881384846338814E-3</v>
      </c>
      <c r="I23" s="101">
        <f>IFERROR((D23+$H23)*(1+Dashboard!$D$7)*(1+Dashboard!$D$8),"-")</f>
        <v>6.9130336268995951E-2</v>
      </c>
      <c r="J23" s="102">
        <f>IFERROR((E23+$H23)*(1+Dashboard!$D$7)*(1+Dashboard!$D$8),"-")</f>
        <v>6.5294439972947843E-2</v>
      </c>
      <c r="K23" s="102">
        <f>IFERROR((F23+$H23)*(1+Dashboard!$D$7)*(1+Dashboard!$D$8),"-")</f>
        <v>5.9743414535481827E-2</v>
      </c>
      <c r="L23" s="103">
        <f>IFERROR((G23+$H23)*(1+Dashboard!$D$7)*(1+Dashboard!$D$8),"-")</f>
        <v>5.456922465961634E-2</v>
      </c>
      <c r="M23" s="53">
        <v>83.9</v>
      </c>
      <c r="N23" s="54">
        <v>97.743500000000012</v>
      </c>
      <c r="O23" s="109">
        <f>M23*(1+Dashboard!$D$8)</f>
        <v>90.612000000000009</v>
      </c>
      <c r="P23" s="111">
        <f>N23*(1+Dashboard!$D$10)*(1+Dashboard!$D$7)*(1+Dashboard!$D$8)</f>
        <v>115.83214669440002</v>
      </c>
      <c r="Q23" s="112">
        <f>O23*Dashboard!$D$9+P23*(1-Dashboard!$D$9)</f>
        <v>103.22207334720002</v>
      </c>
      <c r="R23" s="51">
        <v>4.0338886465968123E-2</v>
      </c>
      <c r="S23" s="49">
        <v>4.119859325692652E-2</v>
      </c>
      <c r="T23" s="49">
        <v>3.9296763439514486E-2</v>
      </c>
      <c r="U23" s="52">
        <v>3.9546475320978679E-2</v>
      </c>
      <c r="W23" s="36">
        <v>2030</v>
      </c>
      <c r="X23" s="47"/>
      <c r="Y23" s="51" t="s">
        <v>121</v>
      </c>
      <c r="Z23" s="49" t="s">
        <v>121</v>
      </c>
      <c r="AA23" s="49" t="s">
        <v>121</v>
      </c>
      <c r="AB23" s="52" t="s">
        <v>121</v>
      </c>
      <c r="AC23" s="53" t="s">
        <v>121</v>
      </c>
      <c r="AD23" s="55">
        <v>2.9600726931854489</v>
      </c>
      <c r="AE23" s="109" t="str">
        <f>IFERROR(AC23*(1+Dashboard!$D$8),"-")</f>
        <v>-</v>
      </c>
      <c r="AF23" s="119">
        <f>IFERROR(AD23*(1+Dashboard!$D$7)*(1+Dashboard!$D$8)*(1+Dashboard!$D$10),"-")</f>
        <v>3.507870849960812</v>
      </c>
      <c r="AG23" s="112">
        <f>IF(AND(AE23="-",AF23="-"),"-",IFERROR(AE23*Dashboard!$D$9,0)+IFERROR(AF23*(1-Dashboard!$D$9),0))</f>
        <v>1.753935424980406</v>
      </c>
      <c r="AH23" s="51" t="s">
        <v>121</v>
      </c>
      <c r="AI23" s="49" t="s">
        <v>121</v>
      </c>
      <c r="AJ23" s="49" t="s">
        <v>121</v>
      </c>
      <c r="AK23" s="52" t="s">
        <v>121</v>
      </c>
      <c r="AL23" s="53" t="s">
        <v>121</v>
      </c>
      <c r="AM23" s="55">
        <v>5.4163032258286821</v>
      </c>
      <c r="AN23" s="109" t="str">
        <f>IFERROR(AL23*(1+Dashboard!$D$8),"-")</f>
        <v>-</v>
      </c>
      <c r="AO23" s="119">
        <f>IFERROR(AM23*(1+Dashboard!$D$7)*(1+Dashboard!$D$8)*(1+Dashboard!$D$10),"-")</f>
        <v>6.4186572999282809</v>
      </c>
      <c r="AP23" s="112">
        <f>IF(AND(AN23="-",AO23="-"),"-",IFERROR(AN23*Dashboard!$D$9,0)+IFERROR(AO23*(1-Dashboard!$D$9),0))</f>
        <v>3.2093286499641405</v>
      </c>
      <c r="AQ23" s="56">
        <v>1.8729233608475795E-5</v>
      </c>
      <c r="AR23" s="58">
        <v>1.8729233608475795E-5</v>
      </c>
      <c r="AT23" s="36">
        <v>2030</v>
      </c>
      <c r="AU23" s="47"/>
      <c r="AV23" s="51" t="s">
        <v>121</v>
      </c>
      <c r="AW23" s="49" t="s">
        <v>121</v>
      </c>
      <c r="AX23" s="49" t="s">
        <v>121</v>
      </c>
      <c r="AY23" s="52" t="s">
        <v>121</v>
      </c>
      <c r="AZ23" s="53" t="s">
        <v>121</v>
      </c>
      <c r="BA23" s="55">
        <v>266.50285217285057</v>
      </c>
      <c r="BB23" s="109" t="str">
        <f>IFERROR(AZ23*(1+Dashboard!$D$8),"-")</f>
        <v>-</v>
      </c>
      <c r="BC23" s="119">
        <f>IFERROR(BA23*(1+Dashboard!$D$7)*(1+Dashboard!$D$8)*(1+Dashboard!$D$10),"-")</f>
        <v>315.82250960280356</v>
      </c>
      <c r="BD23" s="112">
        <f>IF(AND(BB23="-",BC23="-"),"-",IFERROR(BB23*Dashboard!$D$9,0)+IFERROR(BC23*(1-Dashboard!$D$9),0))</f>
        <v>157.91125480140178</v>
      </c>
      <c r="BE23" s="51" t="s">
        <v>121</v>
      </c>
      <c r="BF23" s="49" t="s">
        <v>121</v>
      </c>
      <c r="BG23" s="49" t="s">
        <v>121</v>
      </c>
      <c r="BH23" s="52" t="s">
        <v>121</v>
      </c>
      <c r="BI23" s="53" t="s">
        <v>121</v>
      </c>
      <c r="BJ23" s="55">
        <v>487.64351674181074</v>
      </c>
      <c r="BK23" s="109" t="str">
        <f>IFERROR(BI23*(1+Dashboard!$D$8),"-")</f>
        <v>-</v>
      </c>
      <c r="BL23" s="119">
        <f>IFERROR(BJ23*(1+Dashboard!$D$7)*(1+Dashboard!$D$8)*(1+Dashboard!$D$10),"-")</f>
        <v>577.88799629449056</v>
      </c>
      <c r="BM23" s="112">
        <f>IF(AND(BK23="-",BL23="-"),"-",IFERROR(BK23*Dashboard!$D$9,0)+IFERROR(BL23*(1-Dashboard!$D$9),0))</f>
        <v>288.94399814724528</v>
      </c>
      <c r="BO23" s="36">
        <v>2030</v>
      </c>
      <c r="BP23" s="47"/>
      <c r="BQ23" s="59">
        <v>94</v>
      </c>
      <c r="BR23" s="53" t="s">
        <v>121</v>
      </c>
      <c r="BS23" s="57">
        <v>1.6042174048482116</v>
      </c>
      <c r="BT23" s="112">
        <f>IF(AND(BR23="-",BS23="-"),"-",IFERROR(BR23*Dashboard!$D$9,0)+IFERROR(BS23*(1-Dashboard!$D$9),0))</f>
        <v>0.80210870242410581</v>
      </c>
      <c r="BU23" s="53" t="s">
        <v>121</v>
      </c>
      <c r="BV23" s="57">
        <v>2.8555069806298143</v>
      </c>
      <c r="BW23" s="112">
        <f>IF(AND(BU23="-",BV23="-"),"-",IFERROR(BU23*Dashboard!$D$9,0)+IFERROR(BV23*(1-Dashboard!$D$9),0))</f>
        <v>1.4277534903149072</v>
      </c>
      <c r="BX23" s="112">
        <f>IFERROR(BT23*(1+Dashboard!$D$7)*(1+Dashboard!$D$8),"-")</f>
        <v>0.93557959050747708</v>
      </c>
      <c r="BY23" s="112">
        <f>IFERROR(BW23*(1+Dashboard!$D$7)*(1+Dashboard!$D$8),"-")</f>
        <v>1.6653316711033079</v>
      </c>
    </row>
    <row r="24" spans="2:77" x14ac:dyDescent="0.2">
      <c r="B24" s="36">
        <v>2031</v>
      </c>
      <c r="C24" s="47"/>
      <c r="D24" s="48">
        <v>5.7730606863831545E-2</v>
      </c>
      <c r="E24" s="49">
        <v>5.4114153037530206E-2</v>
      </c>
      <c r="F24" s="49">
        <v>4.5420327328249181E-2</v>
      </c>
      <c r="G24" s="49">
        <v>3.9620098390402786E-2</v>
      </c>
      <c r="H24" s="50">
        <v>1.0390831308248968E-3</v>
      </c>
      <c r="I24" s="101">
        <f>IFERROR((D24+$H24)*(1+Dashboard!$D$7)*(1+Dashboard!$D$8),"-")</f>
        <v>6.8548966409767292E-2</v>
      </c>
      <c r="J24" s="102">
        <f>IFERROR((E24+$H24)*(1+Dashboard!$D$7)*(1+Dashboard!$D$8),"-")</f>
        <v>6.4330734666769404E-2</v>
      </c>
      <c r="K24" s="102">
        <f>IFERROR((F24+$H24)*(1+Dashboard!$D$7)*(1+Dashboard!$D$8),"-")</f>
        <v>5.4190256359464006E-2</v>
      </c>
      <c r="L24" s="103">
        <f>IFERROR((G24+$H24)*(1+Dashboard!$D$7)*(1+Dashboard!$D$8),"-")</f>
        <v>4.7424869326359975E-2</v>
      </c>
      <c r="M24" s="53">
        <v>82.490000000000009</v>
      </c>
      <c r="N24" s="54">
        <v>94.781010000000009</v>
      </c>
      <c r="O24" s="109">
        <f>M24*(1+Dashboard!$D$8)</f>
        <v>89.089200000000019</v>
      </c>
      <c r="P24" s="111">
        <f>N24*(1+Dashboard!$D$10)*(1+Dashboard!$D$7)*(1+Dashboard!$D$8)</f>
        <v>112.32141118502403</v>
      </c>
      <c r="Q24" s="112">
        <f>O24*Dashboard!$D$9+P24*(1-Dashboard!$D$9)</f>
        <v>100.70530559251202</v>
      </c>
      <c r="R24" s="51">
        <v>3.9862789167650861E-2</v>
      </c>
      <c r="S24" s="49">
        <v>4.0712349320554057E-2</v>
      </c>
      <c r="T24" s="49">
        <v>3.8832965735977248E-2</v>
      </c>
      <c r="U24" s="52">
        <v>3.9079730407874241E-2</v>
      </c>
      <c r="W24" s="36">
        <v>2031</v>
      </c>
      <c r="X24" s="47"/>
      <c r="Y24" s="51" t="s">
        <v>121</v>
      </c>
      <c r="Z24" s="49" t="s">
        <v>121</v>
      </c>
      <c r="AA24" s="49" t="s">
        <v>121</v>
      </c>
      <c r="AB24" s="52" t="s">
        <v>121</v>
      </c>
      <c r="AC24" s="53" t="s">
        <v>121</v>
      </c>
      <c r="AD24" s="55">
        <v>1.3828498877341</v>
      </c>
      <c r="AE24" s="109" t="str">
        <f>IFERROR(AC24*(1+Dashboard!$D$8),"-")</f>
        <v>-</v>
      </c>
      <c r="AF24" s="119">
        <f>IFERROR(AD24*(1+Dashboard!$D$7)*(1+Dashboard!$D$8)*(1+Dashboard!$D$10),"-")</f>
        <v>1.6387634067979033</v>
      </c>
      <c r="AG24" s="112">
        <f>IF(AND(AE24="-",AF24="-"),"-",IFERROR(AE24*Dashboard!$D$9,0)+IFERROR(AF24*(1-Dashboard!$D$9),0))</f>
        <v>0.81938170339895167</v>
      </c>
      <c r="AH24" s="51" t="s">
        <v>121</v>
      </c>
      <c r="AI24" s="49" t="s">
        <v>121</v>
      </c>
      <c r="AJ24" s="49" t="s">
        <v>121</v>
      </c>
      <c r="AK24" s="52" t="s">
        <v>121</v>
      </c>
      <c r="AL24" s="53" t="s">
        <v>121</v>
      </c>
      <c r="AM24" s="55">
        <v>3.1265308686232984</v>
      </c>
      <c r="AN24" s="109" t="str">
        <f>IFERROR(AL24*(1+Dashboard!$D$8),"-")</f>
        <v>-</v>
      </c>
      <c r="AO24" s="119">
        <f>IFERROR(AM24*(1+Dashboard!$D$7)*(1+Dashboard!$D$8)*(1+Dashboard!$D$10),"-")</f>
        <v>3.7051341748448112</v>
      </c>
      <c r="AP24" s="112">
        <f>IF(AND(AN24="-",AO24="-"),"-",IFERROR(AN24*Dashboard!$D$9,0)+IFERROR(AO24*(1-Dashboard!$D$9),0))</f>
        <v>1.8525670874224056</v>
      </c>
      <c r="AQ24" s="56">
        <v>1.8729233608475795E-5</v>
      </c>
      <c r="AR24" s="58">
        <v>1.8729233608475795E-5</v>
      </c>
      <c r="AT24" s="36">
        <v>2031</v>
      </c>
      <c r="AU24" s="47"/>
      <c r="AV24" s="51" t="s">
        <v>121</v>
      </c>
      <c r="AW24" s="49" t="s">
        <v>121</v>
      </c>
      <c r="AX24" s="49" t="s">
        <v>121</v>
      </c>
      <c r="AY24" s="52" t="s">
        <v>121</v>
      </c>
      <c r="AZ24" s="53" t="s">
        <v>121</v>
      </c>
      <c r="BA24" s="55">
        <v>124.50148270225444</v>
      </c>
      <c r="BB24" s="109" t="str">
        <f>IFERROR(AZ24*(1+Dashboard!$D$8),"-")</f>
        <v>-</v>
      </c>
      <c r="BC24" s="119">
        <f>IFERROR(BA24*(1+Dashboard!$D$7)*(1+Dashboard!$D$8)*(1+Dashboard!$D$10),"-")</f>
        <v>147.54202589469213</v>
      </c>
      <c r="BD24" s="112">
        <f>IF(AND(BB24="-",BC24="-"),"-",IFERROR(BB24*Dashboard!$D$9,0)+IFERROR(BC24*(1-Dashboard!$D$9),0))</f>
        <v>73.771012947346065</v>
      </c>
      <c r="BE24" s="51" t="s">
        <v>121</v>
      </c>
      <c r="BF24" s="49" t="s">
        <v>121</v>
      </c>
      <c r="BG24" s="49" t="s">
        <v>121</v>
      </c>
      <c r="BH24" s="52" t="s">
        <v>121</v>
      </c>
      <c r="BI24" s="53" t="s">
        <v>121</v>
      </c>
      <c r="BJ24" s="55">
        <v>281.48950389387181</v>
      </c>
      <c r="BK24" s="109" t="str">
        <f>IFERROR(BI24*(1+Dashboard!$D$8),"-")</f>
        <v>-</v>
      </c>
      <c r="BL24" s="119">
        <f>IFERROR(BJ24*(1+Dashboard!$D$7)*(1+Dashboard!$D$8)*(1+Dashboard!$D$10),"-")</f>
        <v>333.58262705928115</v>
      </c>
      <c r="BM24" s="112">
        <f>IF(AND(BK24="-",BL24="-"),"-",IFERROR(BK24*Dashboard!$D$9,0)+IFERROR(BL24*(1-Dashboard!$D$9),0))</f>
        <v>166.79131352964058</v>
      </c>
      <c r="BO24" s="36">
        <v>2031</v>
      </c>
      <c r="BP24" s="47"/>
      <c r="BQ24" s="59">
        <v>94</v>
      </c>
      <c r="BR24" s="53" t="s">
        <v>121</v>
      </c>
      <c r="BS24" s="57">
        <v>1.0094683881034754</v>
      </c>
      <c r="BT24" s="112">
        <f>IF(AND(BR24="-",BS24="-"),"-",IFERROR(BR24*Dashboard!$D$9,0)+IFERROR(BS24*(1-Dashboard!$D$9),0))</f>
        <v>0.50473419405173769</v>
      </c>
      <c r="BU24" s="53" t="s">
        <v>121</v>
      </c>
      <c r="BV24" s="57">
        <v>2.2600038539630045</v>
      </c>
      <c r="BW24" s="112">
        <f>IF(AND(BU24="-",BV24="-"),"-",IFERROR(BU24*Dashboard!$D$9,0)+IFERROR(BV24*(1-Dashboard!$D$9),0))</f>
        <v>1.1300019269815023</v>
      </c>
      <c r="BX24" s="112">
        <f>IFERROR(BT24*(1+Dashboard!$D$7)*(1+Dashboard!$D$8),"-")</f>
        <v>0.58872196394194698</v>
      </c>
      <c r="BY24" s="112">
        <f>IFERROR(BW24*(1+Dashboard!$D$7)*(1+Dashboard!$D$8),"-")</f>
        <v>1.3180342476312243</v>
      </c>
    </row>
    <row r="25" spans="2:77" x14ac:dyDescent="0.2">
      <c r="B25" s="36">
        <v>2032</v>
      </c>
      <c r="C25" s="47"/>
      <c r="D25" s="48">
        <v>5.63192173451776E-2</v>
      </c>
      <c r="E25" s="49">
        <v>5.2457159934209317E-2</v>
      </c>
      <c r="F25" s="49">
        <v>4.6368147064727569E-2</v>
      </c>
      <c r="G25" s="49">
        <v>4.0257565458278827E-2</v>
      </c>
      <c r="H25" s="50">
        <v>1.4254943496092279E-3</v>
      </c>
      <c r="I25" s="101">
        <f>IFERROR((D25+$H25)*(1+Dashboard!$D$7)*(1+Dashboard!$D$8),"-")</f>
        <v>6.735343172079937E-2</v>
      </c>
      <c r="J25" s="102">
        <f>IFERROR((E25+$H25)*(1+Dashboard!$D$7)*(1+Dashboard!$D$8),"-")</f>
        <v>6.2848727956645964E-2</v>
      </c>
      <c r="K25" s="102">
        <f>IFERROR((F25+$H25)*(1+Dashboard!$D$7)*(1+Dashboard!$D$8),"-")</f>
        <v>5.5746503345682444E-2</v>
      </c>
      <c r="L25" s="103">
        <f>IFERROR((G25+$H25)*(1+Dashboard!$D$7)*(1+Dashboard!$D$8),"-")</f>
        <v>4.8619120959920631E-2</v>
      </c>
      <c r="M25" s="53">
        <v>88.13</v>
      </c>
      <c r="N25" s="54">
        <v>100.99697999999999</v>
      </c>
      <c r="O25" s="109">
        <f>M25*(1+Dashboard!$D$8)</f>
        <v>95.180400000000006</v>
      </c>
      <c r="P25" s="111">
        <f>N25*(1+Dashboard!$D$10)*(1+Dashboard!$D$7)*(1+Dashboard!$D$8)</f>
        <v>119.68772351155199</v>
      </c>
      <c r="Q25" s="112">
        <f>O25*Dashboard!$D$9+P25*(1-Dashboard!$D$9)</f>
        <v>107.434061755776</v>
      </c>
      <c r="R25" s="51">
        <v>3.9408648252665775E-2</v>
      </c>
      <c r="S25" s="49">
        <v>4.0248529704373433E-2</v>
      </c>
      <c r="T25" s="49">
        <v>3.8390557190083704E-2</v>
      </c>
      <c r="U25" s="52">
        <v>3.8634510570141341E-2</v>
      </c>
      <c r="W25" s="36">
        <v>2032</v>
      </c>
      <c r="X25" s="47"/>
      <c r="Y25" s="51" t="s">
        <v>121</v>
      </c>
      <c r="Z25" s="49" t="s">
        <v>121</v>
      </c>
      <c r="AA25" s="49" t="s">
        <v>121</v>
      </c>
      <c r="AB25" s="52" t="s">
        <v>121</v>
      </c>
      <c r="AC25" s="53" t="s">
        <v>121</v>
      </c>
      <c r="AD25" s="55">
        <v>0.40067021087518773</v>
      </c>
      <c r="AE25" s="109" t="str">
        <f>IFERROR(AC25*(1+Dashboard!$D$8),"-")</f>
        <v>-</v>
      </c>
      <c r="AF25" s="119">
        <f>IFERROR(AD25*(1+Dashboard!$D$7)*(1+Dashboard!$D$8)*(1+Dashboard!$D$10),"-")</f>
        <v>0.47481920170825614</v>
      </c>
      <c r="AG25" s="112">
        <f>IF(AND(AE25="-",AF25="-"),"-",IFERROR(AE25*Dashboard!$D$9,0)+IFERROR(AF25*(1-Dashboard!$D$9),0))</f>
        <v>0.23740960085412807</v>
      </c>
      <c r="AH25" s="51" t="s">
        <v>121</v>
      </c>
      <c r="AI25" s="49" t="s">
        <v>121</v>
      </c>
      <c r="AJ25" s="49" t="s">
        <v>121</v>
      </c>
      <c r="AK25" s="52" t="s">
        <v>121</v>
      </c>
      <c r="AL25" s="53" t="s">
        <v>121</v>
      </c>
      <c r="AM25" s="55">
        <v>1.4698383136918525</v>
      </c>
      <c r="AN25" s="109" t="str">
        <f>IFERROR(AL25*(1+Dashboard!$D$8),"-")</f>
        <v>-</v>
      </c>
      <c r="AO25" s="119">
        <f>IFERROR(AM25*(1+Dashboard!$D$7)*(1+Dashboard!$D$8)*(1+Dashboard!$D$10),"-")</f>
        <v>1.7418501196356198</v>
      </c>
      <c r="AP25" s="112">
        <f>IF(AND(AN25="-",AO25="-"),"-",IFERROR(AN25*Dashboard!$D$9,0)+IFERROR(AO25*(1-Dashboard!$D$9),0))</f>
        <v>0.87092505981780988</v>
      </c>
      <c r="AQ25" s="56">
        <v>1.8729233608475795E-5</v>
      </c>
      <c r="AR25" s="58">
        <v>1.8729233608475795E-5</v>
      </c>
      <c r="AT25" s="36">
        <v>2032</v>
      </c>
      <c r="AU25" s="47"/>
      <c r="AV25" s="51" t="s">
        <v>121</v>
      </c>
      <c r="AW25" s="49" t="s">
        <v>121</v>
      </c>
      <c r="AX25" s="49" t="s">
        <v>121</v>
      </c>
      <c r="AY25" s="52" t="s">
        <v>121</v>
      </c>
      <c r="AZ25" s="53" t="s">
        <v>121</v>
      </c>
      <c r="BA25" s="55">
        <v>36.073355301293354</v>
      </c>
      <c r="BB25" s="109" t="str">
        <f>IFERROR(AZ25*(1+Dashboard!$D$8),"-")</f>
        <v>-</v>
      </c>
      <c r="BC25" s="119">
        <f>IFERROR(BA25*(1+Dashboard!$D$7)*(1+Dashboard!$D$8)*(1+Dashboard!$D$10),"-")</f>
        <v>42.749177009403432</v>
      </c>
      <c r="BD25" s="112">
        <f>IF(AND(BB25="-",BC25="-"),"-",IFERROR(BB25*Dashboard!$D$9,0)+IFERROR(BC25*(1-Dashboard!$D$9),0))</f>
        <v>21.374588504701716</v>
      </c>
      <c r="BE25" s="51" t="s">
        <v>121</v>
      </c>
      <c r="BF25" s="49" t="s">
        <v>121</v>
      </c>
      <c r="BG25" s="49" t="s">
        <v>121</v>
      </c>
      <c r="BH25" s="52" t="s">
        <v>121</v>
      </c>
      <c r="BI25" s="53" t="s">
        <v>121</v>
      </c>
      <c r="BJ25" s="55">
        <v>132.33327131918193</v>
      </c>
      <c r="BK25" s="109" t="str">
        <f>IFERROR(BI25*(1+Dashboard!$D$8),"-")</f>
        <v>-</v>
      </c>
      <c r="BL25" s="119">
        <f>IFERROR(BJ25*(1+Dashboard!$D$7)*(1+Dashboard!$D$8)*(1+Dashboard!$D$10),"-")</f>
        <v>156.82318410936094</v>
      </c>
      <c r="BM25" s="112">
        <f>IF(AND(BK25="-",BL25="-"),"-",IFERROR(BK25*Dashboard!$D$9,0)+IFERROR(BL25*(1-Dashboard!$D$9),0))</f>
        <v>78.411592054680469</v>
      </c>
      <c r="BO25" s="36">
        <v>2032</v>
      </c>
      <c r="BP25" s="47"/>
      <c r="BQ25" s="59">
        <v>94</v>
      </c>
      <c r="BR25" s="53" t="s">
        <v>121</v>
      </c>
      <c r="BS25" s="57">
        <v>0.27217392728770429</v>
      </c>
      <c r="BT25" s="112">
        <f>IF(AND(BR25="-",BS25="-"),"-",IFERROR(BR25*Dashboard!$D$9,0)+IFERROR(BS25*(1-Dashboard!$D$9),0))</f>
        <v>0.13608696364385214</v>
      </c>
      <c r="BU25" s="53" t="s">
        <v>121</v>
      </c>
      <c r="BV25" s="57">
        <v>1.0726854781338935</v>
      </c>
      <c r="BW25" s="112">
        <f>IF(AND(BU25="-",BV25="-"),"-",IFERROR(BU25*Dashboard!$D$9,0)+IFERROR(BV25*(1-Dashboard!$D$9),0))</f>
        <v>0.53634273906694674</v>
      </c>
      <c r="BX25" s="112">
        <f>IFERROR(BT25*(1+Dashboard!$D$7)*(1+Dashboard!$D$8),"-")</f>
        <v>0.15873183439418917</v>
      </c>
      <c r="BY25" s="112">
        <f>IFERROR(BW25*(1+Dashboard!$D$7)*(1+Dashboard!$D$8),"-")</f>
        <v>0.62559017084768676</v>
      </c>
    </row>
    <row r="26" spans="2:77" x14ac:dyDescent="0.2">
      <c r="B26" s="36">
        <v>2033</v>
      </c>
      <c r="C26" s="47"/>
      <c r="D26" s="48">
        <v>6.0964657418617403E-2</v>
      </c>
      <c r="E26" s="49">
        <v>5.3628585848418495E-2</v>
      </c>
      <c r="F26" s="49">
        <v>4.7101705642768839E-2</v>
      </c>
      <c r="G26" s="49">
        <v>3.8590482226406368E-2</v>
      </c>
      <c r="H26" s="50">
        <v>1.4742718017660209E-3</v>
      </c>
      <c r="I26" s="101">
        <f>IFERROR((D26+$H26)*(1+Dashboard!$D$7)*(1+Dashboard!$D$8),"-")</f>
        <v>7.2828767042655243E-2</v>
      </c>
      <c r="J26" s="102">
        <f>IFERROR((E26+$H26)*(1+Dashboard!$D$7)*(1+Dashboard!$D$8),"-")</f>
        <v>6.4271973163175233E-2</v>
      </c>
      <c r="K26" s="102">
        <f>IFERROR((F26+$H26)*(1+Dashboard!$D$7)*(1+Dashboard!$D$8),"-")</f>
        <v>5.6659020091305468E-2</v>
      </c>
      <c r="L26" s="103">
        <f>IFERROR((G26+$H26)*(1+Dashboard!$D$7)*(1+Dashboard!$D$8),"-")</f>
        <v>4.6731529098460282E-2</v>
      </c>
      <c r="M26" s="53">
        <v>83.9</v>
      </c>
      <c r="N26" s="54">
        <v>97.743500000000012</v>
      </c>
      <c r="O26" s="109">
        <f>M26*(1+Dashboard!$D$8)</f>
        <v>90.612000000000009</v>
      </c>
      <c r="P26" s="111">
        <f>N26*(1+Dashboard!$D$10)*(1+Dashboard!$D$7)*(1+Dashboard!$D$8)</f>
        <v>115.83214669440002</v>
      </c>
      <c r="Q26" s="112">
        <f>O26*Dashboard!$D$9+P26*(1-Dashboard!$D$9)</f>
        <v>103.22207334720002</v>
      </c>
      <c r="R26" s="51">
        <v>3.8975785730316376E-2</v>
      </c>
      <c r="S26" s="49">
        <v>3.980644196827577E-2</v>
      </c>
      <c r="T26" s="49">
        <v>3.7968877326487412E-2</v>
      </c>
      <c r="U26" s="52">
        <v>3.8210151135432871E-2</v>
      </c>
      <c r="W26" s="36">
        <v>2033</v>
      </c>
      <c r="X26" s="47"/>
      <c r="Y26" s="51" t="s">
        <v>121</v>
      </c>
      <c r="Z26" s="49" t="s">
        <v>121</v>
      </c>
      <c r="AA26" s="49" t="s">
        <v>121</v>
      </c>
      <c r="AB26" s="52" t="s">
        <v>121</v>
      </c>
      <c r="AC26" s="53" t="s">
        <v>121</v>
      </c>
      <c r="AD26" s="55" t="s">
        <v>121</v>
      </c>
      <c r="AE26" s="109" t="str">
        <f>IFERROR(AC26*(1+Dashboard!$D$8),"-")</f>
        <v>-</v>
      </c>
      <c r="AF26" s="119" t="str">
        <f>IFERROR(AD26*(1+Dashboard!$D$7)*(1+Dashboard!$D$8)*(1+Dashboard!$D$10),"-")</f>
        <v>-</v>
      </c>
      <c r="AG26" s="112" t="str">
        <f>IF(AND(AE26="-",AF26="-"),"-",IFERROR(AE26*Dashboard!$D$9,0)+IFERROR(AF26*(1-Dashboard!$D$9),0))</f>
        <v>-</v>
      </c>
      <c r="AH26" s="51" t="s">
        <v>121</v>
      </c>
      <c r="AI26" s="49" t="s">
        <v>121</v>
      </c>
      <c r="AJ26" s="49" t="s">
        <v>121</v>
      </c>
      <c r="AK26" s="52" t="s">
        <v>121</v>
      </c>
      <c r="AL26" s="53" t="s">
        <v>121</v>
      </c>
      <c r="AM26" s="55">
        <v>0.35688819705073199</v>
      </c>
      <c r="AN26" s="109" t="str">
        <f>IFERROR(AL26*(1+Dashboard!$D$8),"-")</f>
        <v>-</v>
      </c>
      <c r="AO26" s="119">
        <f>IFERROR(AM26*(1+Dashboard!$D$7)*(1+Dashboard!$D$8)*(1+Dashboard!$D$10),"-")</f>
        <v>0.42293478332861345</v>
      </c>
      <c r="AP26" s="112">
        <f>IF(AND(AN26="-",AO26="-"),"-",IFERROR(AN26*Dashboard!$D$9,0)+IFERROR(AO26*(1-Dashboard!$D$9),0))</f>
        <v>0.21146739166430673</v>
      </c>
      <c r="AQ26" s="56">
        <v>1.8729233608475795E-5</v>
      </c>
      <c r="AR26" s="58">
        <v>1.8729233608475795E-5</v>
      </c>
      <c r="AT26" s="36">
        <v>2033</v>
      </c>
      <c r="AU26" s="47"/>
      <c r="AV26" s="51" t="s">
        <v>121</v>
      </c>
      <c r="AW26" s="49" t="s">
        <v>121</v>
      </c>
      <c r="AX26" s="49" t="s">
        <v>121</v>
      </c>
      <c r="AY26" s="52" t="s">
        <v>121</v>
      </c>
      <c r="AZ26" s="53" t="s">
        <v>121</v>
      </c>
      <c r="BA26" s="55" t="s">
        <v>121</v>
      </c>
      <c r="BB26" s="109" t="str">
        <f>IFERROR(AZ26*(1+Dashboard!$D$8),"-")</f>
        <v>-</v>
      </c>
      <c r="BC26" s="119" t="str">
        <f>IFERROR(BA26*(1+Dashboard!$D$7)*(1+Dashboard!$D$8)*(1+Dashboard!$D$10),"-")</f>
        <v>-</v>
      </c>
      <c r="BD26" s="112" t="str">
        <f>IF(AND(BB26="-",BC26="-"),"-",IFERROR(BB26*Dashboard!$D$9,0)+IFERROR(BC26*(1-Dashboard!$D$9),0))</f>
        <v>-</v>
      </c>
      <c r="BE26" s="51" t="s">
        <v>121</v>
      </c>
      <c r="BF26" s="49" t="s">
        <v>121</v>
      </c>
      <c r="BG26" s="49" t="s">
        <v>121</v>
      </c>
      <c r="BH26" s="52" t="s">
        <v>121</v>
      </c>
      <c r="BI26" s="53" t="s">
        <v>121</v>
      </c>
      <c r="BJ26" s="55">
        <v>32.131549552755402</v>
      </c>
      <c r="BK26" s="109" t="str">
        <f>IFERROR(BI26*(1+Dashboard!$D$8),"-")</f>
        <v>-</v>
      </c>
      <c r="BL26" s="119">
        <f>IFERROR(BJ26*(1+Dashboard!$D$7)*(1+Dashboard!$D$8)*(1+Dashboard!$D$10),"-")</f>
        <v>38.077891228707244</v>
      </c>
      <c r="BM26" s="112">
        <f>IF(AND(BK26="-",BL26="-"),"-",IFERROR(BK26*Dashboard!$D$9,0)+IFERROR(BL26*(1-Dashboard!$D$9),0))</f>
        <v>19.038945614353622</v>
      </c>
      <c r="BO26" s="36">
        <v>2033</v>
      </c>
      <c r="BP26" s="47"/>
      <c r="BQ26" s="59">
        <v>94</v>
      </c>
      <c r="BR26" s="53" t="s">
        <v>121</v>
      </c>
      <c r="BS26" s="57" t="s">
        <v>121</v>
      </c>
      <c r="BT26" s="112" t="str">
        <f>IF(AND(BR26="-",BS26="-"),"-",IFERROR(BR26*Dashboard!$D$9,0)+IFERROR(BS26*(1-Dashboard!$D$9),0))</f>
        <v>-</v>
      </c>
      <c r="BU26" s="53" t="s">
        <v>121</v>
      </c>
      <c r="BV26" s="57">
        <v>0.18181130588279734</v>
      </c>
      <c r="BW26" s="112">
        <f>IF(AND(BU26="-",BV26="-"),"-",IFERROR(BU26*Dashboard!$D$9,0)+IFERROR(BV26*(1-Dashboard!$D$9),0))</f>
        <v>9.0905652941398671E-2</v>
      </c>
      <c r="BX26" s="112" t="str">
        <f>IFERROR(BT26*(1+Dashboard!$D$7)*(1+Dashboard!$D$8),"-")</f>
        <v>-</v>
      </c>
      <c r="BY26" s="112">
        <f>IFERROR(BW26*(1+Dashboard!$D$7)*(1+Dashboard!$D$8),"-")</f>
        <v>0.10603235359084742</v>
      </c>
    </row>
    <row r="27" spans="2:77" x14ac:dyDescent="0.2">
      <c r="B27" s="36">
        <v>2034</v>
      </c>
      <c r="C27" s="47"/>
      <c r="D27" s="48">
        <v>6.0147627550050181E-2</v>
      </c>
      <c r="E27" s="49">
        <v>5.0486522878281169E-2</v>
      </c>
      <c r="F27" s="49">
        <v>5.0175341826678474E-2</v>
      </c>
      <c r="G27" s="49">
        <v>3.939486666134033E-2</v>
      </c>
      <c r="H27" s="50">
        <v>1.5247183168970448E-3</v>
      </c>
      <c r="I27" s="101">
        <f>IFERROR((D27+$H27)*(1+Dashboard!$D$7)*(1+Dashboard!$D$8),"-")</f>
        <v>7.1934624219207266E-2</v>
      </c>
      <c r="J27" s="102">
        <f>IFERROR((E27+$H27)*(1+Dashboard!$D$7)*(1+Dashboard!$D$8),"-")</f>
        <v>6.0665911730055873E-2</v>
      </c>
      <c r="K27" s="102">
        <f>IFERROR((F27+$H27)*(1+Dashboard!$D$7)*(1+Dashboard!$D$8),"-")</f>
        <v>6.0302950151466493E-2</v>
      </c>
      <c r="L27" s="103">
        <f>IFERROR((G27+$H27)*(1+Dashboard!$D$7)*(1+Dashboard!$D$8),"-")</f>
        <v>4.772860391861608E-2</v>
      </c>
      <c r="M27" s="53">
        <v>82.490000000000009</v>
      </c>
      <c r="N27" s="54">
        <v>94.781010000000009</v>
      </c>
      <c r="O27" s="109">
        <f>M27*(1+Dashboard!$D$8)</f>
        <v>89.089200000000019</v>
      </c>
      <c r="P27" s="111">
        <f>N27*(1+Dashboard!$D$10)*(1+Dashboard!$D$7)*(1+Dashboard!$D$8)</f>
        <v>112.32141118502403</v>
      </c>
      <c r="Q27" s="112">
        <f>O27*Dashboard!$D$9+P27*(1-Dashboard!$D$9)</f>
        <v>100.70530559251202</v>
      </c>
      <c r="R27" s="51">
        <v>3.8563541756260547E-2</v>
      </c>
      <c r="S27" s="49">
        <v>3.9385412205243685E-2</v>
      </c>
      <c r="T27" s="49">
        <v>3.7567283347399658E-2</v>
      </c>
      <c r="U27" s="52">
        <v>3.7806005221291822E-2</v>
      </c>
      <c r="W27" s="36">
        <v>2034</v>
      </c>
      <c r="X27" s="47"/>
      <c r="Y27" s="51" t="s">
        <v>121</v>
      </c>
      <c r="Z27" s="49" t="s">
        <v>121</v>
      </c>
      <c r="AA27" s="49" t="s">
        <v>121</v>
      </c>
      <c r="AB27" s="52" t="s">
        <v>121</v>
      </c>
      <c r="AC27" s="53" t="s">
        <v>121</v>
      </c>
      <c r="AD27" s="55" t="s">
        <v>121</v>
      </c>
      <c r="AE27" s="109" t="str">
        <f>IFERROR(AC27*(1+Dashboard!$D$8),"-")</f>
        <v>-</v>
      </c>
      <c r="AF27" s="119" t="str">
        <f>IFERROR(AD27*(1+Dashboard!$D$7)*(1+Dashboard!$D$8)*(1+Dashboard!$D$10),"-")</f>
        <v>-</v>
      </c>
      <c r="AG27" s="112" t="str">
        <f>IF(AND(AE27="-",AF27="-"),"-",IFERROR(AE27*Dashboard!$D$9,0)+IFERROR(AF27*(1-Dashboard!$D$9),0))</f>
        <v>-</v>
      </c>
      <c r="AH27" s="51" t="s">
        <v>121</v>
      </c>
      <c r="AI27" s="49" t="s">
        <v>121</v>
      </c>
      <c r="AJ27" s="49" t="s">
        <v>121</v>
      </c>
      <c r="AK27" s="52" t="s">
        <v>121</v>
      </c>
      <c r="AL27" s="53" t="s">
        <v>121</v>
      </c>
      <c r="AM27" s="55" t="s">
        <v>121</v>
      </c>
      <c r="AN27" s="109" t="str">
        <f>IFERROR(AL27*(1+Dashboard!$D$8),"-")</f>
        <v>-</v>
      </c>
      <c r="AO27" s="119" t="str">
        <f>IFERROR(AM27*(1+Dashboard!$D$7)*(1+Dashboard!$D$8)*(1+Dashboard!$D$10),"-")</f>
        <v>-</v>
      </c>
      <c r="AP27" s="112" t="str">
        <f>IF(AND(AN27="-",AO27="-"),"-",IFERROR(AN27*Dashboard!$D$9,0)+IFERROR(AO27*(1-Dashboard!$D$9),0))</f>
        <v>-</v>
      </c>
      <c r="AQ27" s="56">
        <v>1.8729233608475795E-5</v>
      </c>
      <c r="AR27" s="58">
        <v>1.8729233608475795E-5</v>
      </c>
      <c r="AT27" s="36">
        <v>2034</v>
      </c>
      <c r="AU27" s="47"/>
      <c r="AV27" s="51" t="s">
        <v>121</v>
      </c>
      <c r="AW27" s="49" t="s">
        <v>121</v>
      </c>
      <c r="AX27" s="49" t="s">
        <v>121</v>
      </c>
      <c r="AY27" s="52" t="s">
        <v>121</v>
      </c>
      <c r="AZ27" s="53" t="s">
        <v>121</v>
      </c>
      <c r="BA27" s="55" t="s">
        <v>121</v>
      </c>
      <c r="BB27" s="109" t="str">
        <f>IFERROR(AZ27*(1+Dashboard!$D$8),"-")</f>
        <v>-</v>
      </c>
      <c r="BC27" s="119" t="str">
        <f>IFERROR(BA27*(1+Dashboard!$D$7)*(1+Dashboard!$D$8)*(1+Dashboard!$D$10),"-")</f>
        <v>-</v>
      </c>
      <c r="BD27" s="112" t="str">
        <f>IF(AND(BB27="-",BC27="-"),"-",IFERROR(BB27*Dashboard!$D$9,0)+IFERROR(BC27*(1-Dashboard!$D$9),0))</f>
        <v>-</v>
      </c>
      <c r="BE27" s="51" t="s">
        <v>121</v>
      </c>
      <c r="BF27" s="49" t="s">
        <v>121</v>
      </c>
      <c r="BG27" s="49" t="s">
        <v>121</v>
      </c>
      <c r="BH27" s="52" t="s">
        <v>121</v>
      </c>
      <c r="BI27" s="53" t="s">
        <v>121</v>
      </c>
      <c r="BJ27" s="55" t="s">
        <v>121</v>
      </c>
      <c r="BK27" s="109" t="str">
        <f>IFERROR(BI27*(1+Dashboard!$D$8),"-")</f>
        <v>-</v>
      </c>
      <c r="BL27" s="119" t="str">
        <f>IFERROR(BJ27*(1+Dashboard!$D$7)*(1+Dashboard!$D$8)*(1+Dashboard!$D$10),"-")</f>
        <v>-</v>
      </c>
      <c r="BM27" s="112" t="str">
        <f>IF(AND(BK27="-",BL27="-"),"-",IFERROR(BK27*Dashboard!$D$9,0)+IFERROR(BL27*(1-Dashboard!$D$9),0))</f>
        <v>-</v>
      </c>
      <c r="BO27" s="36">
        <v>2034</v>
      </c>
      <c r="BP27" s="47"/>
      <c r="BQ27" s="59">
        <v>94</v>
      </c>
      <c r="BR27" s="53" t="s">
        <v>121</v>
      </c>
      <c r="BS27" s="57" t="s">
        <v>121</v>
      </c>
      <c r="BT27" s="112" t="str">
        <f>IF(AND(BR27="-",BS27="-"),"-",IFERROR(BR27*Dashboard!$D$9,0)+IFERROR(BS27*(1-Dashboard!$D$9),0))</f>
        <v>-</v>
      </c>
      <c r="BU27" s="53" t="s">
        <v>121</v>
      </c>
      <c r="BV27" s="57" t="s">
        <v>121</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v>6.2186569331745989E-2</v>
      </c>
      <c r="E28" s="49">
        <v>5.5479500150960488E-2</v>
      </c>
      <c r="F28" s="49">
        <v>5.5782289544881979E-2</v>
      </c>
      <c r="G28" s="49">
        <v>4.706504800717437E-2</v>
      </c>
      <c r="H28" s="50">
        <v>1.576891006866261E-3</v>
      </c>
      <c r="I28" s="101">
        <f>IFERROR((D28+$H28)*(1+Dashboard!$D$7)*(1+Dashboard!$D$8),"-")</f>
        <v>7.4373700138957333E-2</v>
      </c>
      <c r="J28" s="102">
        <f>IFERROR((E28+$H28)*(1+Dashboard!$D$7)*(1+Dashboard!$D$8),"-")</f>
        <v>6.6550574646489127E-2</v>
      </c>
      <c r="K28" s="102">
        <f>IFERROR((F28+$H28)*(1+Dashboard!$D$7)*(1+Dashboard!$D$8),"-")</f>
        <v>6.6903748195559151E-2</v>
      </c>
      <c r="L28" s="103">
        <f>IFERROR((G28+$H28)*(1+Dashboard!$D$7)*(1+Dashboard!$D$8),"-")</f>
        <v>5.6735957665977006E-2</v>
      </c>
      <c r="M28" s="53">
        <v>88.13</v>
      </c>
      <c r="N28" s="54">
        <v>100.99697999999999</v>
      </c>
      <c r="O28" s="109">
        <f>M28*(1+Dashboard!$D$8)</f>
        <v>95.180400000000006</v>
      </c>
      <c r="P28" s="111">
        <f>N28*(1+Dashboard!$D$10)*(1+Dashboard!$D$7)*(1+Dashboard!$D$8)</f>
        <v>119.68772351155199</v>
      </c>
      <c r="Q28" s="112">
        <f>O28*Dashboard!$D$9+P28*(1-Dashboard!$D$9)</f>
        <v>107.434061755776</v>
      </c>
      <c r="R28" s="51">
        <v>3.8171274181554186E-2</v>
      </c>
      <c r="S28" s="49">
        <v>3.8984784580784033E-2</v>
      </c>
      <c r="T28" s="49">
        <v>3.7185149693283237E-2</v>
      </c>
      <c r="U28" s="52">
        <v>3.7421443293053351E-2</v>
      </c>
      <c r="W28" s="36">
        <v>2035</v>
      </c>
      <c r="X28" s="47"/>
      <c r="Y28" s="51" t="s">
        <v>121</v>
      </c>
      <c r="Z28" s="49" t="s">
        <v>121</v>
      </c>
      <c r="AA28" s="49" t="s">
        <v>121</v>
      </c>
      <c r="AB28" s="52" t="s">
        <v>121</v>
      </c>
      <c r="AC28" s="53" t="s">
        <v>121</v>
      </c>
      <c r="AD28" s="55" t="s">
        <v>121</v>
      </c>
      <c r="AE28" s="109" t="str">
        <f>IFERROR(AC28*(1+Dashboard!$D$8),"-")</f>
        <v>-</v>
      </c>
      <c r="AF28" s="119" t="str">
        <f>IFERROR(AD28*(1+Dashboard!$D$7)*(1+Dashboard!$D$8)*(1+Dashboard!$D$10),"-")</f>
        <v>-</v>
      </c>
      <c r="AG28" s="112" t="str">
        <f>IF(AND(AE28="-",AF28="-"),"-",IFERROR(AE28*Dashboard!$D$9,0)+IFERROR(AF28*(1-Dashboard!$D$9),0))</f>
        <v>-</v>
      </c>
      <c r="AH28" s="51" t="s">
        <v>121</v>
      </c>
      <c r="AI28" s="49" t="s">
        <v>121</v>
      </c>
      <c r="AJ28" s="49" t="s">
        <v>121</v>
      </c>
      <c r="AK28" s="52" t="s">
        <v>121</v>
      </c>
      <c r="AL28" s="53" t="s">
        <v>121</v>
      </c>
      <c r="AM28" s="55" t="s">
        <v>121</v>
      </c>
      <c r="AN28" s="109" t="str">
        <f>IFERROR(AL28*(1+Dashboard!$D$8),"-")</f>
        <v>-</v>
      </c>
      <c r="AO28" s="119" t="str">
        <f>IFERROR(AM28*(1+Dashboard!$D$7)*(1+Dashboard!$D$8)*(1+Dashboard!$D$10),"-")</f>
        <v>-</v>
      </c>
      <c r="AP28" s="112" t="str">
        <f>IF(AND(AN28="-",AO28="-"),"-",IFERROR(AN28*Dashboard!$D$9,0)+IFERROR(AO28*(1-Dashboard!$D$9),0))</f>
        <v>-</v>
      </c>
      <c r="AQ28" s="56">
        <v>1.8729233608475795E-5</v>
      </c>
      <c r="AR28" s="58">
        <v>1.8729233608475795E-5</v>
      </c>
      <c r="AT28" s="36">
        <v>2035</v>
      </c>
      <c r="AU28" s="47"/>
      <c r="AV28" s="51" t="s">
        <v>121</v>
      </c>
      <c r="AW28" s="49" t="s">
        <v>121</v>
      </c>
      <c r="AX28" s="49" t="s">
        <v>121</v>
      </c>
      <c r="AY28" s="52" t="s">
        <v>121</v>
      </c>
      <c r="AZ28" s="53" t="s">
        <v>121</v>
      </c>
      <c r="BA28" s="55" t="s">
        <v>121</v>
      </c>
      <c r="BB28" s="109" t="str">
        <f>IFERROR(AZ28*(1+Dashboard!$D$8),"-")</f>
        <v>-</v>
      </c>
      <c r="BC28" s="119" t="str">
        <f>IFERROR(BA28*(1+Dashboard!$D$7)*(1+Dashboard!$D$8)*(1+Dashboard!$D$10),"-")</f>
        <v>-</v>
      </c>
      <c r="BD28" s="112" t="str">
        <f>IF(AND(BB28="-",BC28="-"),"-",IFERROR(BB28*Dashboard!$D$9,0)+IFERROR(BC28*(1-Dashboard!$D$9),0))</f>
        <v>-</v>
      </c>
      <c r="BE28" s="51" t="s">
        <v>121</v>
      </c>
      <c r="BF28" s="49" t="s">
        <v>121</v>
      </c>
      <c r="BG28" s="49" t="s">
        <v>121</v>
      </c>
      <c r="BH28" s="52" t="s">
        <v>121</v>
      </c>
      <c r="BI28" s="53" t="s">
        <v>121</v>
      </c>
      <c r="BJ28" s="55" t="s">
        <v>121</v>
      </c>
      <c r="BK28" s="109" t="str">
        <f>IFERROR(BI28*(1+Dashboard!$D$8),"-")</f>
        <v>-</v>
      </c>
      <c r="BL28" s="119" t="str">
        <f>IFERROR(BJ28*(1+Dashboard!$D$7)*(1+Dashboard!$D$8)*(1+Dashboard!$D$10),"-")</f>
        <v>-</v>
      </c>
      <c r="BM28" s="112" t="str">
        <f>IF(AND(BK28="-",BL28="-"),"-",IFERROR(BK28*Dashboard!$D$9,0)+IFERROR(BL28*(1-Dashboard!$D$9),0))</f>
        <v>-</v>
      </c>
      <c r="BO28" s="36">
        <v>2035</v>
      </c>
      <c r="BP28" s="47"/>
      <c r="BQ28" s="59">
        <v>94</v>
      </c>
      <c r="BR28" s="53" t="s">
        <v>121</v>
      </c>
      <c r="BS28" s="57" t="s">
        <v>121</v>
      </c>
      <c r="BT28" s="112" t="str">
        <f>IF(AND(BR28="-",BS28="-"),"-",IFERROR(BR28*Dashboard!$D$9,0)+IFERROR(BS28*(1-Dashboard!$D$9),0))</f>
        <v>-</v>
      </c>
      <c r="BU28" s="53" t="s">
        <v>121</v>
      </c>
      <c r="BV28" s="57" t="s">
        <v>121</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v>6.3353296475211346E-2</v>
      </c>
      <c r="E29" s="49">
        <v>5.5826185986549585E-2</v>
      </c>
      <c r="F29" s="49">
        <v>5.8722948641878152E-2</v>
      </c>
      <c r="G29" s="49">
        <v>4.9135371624266462E-2</v>
      </c>
      <c r="H29" s="50">
        <v>1.750207424810775E-3</v>
      </c>
      <c r="I29" s="101">
        <f>IFERROR((D29+$H29)*(1+Dashboard!$D$7)*(1+Dashboard!$D$8),"-")</f>
        <v>7.5936726948985803E-2</v>
      </c>
      <c r="J29" s="102">
        <f>IFERROR((E29+$H29)*(1+Dashboard!$D$7)*(1+Dashboard!$D$8),"-")</f>
        <v>6.7157105275010731E-2</v>
      </c>
      <c r="K29" s="102">
        <f>IFERROR((F29+$H29)*(1+Dashboard!$D$7)*(1+Dashboard!$D$8),"-")</f>
        <v>7.0535889236185964E-2</v>
      </c>
      <c r="L29" s="103">
        <f>IFERROR((G29+$H29)*(1+Dashboard!$D$7)*(1+Dashboard!$D$8),"-")</f>
        <v>5.9352939402843696E-2</v>
      </c>
      <c r="M29" s="53">
        <v>89.599252554578939</v>
      </c>
      <c r="N29" s="54">
        <v>102.61365371945244</v>
      </c>
      <c r="O29" s="109">
        <f>M29*(1+Dashboard!$D$8)</f>
        <v>96.767192758945257</v>
      </c>
      <c r="P29" s="111">
        <f>N29*(1+Dashboard!$D$10)*(1+Dashboard!$D$7)*(1+Dashboard!$D$8)</f>
        <v>121.60358274954325</v>
      </c>
      <c r="Q29" s="112">
        <f>O29*Dashboard!$D$9+P29*(1-Dashboard!$D$9)</f>
        <v>109.18538775424426</v>
      </c>
      <c r="R29" s="51">
        <v>3.7759731793787332E-2</v>
      </c>
      <c r="S29" s="49">
        <v>3.8564471356325174E-2</v>
      </c>
      <c r="T29" s="49">
        <v>3.6784239175561069E-2</v>
      </c>
      <c r="U29" s="52">
        <v>3.7017985183343531E-2</v>
      </c>
      <c r="W29" s="36">
        <v>2036</v>
      </c>
      <c r="X29" s="47"/>
      <c r="Y29" s="51" t="s">
        <v>121</v>
      </c>
      <c r="Z29" s="49" t="s">
        <v>121</v>
      </c>
      <c r="AA29" s="49" t="s">
        <v>121</v>
      </c>
      <c r="AB29" s="52" t="s">
        <v>121</v>
      </c>
      <c r="AC29" s="53" t="s">
        <v>121</v>
      </c>
      <c r="AD29" s="55" t="s">
        <v>121</v>
      </c>
      <c r="AE29" s="109" t="str">
        <f>IFERROR(AC29*(1+Dashboard!$D$8),"-")</f>
        <v>-</v>
      </c>
      <c r="AF29" s="119" t="str">
        <f>IFERROR(AD29*(1+Dashboard!$D$7)*(1+Dashboard!$D$8)*(1+Dashboard!$D$10),"-")</f>
        <v>-</v>
      </c>
      <c r="AG29" s="112" t="str">
        <f>IF(AND(AE29="-",AF29="-"),"-",IFERROR(AE29*Dashboard!$D$9,0)+IFERROR(AF29*(1-Dashboard!$D$9),0))</f>
        <v>-</v>
      </c>
      <c r="AH29" s="51" t="s">
        <v>121</v>
      </c>
      <c r="AI29" s="49" t="s">
        <v>121</v>
      </c>
      <c r="AJ29" s="49" t="s">
        <v>121</v>
      </c>
      <c r="AK29" s="52" t="s">
        <v>121</v>
      </c>
      <c r="AL29" s="53" t="s">
        <v>121</v>
      </c>
      <c r="AM29" s="55" t="s">
        <v>121</v>
      </c>
      <c r="AN29" s="109" t="str">
        <f>IFERROR(AL29*(1+Dashboard!$D$8),"-")</f>
        <v>-</v>
      </c>
      <c r="AO29" s="119" t="str">
        <f>IFERROR(AM29*(1+Dashboard!$D$7)*(1+Dashboard!$D$8)*(1+Dashboard!$D$10),"-")</f>
        <v>-</v>
      </c>
      <c r="AP29" s="112" t="str">
        <f>IF(AND(AN29="-",AO29="-"),"-",IFERROR(AN29*Dashboard!$D$9,0)+IFERROR(AO29*(1-Dashboard!$D$9),0))</f>
        <v>-</v>
      </c>
      <c r="AQ29" s="56">
        <v>1.8729233608475795E-5</v>
      </c>
      <c r="AR29" s="58">
        <v>1.8729233608475795E-5</v>
      </c>
      <c r="AT29" s="36">
        <v>2036</v>
      </c>
      <c r="AU29" s="47"/>
      <c r="AV29" s="51" t="s">
        <v>121</v>
      </c>
      <c r="AW29" s="49" t="s">
        <v>121</v>
      </c>
      <c r="AX29" s="49" t="s">
        <v>121</v>
      </c>
      <c r="AY29" s="52" t="s">
        <v>121</v>
      </c>
      <c r="AZ29" s="53" t="s">
        <v>121</v>
      </c>
      <c r="BA29" s="55" t="s">
        <v>121</v>
      </c>
      <c r="BB29" s="109" t="str">
        <f>IFERROR(AZ29*(1+Dashboard!$D$8),"-")</f>
        <v>-</v>
      </c>
      <c r="BC29" s="119" t="str">
        <f>IFERROR(BA29*(1+Dashboard!$D$7)*(1+Dashboard!$D$8)*(1+Dashboard!$D$10),"-")</f>
        <v>-</v>
      </c>
      <c r="BD29" s="112" t="str">
        <f>IF(AND(BB29="-",BC29="-"),"-",IFERROR(BB29*Dashboard!$D$9,0)+IFERROR(BC29*(1-Dashboard!$D$9),0))</f>
        <v>-</v>
      </c>
      <c r="BE29" s="51" t="s">
        <v>121</v>
      </c>
      <c r="BF29" s="49" t="s">
        <v>121</v>
      </c>
      <c r="BG29" s="49" t="s">
        <v>121</v>
      </c>
      <c r="BH29" s="52" t="s">
        <v>121</v>
      </c>
      <c r="BI29" s="53" t="s">
        <v>121</v>
      </c>
      <c r="BJ29" s="55" t="s">
        <v>121</v>
      </c>
      <c r="BK29" s="109" t="str">
        <f>IFERROR(BI29*(1+Dashboard!$D$8),"-")</f>
        <v>-</v>
      </c>
      <c r="BL29" s="119" t="str">
        <f>IFERROR(BJ29*(1+Dashboard!$D$7)*(1+Dashboard!$D$8)*(1+Dashboard!$D$10),"-")</f>
        <v>-</v>
      </c>
      <c r="BM29" s="112" t="str">
        <f>IF(AND(BK29="-",BL29="-"),"-",IFERROR(BK29*Dashboard!$D$9,0)+IFERROR(BL29*(1-Dashboard!$D$9),0))</f>
        <v>-</v>
      </c>
      <c r="BO29" s="36">
        <v>2036</v>
      </c>
      <c r="BP29" s="47"/>
      <c r="BQ29" s="59">
        <v>94</v>
      </c>
      <c r="BR29" s="53" t="s">
        <v>121</v>
      </c>
      <c r="BS29" s="57" t="s">
        <v>121</v>
      </c>
      <c r="BT29" s="112" t="str">
        <f>IF(AND(BR29="-",BS29="-"),"-",IFERROR(BR29*Dashboard!$D$9,0)+IFERROR(BS29*(1-Dashboard!$D$9),0))</f>
        <v>-</v>
      </c>
      <c r="BU29" s="53" t="s">
        <v>121</v>
      </c>
      <c r="BV29" s="57" t="s">
        <v>121</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v>6.4541913429321141E-2</v>
      </c>
      <c r="E30" s="49">
        <v>5.6175038227176059E-2</v>
      </c>
      <c r="F30" s="49">
        <v>6.1818629628353938E-2</v>
      </c>
      <c r="G30" s="49">
        <v>5.1296765792881963E-2</v>
      </c>
      <c r="H30" s="50">
        <v>1.9425730862339572E-3</v>
      </c>
      <c r="I30" s="101">
        <f>IFERROR((D30+$H30)*(1+Dashboard!$D$7)*(1+Dashboard!$D$8),"-")</f>
        <v>7.7547505071743461E-2</v>
      </c>
      <c r="J30" s="102">
        <f>IFERROR((E30+$H30)*(1+Dashboard!$D$7)*(1+Dashboard!$D$8),"-")</f>
        <v>6.7788381835961448E-2</v>
      </c>
      <c r="K30" s="102">
        <f>IFERROR((F30+$H30)*(1+Dashboard!$D$7)*(1+Dashboard!$D$8),"-")</f>
        <v>7.4371066846295339E-2</v>
      </c>
      <c r="L30" s="103">
        <f>IFERROR((G30+$H30)*(1+Dashboard!$D$7)*(1+Dashboard!$D$8),"-")</f>
        <v>6.2098364868600819E-2</v>
      </c>
      <c r="M30" s="53">
        <v>91.092999640749127</v>
      </c>
      <c r="N30" s="54">
        <v>104.25620577620931</v>
      </c>
      <c r="O30" s="109">
        <f>M30*(1+Dashboard!$D$8)</f>
        <v>98.38043961200907</v>
      </c>
      <c r="P30" s="111">
        <f>N30*(1+Dashboard!$D$10)*(1+Dashboard!$D$7)*(1+Dashboard!$D$8)</f>
        <v>123.5501094320485</v>
      </c>
      <c r="Q30" s="112">
        <f>O30*Dashboard!$D$9+P30*(1-Dashboard!$D$9)</f>
        <v>110.96527452202878</v>
      </c>
      <c r="R30" s="51">
        <v>3.7352626437284445E-2</v>
      </c>
      <c r="S30" s="49">
        <v>3.814868972562923E-2</v>
      </c>
      <c r="T30" s="49">
        <v>3.6387651061931557E-2</v>
      </c>
      <c r="U30" s="52">
        <v>3.6618876944508973E-2</v>
      </c>
      <c r="W30" s="36">
        <v>2037</v>
      </c>
      <c r="X30" s="47"/>
      <c r="Y30" s="51" t="s">
        <v>121</v>
      </c>
      <c r="Z30" s="49" t="s">
        <v>121</v>
      </c>
      <c r="AA30" s="49" t="s">
        <v>121</v>
      </c>
      <c r="AB30" s="52" t="s">
        <v>121</v>
      </c>
      <c r="AC30" s="53" t="s">
        <v>121</v>
      </c>
      <c r="AD30" s="55" t="s">
        <v>121</v>
      </c>
      <c r="AE30" s="109" t="str">
        <f>IFERROR(AC30*(1+Dashboard!$D$8),"-")</f>
        <v>-</v>
      </c>
      <c r="AF30" s="119" t="str">
        <f>IFERROR(AD30*(1+Dashboard!$D$7)*(1+Dashboard!$D$8)*(1+Dashboard!$D$10),"-")</f>
        <v>-</v>
      </c>
      <c r="AG30" s="112" t="str">
        <f>IF(AND(AE30="-",AF30="-"),"-",IFERROR(AE30*Dashboard!$D$9,0)+IFERROR(AF30*(1-Dashboard!$D$9),0))</f>
        <v>-</v>
      </c>
      <c r="AH30" s="51" t="s">
        <v>121</v>
      </c>
      <c r="AI30" s="49" t="s">
        <v>121</v>
      </c>
      <c r="AJ30" s="49" t="s">
        <v>121</v>
      </c>
      <c r="AK30" s="52" t="s">
        <v>121</v>
      </c>
      <c r="AL30" s="53" t="s">
        <v>121</v>
      </c>
      <c r="AM30" s="55" t="s">
        <v>121</v>
      </c>
      <c r="AN30" s="109" t="str">
        <f>IFERROR(AL30*(1+Dashboard!$D$8),"-")</f>
        <v>-</v>
      </c>
      <c r="AO30" s="119" t="str">
        <f>IFERROR(AM30*(1+Dashboard!$D$7)*(1+Dashboard!$D$8)*(1+Dashboard!$D$10),"-")</f>
        <v>-</v>
      </c>
      <c r="AP30" s="112" t="str">
        <f>IF(AND(AN30="-",AO30="-"),"-",IFERROR(AN30*Dashboard!$D$9,0)+IFERROR(AO30*(1-Dashboard!$D$9),0))</f>
        <v>-</v>
      </c>
      <c r="AQ30" s="56">
        <v>1.8729233608475795E-5</v>
      </c>
      <c r="AR30" s="58">
        <v>1.8729233608475795E-5</v>
      </c>
      <c r="AT30" s="36">
        <v>2037</v>
      </c>
      <c r="AU30" s="47"/>
      <c r="AV30" s="51" t="s">
        <v>121</v>
      </c>
      <c r="AW30" s="49" t="s">
        <v>121</v>
      </c>
      <c r="AX30" s="49" t="s">
        <v>121</v>
      </c>
      <c r="AY30" s="52" t="s">
        <v>121</v>
      </c>
      <c r="AZ30" s="53" t="s">
        <v>121</v>
      </c>
      <c r="BA30" s="55" t="s">
        <v>121</v>
      </c>
      <c r="BB30" s="109" t="str">
        <f>IFERROR(AZ30*(1+Dashboard!$D$8),"-")</f>
        <v>-</v>
      </c>
      <c r="BC30" s="119" t="str">
        <f>IFERROR(BA30*(1+Dashboard!$D$7)*(1+Dashboard!$D$8)*(1+Dashboard!$D$10),"-")</f>
        <v>-</v>
      </c>
      <c r="BD30" s="112" t="str">
        <f>IF(AND(BB30="-",BC30="-"),"-",IFERROR(BB30*Dashboard!$D$9,0)+IFERROR(BC30*(1-Dashboard!$D$9),0))</f>
        <v>-</v>
      </c>
      <c r="BE30" s="51" t="s">
        <v>121</v>
      </c>
      <c r="BF30" s="49" t="s">
        <v>121</v>
      </c>
      <c r="BG30" s="49" t="s">
        <v>121</v>
      </c>
      <c r="BH30" s="52" t="s">
        <v>121</v>
      </c>
      <c r="BI30" s="53" t="s">
        <v>121</v>
      </c>
      <c r="BJ30" s="55" t="s">
        <v>121</v>
      </c>
      <c r="BK30" s="109" t="str">
        <f>IFERROR(BI30*(1+Dashboard!$D$8),"-")</f>
        <v>-</v>
      </c>
      <c r="BL30" s="119" t="str">
        <f>IFERROR(BJ30*(1+Dashboard!$D$7)*(1+Dashboard!$D$8)*(1+Dashboard!$D$10),"-")</f>
        <v>-</v>
      </c>
      <c r="BM30" s="112" t="str">
        <f>IF(AND(BK30="-",BL30="-"),"-",IFERROR(BK30*Dashboard!$D$9,0)+IFERROR(BL30*(1-Dashboard!$D$9),0))</f>
        <v>-</v>
      </c>
      <c r="BO30" s="36">
        <v>2037</v>
      </c>
      <c r="BP30" s="47"/>
      <c r="BQ30" s="59">
        <v>94</v>
      </c>
      <c r="BR30" s="53" t="s">
        <v>121</v>
      </c>
      <c r="BS30" s="57" t="s">
        <v>121</v>
      </c>
      <c r="BT30" s="112" t="str">
        <f>IF(AND(BR30="-",BS30="-"),"-",IFERROR(BR30*Dashboard!$D$9,0)+IFERROR(BS30*(1-Dashboard!$D$9),0))</f>
        <v>-</v>
      </c>
      <c r="BU30" s="53" t="s">
        <v>121</v>
      </c>
      <c r="BV30" s="57" t="s">
        <v>121</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v>6.5752830884623484E-2</v>
      </c>
      <c r="E31" s="49">
        <v>5.6526070410487843E-2</v>
      </c>
      <c r="F31" s="49">
        <v>6.5077504749178644E-2</v>
      </c>
      <c r="G31" s="49">
        <v>5.3553236575303267E-2</v>
      </c>
      <c r="H31" s="50">
        <v>2.1560816974413796E-3</v>
      </c>
      <c r="I31" s="101">
        <f>IFERROR((D31+$H31)*(1+Dashboard!$D$7)*(1+Dashboard!$D$8),"-")</f>
        <v>7.920895563572046E-2</v>
      </c>
      <c r="J31" s="102">
        <f>IFERROR((E31+$H31)*(1+Dashboard!$D$7)*(1+Dashboard!$D$8),"-")</f>
        <v>6.8446862218688648E-2</v>
      </c>
      <c r="K31" s="102">
        <f>IFERROR((F31+$H31)*(1+Dashboard!$D$7)*(1+Dashboard!$D$8),"-")</f>
        <v>7.8421255231337611E-2</v>
      </c>
      <c r="L31" s="103">
        <f>IFERROR((G31+$H31)*(1+Dashboard!$D$7)*(1+Dashboard!$D$8),"-")</f>
        <v>6.4979348833329356E-2</v>
      </c>
      <c r="M31" s="53">
        <v>92.611649617220579</v>
      </c>
      <c r="N31" s="54">
        <v>105.92505040867479</v>
      </c>
      <c r="O31" s="109">
        <f>M31*(1+Dashboard!$D$8)</f>
        <v>100.02058158659823</v>
      </c>
      <c r="P31" s="111">
        <f>N31*(1+Dashboard!$D$10)*(1+Dashboard!$D$7)*(1+Dashboard!$D$8)</f>
        <v>125.52779445742514</v>
      </c>
      <c r="Q31" s="112">
        <f>O31*Dashboard!$D$9+P31*(1-Dashboard!$D$9)</f>
        <v>112.77418802201169</v>
      </c>
      <c r="R31" s="51">
        <v>3.6949910274332996E-2</v>
      </c>
      <c r="S31" s="49">
        <v>3.7737390831461083E-2</v>
      </c>
      <c r="T31" s="49">
        <v>3.599533875053141E-2</v>
      </c>
      <c r="U31" s="52">
        <v>3.6224071678554126E-2</v>
      </c>
      <c r="W31" s="36">
        <v>2038</v>
      </c>
      <c r="X31" s="47"/>
      <c r="Y31" s="51" t="s">
        <v>121</v>
      </c>
      <c r="Z31" s="49" t="s">
        <v>121</v>
      </c>
      <c r="AA31" s="49" t="s">
        <v>121</v>
      </c>
      <c r="AB31" s="52" t="s">
        <v>121</v>
      </c>
      <c r="AC31" s="53" t="s">
        <v>121</v>
      </c>
      <c r="AD31" s="55" t="s">
        <v>121</v>
      </c>
      <c r="AE31" s="109" t="str">
        <f>IFERROR(AC31*(1+Dashboard!$D$8),"-")</f>
        <v>-</v>
      </c>
      <c r="AF31" s="119" t="str">
        <f>IFERROR(AD31*(1+Dashboard!$D$7)*(1+Dashboard!$D$8)*(1+Dashboard!$D$10),"-")</f>
        <v>-</v>
      </c>
      <c r="AG31" s="112" t="str">
        <f>IF(AND(AE31="-",AF31="-"),"-",IFERROR(AE31*Dashboard!$D$9,0)+IFERROR(AF31*(1-Dashboard!$D$9),0))</f>
        <v>-</v>
      </c>
      <c r="AH31" s="51" t="s">
        <v>121</v>
      </c>
      <c r="AI31" s="49" t="s">
        <v>121</v>
      </c>
      <c r="AJ31" s="49" t="s">
        <v>121</v>
      </c>
      <c r="AK31" s="52" t="s">
        <v>121</v>
      </c>
      <c r="AL31" s="53" t="s">
        <v>121</v>
      </c>
      <c r="AM31" s="55" t="s">
        <v>121</v>
      </c>
      <c r="AN31" s="109" t="str">
        <f>IFERROR(AL31*(1+Dashboard!$D$8),"-")</f>
        <v>-</v>
      </c>
      <c r="AO31" s="119" t="str">
        <f>IFERROR(AM31*(1+Dashboard!$D$7)*(1+Dashboard!$D$8)*(1+Dashboard!$D$10),"-")</f>
        <v>-</v>
      </c>
      <c r="AP31" s="112" t="str">
        <f>IF(AND(AN31="-",AO31="-"),"-",IFERROR(AN31*Dashboard!$D$9,0)+IFERROR(AO31*(1-Dashboard!$D$9),0))</f>
        <v>-</v>
      </c>
      <c r="AQ31" s="56">
        <v>1.8729233608475795E-5</v>
      </c>
      <c r="AR31" s="58">
        <v>1.8729233608475795E-5</v>
      </c>
      <c r="AT31" s="36">
        <v>2038</v>
      </c>
      <c r="AU31" s="47"/>
      <c r="AV31" s="51" t="s">
        <v>121</v>
      </c>
      <c r="AW31" s="49" t="s">
        <v>121</v>
      </c>
      <c r="AX31" s="49" t="s">
        <v>121</v>
      </c>
      <c r="AY31" s="52" t="s">
        <v>121</v>
      </c>
      <c r="AZ31" s="53" t="s">
        <v>121</v>
      </c>
      <c r="BA31" s="55" t="s">
        <v>121</v>
      </c>
      <c r="BB31" s="109" t="str">
        <f>IFERROR(AZ31*(1+Dashboard!$D$8),"-")</f>
        <v>-</v>
      </c>
      <c r="BC31" s="119" t="str">
        <f>IFERROR(BA31*(1+Dashboard!$D$7)*(1+Dashboard!$D$8)*(1+Dashboard!$D$10),"-")</f>
        <v>-</v>
      </c>
      <c r="BD31" s="112" t="str">
        <f>IF(AND(BB31="-",BC31="-"),"-",IFERROR(BB31*Dashboard!$D$9,0)+IFERROR(BC31*(1-Dashboard!$D$9),0))</f>
        <v>-</v>
      </c>
      <c r="BE31" s="51" t="s">
        <v>121</v>
      </c>
      <c r="BF31" s="49" t="s">
        <v>121</v>
      </c>
      <c r="BG31" s="49" t="s">
        <v>121</v>
      </c>
      <c r="BH31" s="52" t="s">
        <v>121</v>
      </c>
      <c r="BI31" s="53" t="s">
        <v>121</v>
      </c>
      <c r="BJ31" s="55" t="s">
        <v>121</v>
      </c>
      <c r="BK31" s="109" t="str">
        <f>IFERROR(BI31*(1+Dashboard!$D$8),"-")</f>
        <v>-</v>
      </c>
      <c r="BL31" s="119" t="str">
        <f>IFERROR(BJ31*(1+Dashboard!$D$7)*(1+Dashboard!$D$8)*(1+Dashboard!$D$10),"-")</f>
        <v>-</v>
      </c>
      <c r="BM31" s="112" t="str">
        <f>IF(AND(BK31="-",BL31="-"),"-",IFERROR(BK31*Dashboard!$D$9,0)+IFERROR(BL31*(1-Dashboard!$D$9),0))</f>
        <v>-</v>
      </c>
      <c r="BO31" s="36">
        <v>2038</v>
      </c>
      <c r="BP31" s="47"/>
      <c r="BQ31" s="59">
        <v>94</v>
      </c>
      <c r="BR31" s="53" t="s">
        <v>121</v>
      </c>
      <c r="BS31" s="57" t="s">
        <v>121</v>
      </c>
      <c r="BT31" s="112" t="str">
        <f>IF(AND(BR31="-",BS31="-"),"-",IFERROR(BR31*Dashboard!$D$9,0)+IFERROR(BS31*(1-Dashboard!$D$9),0))</f>
        <v>-</v>
      </c>
      <c r="BU31" s="53" t="s">
        <v>121</v>
      </c>
      <c r="BV31" s="57" t="s">
        <v>121</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v>6.6986467236928499E-2</v>
      </c>
      <c r="E32" s="49">
        <v>5.6879296158728276E-2</v>
      </c>
      <c r="F32" s="49">
        <v>6.8508177063130699E-2</v>
      </c>
      <c r="G32" s="49">
        <v>5.5908966254717793E-2</v>
      </c>
      <c r="H32" s="50">
        <v>2.3930570844333358E-3</v>
      </c>
      <c r="I32" s="101">
        <f>IFERROR((D32+$H32)*(1+Dashboard!$D$7)*(1+Dashboard!$D$8),"-")</f>
        <v>8.0924277168436448E-2</v>
      </c>
      <c r="J32" s="102">
        <f>IFERROR((E32+$H32)*(1+Dashboard!$D$7)*(1+Dashboard!$D$8),"-")</f>
        <v>6.913527282282371E-2</v>
      </c>
      <c r="K32" s="102">
        <f>IFERROR((F32+$H32)*(1+Dashboard!$D$7)*(1+Dashboard!$D$8),"-")</f>
        <v>8.2699199509718713E-2</v>
      </c>
      <c r="L32" s="103">
        <f>IFERROR((G32+$H32)*(1+Dashboard!$D$7)*(1+Dashboard!$D$8),"-")</f>
        <v>6.8003480022785889E-2</v>
      </c>
      <c r="M32" s="53">
        <v>94.155617650624322</v>
      </c>
      <c r="N32" s="54">
        <v>107.62060848602898</v>
      </c>
      <c r="O32" s="109">
        <f>M32*(1+Dashboard!$D$8)</f>
        <v>101.68806706267428</v>
      </c>
      <c r="P32" s="111">
        <f>N32*(1+Dashboard!$D$10)*(1+Dashboard!$D$7)*(1+Dashboard!$D$8)</f>
        <v>127.5371365819139</v>
      </c>
      <c r="Q32" s="112">
        <f>O32*Dashboard!$D$9+P32*(1-Dashboard!$D$9)</f>
        <v>114.6126018222941</v>
      </c>
      <c r="R32" s="51">
        <v>3.6551535982981248E-2</v>
      </c>
      <c r="S32" s="49">
        <v>3.7330526343338354E-2</v>
      </c>
      <c r="T32" s="49">
        <v>3.5607256141933843E-2</v>
      </c>
      <c r="U32" s="52">
        <v>3.583352299311271E-2</v>
      </c>
      <c r="W32" s="36">
        <v>2039</v>
      </c>
      <c r="X32" s="47"/>
      <c r="Y32" s="51" t="s">
        <v>121</v>
      </c>
      <c r="Z32" s="49" t="s">
        <v>121</v>
      </c>
      <c r="AA32" s="49" t="s">
        <v>121</v>
      </c>
      <c r="AB32" s="52" t="s">
        <v>121</v>
      </c>
      <c r="AC32" s="53" t="s">
        <v>121</v>
      </c>
      <c r="AD32" s="55" t="s">
        <v>121</v>
      </c>
      <c r="AE32" s="109" t="str">
        <f>IFERROR(AC32*(1+Dashboard!$D$8),"-")</f>
        <v>-</v>
      </c>
      <c r="AF32" s="119" t="str">
        <f>IFERROR(AD32*(1+Dashboard!$D$7)*(1+Dashboard!$D$8)*(1+Dashboard!$D$10),"-")</f>
        <v>-</v>
      </c>
      <c r="AG32" s="112" t="str">
        <f>IF(AND(AE32="-",AF32="-"),"-",IFERROR(AE32*Dashboard!$D$9,0)+IFERROR(AF32*(1-Dashboard!$D$9),0))</f>
        <v>-</v>
      </c>
      <c r="AH32" s="51" t="s">
        <v>121</v>
      </c>
      <c r="AI32" s="49" t="s">
        <v>121</v>
      </c>
      <c r="AJ32" s="49" t="s">
        <v>121</v>
      </c>
      <c r="AK32" s="52" t="s">
        <v>121</v>
      </c>
      <c r="AL32" s="53" t="s">
        <v>121</v>
      </c>
      <c r="AM32" s="55" t="s">
        <v>121</v>
      </c>
      <c r="AN32" s="109" t="str">
        <f>IFERROR(AL32*(1+Dashboard!$D$8),"-")</f>
        <v>-</v>
      </c>
      <c r="AO32" s="119" t="str">
        <f>IFERROR(AM32*(1+Dashboard!$D$7)*(1+Dashboard!$D$8)*(1+Dashboard!$D$10),"-")</f>
        <v>-</v>
      </c>
      <c r="AP32" s="112" t="str">
        <f>IF(AND(AN32="-",AO32="-"),"-",IFERROR(AN32*Dashboard!$D$9,0)+IFERROR(AO32*(1-Dashboard!$D$9),0))</f>
        <v>-</v>
      </c>
      <c r="AQ32" s="56">
        <v>1.8729233608475795E-5</v>
      </c>
      <c r="AR32" s="58">
        <v>1.8729233608475795E-5</v>
      </c>
      <c r="AT32" s="36">
        <v>2039</v>
      </c>
      <c r="AU32" s="47"/>
      <c r="AV32" s="51" t="s">
        <v>121</v>
      </c>
      <c r="AW32" s="49" t="s">
        <v>121</v>
      </c>
      <c r="AX32" s="49" t="s">
        <v>121</v>
      </c>
      <c r="AY32" s="52" t="s">
        <v>121</v>
      </c>
      <c r="AZ32" s="53" t="s">
        <v>121</v>
      </c>
      <c r="BA32" s="55" t="s">
        <v>121</v>
      </c>
      <c r="BB32" s="109" t="str">
        <f>IFERROR(AZ32*(1+Dashboard!$D$8),"-")</f>
        <v>-</v>
      </c>
      <c r="BC32" s="119" t="str">
        <f>IFERROR(BA32*(1+Dashboard!$D$7)*(1+Dashboard!$D$8)*(1+Dashboard!$D$10),"-")</f>
        <v>-</v>
      </c>
      <c r="BD32" s="112" t="str">
        <f>IF(AND(BB32="-",BC32="-"),"-",IFERROR(BB32*Dashboard!$D$9,0)+IFERROR(BC32*(1-Dashboard!$D$9),0))</f>
        <v>-</v>
      </c>
      <c r="BE32" s="51" t="s">
        <v>121</v>
      </c>
      <c r="BF32" s="49" t="s">
        <v>121</v>
      </c>
      <c r="BG32" s="49" t="s">
        <v>121</v>
      </c>
      <c r="BH32" s="52" t="s">
        <v>121</v>
      </c>
      <c r="BI32" s="53" t="s">
        <v>121</v>
      </c>
      <c r="BJ32" s="55" t="s">
        <v>121</v>
      </c>
      <c r="BK32" s="109" t="str">
        <f>IFERROR(BI32*(1+Dashboard!$D$8),"-")</f>
        <v>-</v>
      </c>
      <c r="BL32" s="119" t="str">
        <f>IFERROR(BJ32*(1+Dashboard!$D$7)*(1+Dashboard!$D$8)*(1+Dashboard!$D$10),"-")</f>
        <v>-</v>
      </c>
      <c r="BM32" s="112" t="str">
        <f>IF(AND(BK32="-",BL32="-"),"-",IFERROR(BK32*Dashboard!$D$9,0)+IFERROR(BL32*(1-Dashboard!$D$9),0))</f>
        <v>-</v>
      </c>
      <c r="BO32" s="36">
        <v>2039</v>
      </c>
      <c r="BP32" s="47"/>
      <c r="BQ32" s="59">
        <v>94</v>
      </c>
      <c r="BR32" s="53" t="s">
        <v>121</v>
      </c>
      <c r="BS32" s="57" t="s">
        <v>121</v>
      </c>
      <c r="BT32" s="112" t="str">
        <f>IF(AND(BR32="-",BS32="-"),"-",IFERROR(BR32*Dashboard!$D$9,0)+IFERROR(BS32*(1-Dashboard!$D$9),0))</f>
        <v>-</v>
      </c>
      <c r="BU32" s="53" t="s">
        <v>121</v>
      </c>
      <c r="BV32" s="57" t="s">
        <v>121</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v>6.8243248731872291E-2</v>
      </c>
      <c r="E33" s="49">
        <v>5.7234729179264726E-2</v>
      </c>
      <c r="F33" s="49">
        <v>7.2119703153991979E-2</v>
      </c>
      <c r="G33" s="49">
        <v>5.8368321086921568E-2</v>
      </c>
      <c r="H33" s="50">
        <v>2.6560784854082636E-3</v>
      </c>
      <c r="I33" s="101">
        <f>IFERROR((D33+$H33)*(1+Dashboard!$D$7)*(1+Dashboard!$D$8),"-")</f>
        <v>8.2696975266236053E-2</v>
      </c>
      <c r="J33" s="102">
        <f>IFERROR((E33+$H33)*(1+Dashboard!$D$7)*(1+Dashboard!$D$8),"-")</f>
        <v>6.9856638060074583E-2</v>
      </c>
      <c r="K33" s="102">
        <f>IFERROR((F33+$H33)*(1+Dashboard!$D$7)*(1+Dashboard!$D$8),"-")</f>
        <v>8.7218471704196443E-2</v>
      </c>
      <c r="L33" s="103">
        <f>IFERROR((G33+$H33)*(1+Dashboard!$D$7)*(1+Dashboard!$D$8),"-")</f>
        <v>7.1178859661165522E-2</v>
      </c>
      <c r="M33" s="53">
        <v>95.725325829010089</v>
      </c>
      <c r="N33" s="54">
        <v>109.34330761436772</v>
      </c>
      <c r="O33" s="109">
        <f>M33*(1+Dashboard!$D$8)</f>
        <v>103.3833518953309</v>
      </c>
      <c r="P33" s="111">
        <f>N33*(1+Dashboard!$D$10)*(1+Dashboard!$D$7)*(1+Dashboard!$D$8)</f>
        <v>129.57864254542091</v>
      </c>
      <c r="Q33" s="112">
        <f>O33*Dashboard!$D$9+P33*(1-Dashboard!$D$9)</f>
        <v>116.48099722037591</v>
      </c>
      <c r="R33" s="51">
        <v>3.6157456751477593E-2</v>
      </c>
      <c r="S33" s="49">
        <v>3.6928048451852227E-2</v>
      </c>
      <c r="T33" s="49">
        <v>3.5223357633731599E-2</v>
      </c>
      <c r="U33" s="52">
        <v>3.5447184995996271E-2</v>
      </c>
      <c r="W33" s="36">
        <v>2040</v>
      </c>
      <c r="X33" s="47"/>
      <c r="Y33" s="51" t="s">
        <v>121</v>
      </c>
      <c r="Z33" s="49" t="s">
        <v>121</v>
      </c>
      <c r="AA33" s="49" t="s">
        <v>121</v>
      </c>
      <c r="AB33" s="52" t="s">
        <v>121</v>
      </c>
      <c r="AC33" s="53" t="s">
        <v>121</v>
      </c>
      <c r="AD33" s="55" t="s">
        <v>121</v>
      </c>
      <c r="AE33" s="109" t="str">
        <f>IFERROR(AC33*(1+Dashboard!$D$8),"-")</f>
        <v>-</v>
      </c>
      <c r="AF33" s="119" t="str">
        <f>IFERROR(AD33*(1+Dashboard!$D$7)*(1+Dashboard!$D$8)*(1+Dashboard!$D$10),"-")</f>
        <v>-</v>
      </c>
      <c r="AG33" s="112" t="str">
        <f>IF(AND(AE33="-",AF33="-"),"-",IFERROR(AE33*Dashboard!$D$9,0)+IFERROR(AF33*(1-Dashboard!$D$9),0))</f>
        <v>-</v>
      </c>
      <c r="AH33" s="51" t="s">
        <v>121</v>
      </c>
      <c r="AI33" s="49" t="s">
        <v>121</v>
      </c>
      <c r="AJ33" s="49" t="s">
        <v>121</v>
      </c>
      <c r="AK33" s="52" t="s">
        <v>121</v>
      </c>
      <c r="AL33" s="53" t="s">
        <v>121</v>
      </c>
      <c r="AM33" s="55" t="s">
        <v>121</v>
      </c>
      <c r="AN33" s="109" t="str">
        <f>IFERROR(AL33*(1+Dashboard!$D$8),"-")</f>
        <v>-</v>
      </c>
      <c r="AO33" s="119" t="str">
        <f>IFERROR(AM33*(1+Dashboard!$D$7)*(1+Dashboard!$D$8)*(1+Dashboard!$D$10),"-")</f>
        <v>-</v>
      </c>
      <c r="AP33" s="112" t="str">
        <f>IF(AND(AN33="-",AO33="-"),"-",IFERROR(AN33*Dashboard!$D$9,0)+IFERROR(AO33*(1-Dashboard!$D$9),0))</f>
        <v>-</v>
      </c>
      <c r="AQ33" s="56">
        <v>1.8729233608475795E-5</v>
      </c>
      <c r="AR33" s="58">
        <v>1.8729233608475795E-5</v>
      </c>
      <c r="AT33" s="36">
        <v>2040</v>
      </c>
      <c r="AU33" s="47"/>
      <c r="AV33" s="51" t="s">
        <v>121</v>
      </c>
      <c r="AW33" s="49" t="s">
        <v>121</v>
      </c>
      <c r="AX33" s="49" t="s">
        <v>121</v>
      </c>
      <c r="AY33" s="52" t="s">
        <v>121</v>
      </c>
      <c r="AZ33" s="53" t="s">
        <v>121</v>
      </c>
      <c r="BA33" s="55" t="s">
        <v>121</v>
      </c>
      <c r="BB33" s="109" t="str">
        <f>IFERROR(AZ33*(1+Dashboard!$D$8),"-")</f>
        <v>-</v>
      </c>
      <c r="BC33" s="119" t="str">
        <f>IFERROR(BA33*(1+Dashboard!$D$7)*(1+Dashboard!$D$8)*(1+Dashboard!$D$10),"-")</f>
        <v>-</v>
      </c>
      <c r="BD33" s="112" t="str">
        <f>IF(AND(BB33="-",BC33="-"),"-",IFERROR(BB33*Dashboard!$D$9,0)+IFERROR(BC33*(1-Dashboard!$D$9),0))</f>
        <v>-</v>
      </c>
      <c r="BE33" s="51" t="s">
        <v>121</v>
      </c>
      <c r="BF33" s="49" t="s">
        <v>121</v>
      </c>
      <c r="BG33" s="49" t="s">
        <v>121</v>
      </c>
      <c r="BH33" s="52" t="s">
        <v>121</v>
      </c>
      <c r="BI33" s="53" t="s">
        <v>121</v>
      </c>
      <c r="BJ33" s="55" t="s">
        <v>121</v>
      </c>
      <c r="BK33" s="109" t="str">
        <f>IFERROR(BI33*(1+Dashboard!$D$8),"-")</f>
        <v>-</v>
      </c>
      <c r="BL33" s="119" t="str">
        <f>IFERROR(BJ33*(1+Dashboard!$D$7)*(1+Dashboard!$D$8)*(1+Dashboard!$D$10),"-")</f>
        <v>-</v>
      </c>
      <c r="BM33" s="112" t="str">
        <f>IF(AND(BK33="-",BL33="-"),"-",IFERROR(BK33*Dashboard!$D$9,0)+IFERROR(BL33*(1-Dashboard!$D$9),0))</f>
        <v>-</v>
      </c>
      <c r="BO33" s="36">
        <v>2040</v>
      </c>
      <c r="BP33" s="47"/>
      <c r="BQ33" s="59">
        <v>94</v>
      </c>
      <c r="BR33" s="53" t="s">
        <v>121</v>
      </c>
      <c r="BS33" s="57" t="s">
        <v>121</v>
      </c>
      <c r="BT33" s="112" t="str">
        <f>IF(AND(BR33="-",BS33="-"),"-",IFERROR(BR33*Dashboard!$D$9,0)+IFERROR(BS33*(1-Dashboard!$D$9),0))</f>
        <v>-</v>
      </c>
      <c r="BU33" s="53" t="s">
        <v>121</v>
      </c>
      <c r="BV33" s="57" t="s">
        <v>121</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v>6.9523609612193241E-2</v>
      </c>
      <c r="E34" s="49">
        <v>5.7592383265120541E-2</v>
      </c>
      <c r="F34" s="49">
        <v>7.592161703889648E-2</v>
      </c>
      <c r="G34" s="49">
        <v>6.0935859393009079E-2</v>
      </c>
      <c r="H34" s="50">
        <v>2.948008623170469E-3</v>
      </c>
      <c r="I34" s="101">
        <f>IFERROR((D34+$H34)*(1+Dashboard!$D$7)*(1+Dashboard!$D$8),"-")</f>
        <v>8.4530895509728254E-2</v>
      </c>
      <c r="J34" s="102">
        <f>IFERROR((E34+$H34)*(1+Dashboard!$D$7)*(1+Dashboard!$D$8),"-")</f>
        <v>7.0614313098502635E-2</v>
      </c>
      <c r="K34" s="102">
        <f>IFERROR((F34+$H34)*(1+Dashboard!$D$7)*(1+Dashboard!$D$8),"-")</f>
        <v>9.1993531372234913E-2</v>
      </c>
      <c r="L34" s="103">
        <f>IFERROR((G34+$H34)*(1+Dashboard!$D$7)*(1+Dashboard!$D$8),"-")</f>
        <v>7.4514143654071843E-2</v>
      </c>
      <c r="M34" s="53">
        <v>97.321203277236293</v>
      </c>
      <c r="N34" s="54">
        <v>111.09358224454134</v>
      </c>
      <c r="O34" s="109">
        <f>M34*(1+Dashboard!$D$8)</f>
        <v>105.10689953941521</v>
      </c>
      <c r="P34" s="111">
        <f>N34*(1+Dashboard!$D$10)*(1+Dashboard!$D$7)*(1+Dashboard!$D$8)</f>
        <v>131.65282719931358</v>
      </c>
      <c r="Q34" s="112">
        <f>O34*Dashboard!$D$9+P34*(1-Dashboard!$D$9)</f>
        <v>118.37986336936439</v>
      </c>
      <c r="R34" s="51">
        <v>3.5767626272769852E-2</v>
      </c>
      <c r="S34" s="49">
        <v>3.652990986304952E-2</v>
      </c>
      <c r="T34" s="49">
        <v>3.4843598115178336E-2</v>
      </c>
      <c r="U34" s="52">
        <v>3.5065012289801537E-2</v>
      </c>
      <c r="W34" s="36">
        <v>2041</v>
      </c>
      <c r="X34" s="47"/>
      <c r="Y34" s="51" t="s">
        <v>121</v>
      </c>
      <c r="Z34" s="49" t="s">
        <v>121</v>
      </c>
      <c r="AA34" s="49" t="s">
        <v>121</v>
      </c>
      <c r="AB34" s="52" t="s">
        <v>121</v>
      </c>
      <c r="AC34" s="53" t="s">
        <v>121</v>
      </c>
      <c r="AD34" s="55" t="s">
        <v>121</v>
      </c>
      <c r="AE34" s="109" t="str">
        <f>IFERROR(AC34*(1+Dashboard!$D$8),"-")</f>
        <v>-</v>
      </c>
      <c r="AF34" s="119" t="str">
        <f>IFERROR(AD34*(1+Dashboard!$D$7)*(1+Dashboard!$D$8)*(1+Dashboard!$D$10),"-")</f>
        <v>-</v>
      </c>
      <c r="AG34" s="112" t="str">
        <f>IF(AND(AE34="-",AF34="-"),"-",IFERROR(AE34*Dashboard!$D$9,0)+IFERROR(AF34*(1-Dashboard!$D$9),0))</f>
        <v>-</v>
      </c>
      <c r="AH34" s="51" t="s">
        <v>121</v>
      </c>
      <c r="AI34" s="49" t="s">
        <v>121</v>
      </c>
      <c r="AJ34" s="49" t="s">
        <v>121</v>
      </c>
      <c r="AK34" s="52" t="s">
        <v>121</v>
      </c>
      <c r="AL34" s="53" t="s">
        <v>121</v>
      </c>
      <c r="AM34" s="55" t="s">
        <v>121</v>
      </c>
      <c r="AN34" s="109" t="str">
        <f>IFERROR(AL34*(1+Dashboard!$D$8),"-")</f>
        <v>-</v>
      </c>
      <c r="AO34" s="119" t="str">
        <f>IFERROR(AM34*(1+Dashboard!$D$7)*(1+Dashboard!$D$8)*(1+Dashboard!$D$10),"-")</f>
        <v>-</v>
      </c>
      <c r="AP34" s="112" t="str">
        <f>IF(AND(AN34="-",AO34="-"),"-",IFERROR(AN34*Dashboard!$D$9,0)+IFERROR(AO34*(1-Dashboard!$D$9),0))</f>
        <v>-</v>
      </c>
      <c r="AQ34" s="56">
        <v>1.8729233608475795E-5</v>
      </c>
      <c r="AR34" s="58">
        <v>1.8729233608475795E-5</v>
      </c>
      <c r="AT34" s="36">
        <v>2041</v>
      </c>
      <c r="AU34" s="47"/>
      <c r="AV34" s="51" t="s">
        <v>121</v>
      </c>
      <c r="AW34" s="49" t="s">
        <v>121</v>
      </c>
      <c r="AX34" s="49" t="s">
        <v>121</v>
      </c>
      <c r="AY34" s="52" t="s">
        <v>121</v>
      </c>
      <c r="AZ34" s="53" t="s">
        <v>121</v>
      </c>
      <c r="BA34" s="55" t="s">
        <v>121</v>
      </c>
      <c r="BB34" s="109" t="str">
        <f>IFERROR(AZ34*(1+Dashboard!$D$8),"-")</f>
        <v>-</v>
      </c>
      <c r="BC34" s="119" t="str">
        <f>IFERROR(BA34*(1+Dashboard!$D$7)*(1+Dashboard!$D$8)*(1+Dashboard!$D$10),"-")</f>
        <v>-</v>
      </c>
      <c r="BD34" s="112" t="str">
        <f>IF(AND(BB34="-",BC34="-"),"-",IFERROR(BB34*Dashboard!$D$9,0)+IFERROR(BC34*(1-Dashboard!$D$9),0))</f>
        <v>-</v>
      </c>
      <c r="BE34" s="51" t="s">
        <v>121</v>
      </c>
      <c r="BF34" s="49" t="s">
        <v>121</v>
      </c>
      <c r="BG34" s="49" t="s">
        <v>121</v>
      </c>
      <c r="BH34" s="52" t="s">
        <v>121</v>
      </c>
      <c r="BI34" s="53" t="s">
        <v>121</v>
      </c>
      <c r="BJ34" s="55" t="s">
        <v>121</v>
      </c>
      <c r="BK34" s="109" t="str">
        <f>IFERROR(BI34*(1+Dashboard!$D$8),"-")</f>
        <v>-</v>
      </c>
      <c r="BL34" s="119" t="str">
        <f>IFERROR(BJ34*(1+Dashboard!$D$7)*(1+Dashboard!$D$8)*(1+Dashboard!$D$10),"-")</f>
        <v>-</v>
      </c>
      <c r="BM34" s="112" t="str">
        <f>IF(AND(BK34="-",BL34="-"),"-",IFERROR(BK34*Dashboard!$D$9,0)+IFERROR(BL34*(1-Dashboard!$D$9),0))</f>
        <v>-</v>
      </c>
      <c r="BO34" s="36">
        <v>2041</v>
      </c>
      <c r="BP34" s="47"/>
      <c r="BQ34" s="59">
        <v>94</v>
      </c>
      <c r="BR34" s="53" t="s">
        <v>121</v>
      </c>
      <c r="BS34" s="57" t="s">
        <v>121</v>
      </c>
      <c r="BT34" s="112" t="str">
        <f>IF(AND(BR34="-",BS34="-"),"-",IFERROR(BR34*Dashboard!$D$9,0)+IFERROR(BS34*(1-Dashboard!$D$9),0))</f>
        <v>-</v>
      </c>
      <c r="BU34" s="53" t="s">
        <v>121</v>
      </c>
      <c r="BV34" s="57" t="s">
        <v>121</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v>7.0827992267771353E-2</v>
      </c>
      <c r="E35" s="49">
        <v>5.7952272295510268E-2</v>
      </c>
      <c r="F35" s="49">
        <v>7.9923955337048588E-2</v>
      </c>
      <c r="G35" s="49">
        <v>6.3616340008048902E-2</v>
      </c>
      <c r="H35" s="50">
        <v>3.2720248629820124E-3</v>
      </c>
      <c r="I35" s="101">
        <f>IFERROR((D35+$H35)*(1+Dashboard!$D$7)*(1+Dashboard!$D$8),"-")</f>
        <v>8.643025998131075E-2</v>
      </c>
      <c r="J35" s="102">
        <f>IFERROR((E35+$H35)*(1+Dashboard!$D$7)*(1+Dashboard!$D$8),"-")</f>
        <v>7.1412020205665408E-2</v>
      </c>
      <c r="K35" s="102">
        <f>IFERROR((F35+$H35)*(1+Dashboard!$D$7)*(1+Dashboard!$D$8),"-")</f>
        <v>9.7039791305315704E-2</v>
      </c>
      <c r="L35" s="103">
        <f>IFERROR((G35+$H35)*(1+Dashboard!$D$7)*(1+Dashboard!$D$8),"-")</f>
        <v>7.801858878557047E-2</v>
      </c>
      <c r="M35" s="53">
        <v>98.943686274283564</v>
      </c>
      <c r="N35" s="54">
        <v>112.87187378171977</v>
      </c>
      <c r="O35" s="109">
        <f>M35*(1+Dashboard!$D$8)</f>
        <v>106.85918117622626</v>
      </c>
      <c r="P35" s="111">
        <f>N35*(1+Dashboard!$D$10)*(1+Dashboard!$D$7)*(1+Dashboard!$D$8)</f>
        <v>133.76021363626194</v>
      </c>
      <c r="Q35" s="112">
        <f>O35*Dashboard!$D$9+P35*(1-Dashboard!$D$9)</f>
        <v>120.3096974062441</v>
      </c>
      <c r="R35" s="51">
        <v>3.5381998739063857E-2</v>
      </c>
      <c r="S35" s="49">
        <v>3.613606379287531E-2</v>
      </c>
      <c r="T35" s="49">
        <v>3.4467932961887784E-2</v>
      </c>
      <c r="U35" s="52">
        <v>3.4686959966575906E-2</v>
      </c>
      <c r="W35" s="36">
        <v>2042</v>
      </c>
      <c r="X35" s="47"/>
      <c r="Y35" s="51" t="s">
        <v>121</v>
      </c>
      <c r="Z35" s="49" t="s">
        <v>121</v>
      </c>
      <c r="AA35" s="49" t="s">
        <v>121</v>
      </c>
      <c r="AB35" s="52" t="s">
        <v>121</v>
      </c>
      <c r="AC35" s="53" t="s">
        <v>121</v>
      </c>
      <c r="AD35" s="55" t="s">
        <v>121</v>
      </c>
      <c r="AE35" s="109" t="str">
        <f>IFERROR(AC35*(1+Dashboard!$D$8),"-")</f>
        <v>-</v>
      </c>
      <c r="AF35" s="119" t="str">
        <f>IFERROR(AD35*(1+Dashboard!$D$7)*(1+Dashboard!$D$8)*(1+Dashboard!$D$10),"-")</f>
        <v>-</v>
      </c>
      <c r="AG35" s="112" t="str">
        <f>IF(AND(AE35="-",AF35="-"),"-",IFERROR(AE35*Dashboard!$D$9,0)+IFERROR(AF35*(1-Dashboard!$D$9),0))</f>
        <v>-</v>
      </c>
      <c r="AH35" s="51" t="s">
        <v>121</v>
      </c>
      <c r="AI35" s="49" t="s">
        <v>121</v>
      </c>
      <c r="AJ35" s="49" t="s">
        <v>121</v>
      </c>
      <c r="AK35" s="52" t="s">
        <v>121</v>
      </c>
      <c r="AL35" s="53" t="s">
        <v>121</v>
      </c>
      <c r="AM35" s="55" t="s">
        <v>121</v>
      </c>
      <c r="AN35" s="109" t="str">
        <f>IFERROR(AL35*(1+Dashboard!$D$8),"-")</f>
        <v>-</v>
      </c>
      <c r="AO35" s="119" t="str">
        <f>IFERROR(AM35*(1+Dashboard!$D$7)*(1+Dashboard!$D$8)*(1+Dashboard!$D$10),"-")</f>
        <v>-</v>
      </c>
      <c r="AP35" s="112" t="str">
        <f>IF(AND(AN35="-",AO35="-"),"-",IFERROR(AN35*Dashboard!$D$9,0)+IFERROR(AO35*(1-Dashboard!$D$9),0))</f>
        <v>-</v>
      </c>
      <c r="AQ35" s="56">
        <v>1.8729233608475795E-5</v>
      </c>
      <c r="AR35" s="58">
        <v>1.8729233608475795E-5</v>
      </c>
      <c r="AT35" s="36">
        <v>2042</v>
      </c>
      <c r="AU35" s="47"/>
      <c r="AV35" s="51" t="s">
        <v>121</v>
      </c>
      <c r="AW35" s="49" t="s">
        <v>121</v>
      </c>
      <c r="AX35" s="49" t="s">
        <v>121</v>
      </c>
      <c r="AY35" s="52" t="s">
        <v>121</v>
      </c>
      <c r="AZ35" s="53" t="s">
        <v>121</v>
      </c>
      <c r="BA35" s="55" t="s">
        <v>121</v>
      </c>
      <c r="BB35" s="109" t="str">
        <f>IFERROR(AZ35*(1+Dashboard!$D$8),"-")</f>
        <v>-</v>
      </c>
      <c r="BC35" s="119" t="str">
        <f>IFERROR(BA35*(1+Dashboard!$D$7)*(1+Dashboard!$D$8)*(1+Dashboard!$D$10),"-")</f>
        <v>-</v>
      </c>
      <c r="BD35" s="112" t="str">
        <f>IF(AND(BB35="-",BC35="-"),"-",IFERROR(BB35*Dashboard!$D$9,0)+IFERROR(BC35*(1-Dashboard!$D$9),0))</f>
        <v>-</v>
      </c>
      <c r="BE35" s="51" t="s">
        <v>121</v>
      </c>
      <c r="BF35" s="49" t="s">
        <v>121</v>
      </c>
      <c r="BG35" s="49" t="s">
        <v>121</v>
      </c>
      <c r="BH35" s="52" t="s">
        <v>121</v>
      </c>
      <c r="BI35" s="53" t="s">
        <v>121</v>
      </c>
      <c r="BJ35" s="55" t="s">
        <v>121</v>
      </c>
      <c r="BK35" s="109" t="str">
        <f>IFERROR(BI35*(1+Dashboard!$D$8),"-")</f>
        <v>-</v>
      </c>
      <c r="BL35" s="119" t="str">
        <f>IFERROR(BJ35*(1+Dashboard!$D$7)*(1+Dashboard!$D$8)*(1+Dashboard!$D$10),"-")</f>
        <v>-</v>
      </c>
      <c r="BM35" s="112" t="str">
        <f>IF(AND(BK35="-",BL35="-"),"-",IFERROR(BK35*Dashboard!$D$9,0)+IFERROR(BL35*(1-Dashboard!$D$9),0))</f>
        <v>-</v>
      </c>
      <c r="BO35" s="36">
        <v>2042</v>
      </c>
      <c r="BP35" s="47"/>
      <c r="BQ35" s="59">
        <v>94</v>
      </c>
      <c r="BR35" s="53" t="s">
        <v>121</v>
      </c>
      <c r="BS35" s="57" t="s">
        <v>121</v>
      </c>
      <c r="BT35" s="112" t="str">
        <f>IF(AND(BR35="-",BS35="-"),"-",IFERROR(BR35*Dashboard!$D$9,0)+IFERROR(BS35*(1-Dashboard!$D$9),0))</f>
        <v>-</v>
      </c>
      <c r="BU35" s="53" t="s">
        <v>121</v>
      </c>
      <c r="BV35" s="57" t="s">
        <v>121</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v>7.2156847388482728E-2</v>
      </c>
      <c r="E36" s="49">
        <v>5.8314410236378289E-2</v>
      </c>
      <c r="F36" s="49">
        <v>8.4137283765253479E-2</v>
      </c>
      <c r="G36" s="49">
        <v>6.6414731101404362E-2</v>
      </c>
      <c r="H36" s="50">
        <v>3.6316537949805626E-3</v>
      </c>
      <c r="I36" s="101">
        <f>IFERROR((D36+$H36)*(1+Dashboard!$D$7)*(1+Dashboard!$D$8),"-")</f>
        <v>8.8399707780391593E-2</v>
      </c>
      <c r="J36" s="102">
        <f>IFERROR((E36+$H36)*(1+Dashboard!$D$7)*(1+Dashboard!$D$8),"-")</f>
        <v>7.2253889086176984E-2</v>
      </c>
      <c r="K36" s="102">
        <f>IFERROR((F36+$H36)*(1+Dashboard!$D$7)*(1+Dashboard!$D$8),"-")</f>
        <v>0.10237368877025702</v>
      </c>
      <c r="L36" s="103">
        <f>IFERROR((G36+$H36)*(1+Dashboard!$D$7)*(1+Dashboard!$D$8),"-")</f>
        <v>8.1702103343143401E-2</v>
      </c>
      <c r="M36" s="53">
        <v>100.59321837252422</v>
      </c>
      <c r="N36" s="54">
        <v>114.67863069671128</v>
      </c>
      <c r="O36" s="109">
        <f>M36*(1+Dashboard!$D$8)</f>
        <v>108.64067584232616</v>
      </c>
      <c r="P36" s="111">
        <f>N36*(1+Dashboard!$D$10)*(1+Dashboard!$D$7)*(1+Dashboard!$D$8)</f>
        <v>135.90133332215837</v>
      </c>
      <c r="Q36" s="112">
        <f>O36*Dashboard!$D$9+P36*(1-Dashboard!$D$9)</f>
        <v>122.27100458224226</v>
      </c>
      <c r="R36" s="51">
        <v>3.5000528836440732E-2</v>
      </c>
      <c r="S36" s="49">
        <v>3.5746463961675502E-2</v>
      </c>
      <c r="T36" s="49">
        <v>3.4096318030590107E-2</v>
      </c>
      <c r="U36" s="52">
        <v>3.4312983602540453E-2</v>
      </c>
      <c r="W36" s="36">
        <v>2043</v>
      </c>
      <c r="X36" s="47"/>
      <c r="Y36" s="51" t="s">
        <v>121</v>
      </c>
      <c r="Z36" s="49" t="s">
        <v>121</v>
      </c>
      <c r="AA36" s="49" t="s">
        <v>121</v>
      </c>
      <c r="AB36" s="52" t="s">
        <v>121</v>
      </c>
      <c r="AC36" s="53" t="s">
        <v>121</v>
      </c>
      <c r="AD36" s="55" t="s">
        <v>121</v>
      </c>
      <c r="AE36" s="109" t="str">
        <f>IFERROR(AC36*(1+Dashboard!$D$8),"-")</f>
        <v>-</v>
      </c>
      <c r="AF36" s="119" t="str">
        <f>IFERROR(AD36*(1+Dashboard!$D$7)*(1+Dashboard!$D$8)*(1+Dashboard!$D$10),"-")</f>
        <v>-</v>
      </c>
      <c r="AG36" s="112" t="str">
        <f>IF(AND(AE36="-",AF36="-"),"-",IFERROR(AE36*Dashboard!$D$9,0)+IFERROR(AF36*(1-Dashboard!$D$9),0))</f>
        <v>-</v>
      </c>
      <c r="AH36" s="51" t="s">
        <v>121</v>
      </c>
      <c r="AI36" s="49" t="s">
        <v>121</v>
      </c>
      <c r="AJ36" s="49" t="s">
        <v>121</v>
      </c>
      <c r="AK36" s="52" t="s">
        <v>121</v>
      </c>
      <c r="AL36" s="53" t="s">
        <v>121</v>
      </c>
      <c r="AM36" s="55" t="s">
        <v>121</v>
      </c>
      <c r="AN36" s="109" t="str">
        <f>IFERROR(AL36*(1+Dashboard!$D$8),"-")</f>
        <v>-</v>
      </c>
      <c r="AO36" s="119" t="str">
        <f>IFERROR(AM36*(1+Dashboard!$D$7)*(1+Dashboard!$D$8)*(1+Dashboard!$D$10),"-")</f>
        <v>-</v>
      </c>
      <c r="AP36" s="112" t="str">
        <f>IF(AND(AN36="-",AO36="-"),"-",IFERROR(AN36*Dashboard!$D$9,0)+IFERROR(AO36*(1-Dashboard!$D$9),0))</f>
        <v>-</v>
      </c>
      <c r="AQ36" s="56">
        <v>1.8729233608475795E-5</v>
      </c>
      <c r="AR36" s="58">
        <v>1.8729233608475795E-5</v>
      </c>
      <c r="AT36" s="36">
        <v>2043</v>
      </c>
      <c r="AU36" s="47"/>
      <c r="AV36" s="51" t="s">
        <v>121</v>
      </c>
      <c r="AW36" s="49" t="s">
        <v>121</v>
      </c>
      <c r="AX36" s="49" t="s">
        <v>121</v>
      </c>
      <c r="AY36" s="52" t="s">
        <v>121</v>
      </c>
      <c r="AZ36" s="53" t="s">
        <v>121</v>
      </c>
      <c r="BA36" s="55" t="s">
        <v>121</v>
      </c>
      <c r="BB36" s="109" t="str">
        <f>IFERROR(AZ36*(1+Dashboard!$D$8),"-")</f>
        <v>-</v>
      </c>
      <c r="BC36" s="119" t="str">
        <f>IFERROR(BA36*(1+Dashboard!$D$7)*(1+Dashboard!$D$8)*(1+Dashboard!$D$10),"-")</f>
        <v>-</v>
      </c>
      <c r="BD36" s="112" t="str">
        <f>IF(AND(BB36="-",BC36="-"),"-",IFERROR(BB36*Dashboard!$D$9,0)+IFERROR(BC36*(1-Dashboard!$D$9),0))</f>
        <v>-</v>
      </c>
      <c r="BE36" s="51" t="s">
        <v>121</v>
      </c>
      <c r="BF36" s="49" t="s">
        <v>121</v>
      </c>
      <c r="BG36" s="49" t="s">
        <v>121</v>
      </c>
      <c r="BH36" s="52" t="s">
        <v>121</v>
      </c>
      <c r="BI36" s="53" t="s">
        <v>121</v>
      </c>
      <c r="BJ36" s="55" t="s">
        <v>121</v>
      </c>
      <c r="BK36" s="109" t="str">
        <f>IFERROR(BI36*(1+Dashboard!$D$8),"-")</f>
        <v>-</v>
      </c>
      <c r="BL36" s="119" t="str">
        <f>IFERROR(BJ36*(1+Dashboard!$D$7)*(1+Dashboard!$D$8)*(1+Dashboard!$D$10),"-")</f>
        <v>-</v>
      </c>
      <c r="BM36" s="112" t="str">
        <f>IF(AND(BK36="-",BL36="-"),"-",IFERROR(BK36*Dashboard!$D$9,0)+IFERROR(BL36*(1-Dashboard!$D$9),0))</f>
        <v>-</v>
      </c>
      <c r="BO36" s="36">
        <v>2043</v>
      </c>
      <c r="BP36" s="47"/>
      <c r="BQ36" s="59">
        <v>94</v>
      </c>
      <c r="BR36" s="53" t="s">
        <v>121</v>
      </c>
      <c r="BS36" s="57" t="s">
        <v>121</v>
      </c>
      <c r="BT36" s="112" t="str">
        <f>IF(AND(BR36="-",BS36="-"),"-",IFERROR(BR36*Dashboard!$D$9,0)+IFERROR(BS36*(1-Dashboard!$D$9),0))</f>
        <v>-</v>
      </c>
      <c r="BU36" s="53" t="s">
        <v>121</v>
      </c>
      <c r="BV36" s="57" t="s">
        <v>121</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v>7.3510634119921758E-2</v>
      </c>
      <c r="E37" s="49">
        <v>5.867881114094077E-2</v>
      </c>
      <c r="F37" s="49">
        <v>8.8572725030204968E-2</v>
      </c>
      <c r="G37" s="49">
        <v>6.9336219385047415E-2</v>
      </c>
      <c r="H37" s="50">
        <v>4.0308096175579785E-3</v>
      </c>
      <c r="I37" s="101">
        <f>IFERROR((D37+$H37)*(1+Dashboard!$D$7)*(1+Dashboard!$D$8),"-")</f>
        <v>9.0444339975396373E-2</v>
      </c>
      <c r="J37" s="102">
        <f>IFERROR((E37+$H37)*(1+Dashboard!$D$7)*(1+Dashboard!$D$8),"-")</f>
        <v>7.314450165271294E-2</v>
      </c>
      <c r="K37" s="102">
        <f>IFERROR((F37+$H37)*(1+Dashboard!$D$7)*(1+Dashboard!$D$8),"-")</f>
        <v>0.10801276281315071</v>
      </c>
      <c r="L37" s="103">
        <f>IFERROR((G37+$H37)*(1+Dashboard!$D$7)*(1+Dashboard!$D$8),"-")</f>
        <v>8.5575302628638938E-2</v>
      </c>
      <c r="M37" s="53">
        <v>102.27025051898001</v>
      </c>
      <c r="N37" s="54">
        <v>116.51430863906327</v>
      </c>
      <c r="O37" s="109">
        <f>M37*(1+Dashboard!$D$8)</f>
        <v>110.45187056049842</v>
      </c>
      <c r="P37" s="111">
        <f>N37*(1+Dashboard!$D$10)*(1+Dashboard!$D$7)*(1+Dashboard!$D$8)</f>
        <v>138.07672623014906</v>
      </c>
      <c r="Q37" s="112">
        <f>O37*Dashboard!$D$9+P37*(1-Dashboard!$D$9)</f>
        <v>124.26429839532375</v>
      </c>
      <c r="R37" s="51">
        <v>3.4623171739532187E-2</v>
      </c>
      <c r="S37" s="49">
        <v>3.5361064588758609E-2</v>
      </c>
      <c r="T37" s="49">
        <v>3.372870965394472E-2</v>
      </c>
      <c r="U37" s="52">
        <v>3.3943039252869824E-2</v>
      </c>
      <c r="W37" s="36">
        <v>2044</v>
      </c>
      <c r="X37" s="47"/>
      <c r="Y37" s="51" t="s">
        <v>121</v>
      </c>
      <c r="Z37" s="49" t="s">
        <v>121</v>
      </c>
      <c r="AA37" s="49" t="s">
        <v>121</v>
      </c>
      <c r="AB37" s="52" t="s">
        <v>121</v>
      </c>
      <c r="AC37" s="53" t="s">
        <v>121</v>
      </c>
      <c r="AD37" s="55" t="s">
        <v>121</v>
      </c>
      <c r="AE37" s="109" t="str">
        <f>IFERROR(AC37*(1+Dashboard!$D$8),"-")</f>
        <v>-</v>
      </c>
      <c r="AF37" s="119" t="str">
        <f>IFERROR(AD37*(1+Dashboard!$D$7)*(1+Dashboard!$D$8)*(1+Dashboard!$D$10),"-")</f>
        <v>-</v>
      </c>
      <c r="AG37" s="112" t="str">
        <f>IF(AND(AE37="-",AF37="-"),"-",IFERROR(AE37*Dashboard!$D$9,0)+IFERROR(AF37*(1-Dashboard!$D$9),0))</f>
        <v>-</v>
      </c>
      <c r="AH37" s="51" t="s">
        <v>121</v>
      </c>
      <c r="AI37" s="49" t="s">
        <v>121</v>
      </c>
      <c r="AJ37" s="49" t="s">
        <v>121</v>
      </c>
      <c r="AK37" s="52" t="s">
        <v>121</v>
      </c>
      <c r="AL37" s="53" t="s">
        <v>121</v>
      </c>
      <c r="AM37" s="55" t="s">
        <v>121</v>
      </c>
      <c r="AN37" s="109" t="str">
        <f>IFERROR(AL37*(1+Dashboard!$D$8),"-")</f>
        <v>-</v>
      </c>
      <c r="AO37" s="119" t="str">
        <f>IFERROR(AM37*(1+Dashboard!$D$7)*(1+Dashboard!$D$8)*(1+Dashboard!$D$10),"-")</f>
        <v>-</v>
      </c>
      <c r="AP37" s="112" t="str">
        <f>IF(AND(AN37="-",AO37="-"),"-",IFERROR(AN37*Dashboard!$D$9,0)+IFERROR(AO37*(1-Dashboard!$D$9),0))</f>
        <v>-</v>
      </c>
      <c r="AQ37" s="56">
        <v>1.8729233608475795E-5</v>
      </c>
      <c r="AR37" s="58">
        <v>1.8729233608475795E-5</v>
      </c>
      <c r="AT37" s="36">
        <v>2044</v>
      </c>
      <c r="AU37" s="47"/>
      <c r="AV37" s="51" t="s">
        <v>121</v>
      </c>
      <c r="AW37" s="49" t="s">
        <v>121</v>
      </c>
      <c r="AX37" s="49" t="s">
        <v>121</v>
      </c>
      <c r="AY37" s="52" t="s">
        <v>121</v>
      </c>
      <c r="AZ37" s="53" t="s">
        <v>121</v>
      </c>
      <c r="BA37" s="55" t="s">
        <v>121</v>
      </c>
      <c r="BB37" s="109" t="str">
        <f>IFERROR(AZ37*(1+Dashboard!$D$8),"-")</f>
        <v>-</v>
      </c>
      <c r="BC37" s="119" t="str">
        <f>IFERROR(BA37*(1+Dashboard!$D$7)*(1+Dashboard!$D$8)*(1+Dashboard!$D$10),"-")</f>
        <v>-</v>
      </c>
      <c r="BD37" s="112" t="str">
        <f>IF(AND(BB37="-",BC37="-"),"-",IFERROR(BB37*Dashboard!$D$9,0)+IFERROR(BC37*(1-Dashboard!$D$9),0))</f>
        <v>-</v>
      </c>
      <c r="BE37" s="51" t="s">
        <v>121</v>
      </c>
      <c r="BF37" s="49" t="s">
        <v>121</v>
      </c>
      <c r="BG37" s="49" t="s">
        <v>121</v>
      </c>
      <c r="BH37" s="52" t="s">
        <v>121</v>
      </c>
      <c r="BI37" s="53" t="s">
        <v>121</v>
      </c>
      <c r="BJ37" s="55" t="s">
        <v>121</v>
      </c>
      <c r="BK37" s="109" t="str">
        <f>IFERROR(BI37*(1+Dashboard!$D$8),"-")</f>
        <v>-</v>
      </c>
      <c r="BL37" s="119" t="str">
        <f>IFERROR(BJ37*(1+Dashboard!$D$7)*(1+Dashboard!$D$8)*(1+Dashboard!$D$10),"-")</f>
        <v>-</v>
      </c>
      <c r="BM37" s="112" t="str">
        <f>IF(AND(BK37="-",BL37="-"),"-",IFERROR(BK37*Dashboard!$D$9,0)+IFERROR(BL37*(1-Dashboard!$D$9),0))</f>
        <v>-</v>
      </c>
      <c r="BO37" s="36">
        <v>2044</v>
      </c>
      <c r="BP37" s="47"/>
      <c r="BQ37" s="59">
        <v>94</v>
      </c>
      <c r="BR37" s="53" t="s">
        <v>121</v>
      </c>
      <c r="BS37" s="57" t="s">
        <v>121</v>
      </c>
      <c r="BT37" s="112" t="str">
        <f>IF(AND(BR37="-",BS37="-"),"-",IFERROR(BR37*Dashboard!$D$9,0)+IFERROR(BS37*(1-Dashboard!$D$9),0))</f>
        <v>-</v>
      </c>
      <c r="BU37" s="53" t="s">
        <v>121</v>
      </c>
      <c r="BV37" s="57" t="s">
        <v>121</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v>7.4889820222044948E-2</v>
      </c>
      <c r="E38" s="49">
        <v>5.9045489150231015E-2</v>
      </c>
      <c r="F38" s="49">
        <v>9.3241988191163028E-2</v>
      </c>
      <c r="G38" s="49">
        <v>7.2386219726932974E-2</v>
      </c>
      <c r="H38" s="50">
        <v>4.4738367394639988E-3</v>
      </c>
      <c r="I38" s="101">
        <f>IFERROR((D38+$H38)*(1+Dashboard!$D$7)*(1+Dashboard!$D$8),"-")</f>
        <v>9.2569769479904043E-2</v>
      </c>
      <c r="J38" s="102">
        <f>IFERROR((E38+$H38)*(1+Dashboard!$D$7)*(1+Dashboard!$D$8),"-")</f>
        <v>7.4088941717740261E-2</v>
      </c>
      <c r="K38" s="102">
        <f>IFERROR((F38+$H38)*(1+Dashboard!$D$7)*(1+Dashboard!$D$8),"-")</f>
        <v>0.11397573819908337</v>
      </c>
      <c r="L38" s="103">
        <f>IFERROR((G38+$H38)*(1+Dashboard!$D$7)*(1+Dashboard!$D$8),"-")</f>
        <v>8.9649569862405437E-2</v>
      </c>
      <c r="M38" s="53">
        <v>103.97524117860148</v>
      </c>
      <c r="N38" s="54">
        <v>118.37937055197339</v>
      </c>
      <c r="O38" s="109">
        <f>M38*(1+Dashboard!$D$8)</f>
        <v>112.2932604728896</v>
      </c>
      <c r="P38" s="111">
        <f>N38*(1+Dashboard!$D$10)*(1+Dashboard!$D$7)*(1+Dashboard!$D$8)</f>
        <v>140.28694097681094</v>
      </c>
      <c r="Q38" s="112">
        <f>O38*Dashboard!$D$9+P38*(1-Dashboard!$D$9)</f>
        <v>126.29010072485028</v>
      </c>
      <c r="R38" s="51">
        <v>3.4249883106253223E-2</v>
      </c>
      <c r="S38" s="49">
        <v>3.497982038701624E-2</v>
      </c>
      <c r="T38" s="49">
        <v>3.3365064635409107E-2</v>
      </c>
      <c r="U38" s="52">
        <v>3.3577083446528405E-2</v>
      </c>
      <c r="W38" s="36">
        <v>2045</v>
      </c>
      <c r="X38" s="47"/>
      <c r="Y38" s="51" t="s">
        <v>121</v>
      </c>
      <c r="Z38" s="49" t="s">
        <v>121</v>
      </c>
      <c r="AA38" s="49" t="s">
        <v>121</v>
      </c>
      <c r="AB38" s="52" t="s">
        <v>121</v>
      </c>
      <c r="AC38" s="53" t="s">
        <v>121</v>
      </c>
      <c r="AD38" s="55" t="s">
        <v>121</v>
      </c>
      <c r="AE38" s="109" t="str">
        <f>IFERROR(AC38*(1+Dashboard!$D$8),"-")</f>
        <v>-</v>
      </c>
      <c r="AF38" s="119" t="str">
        <f>IFERROR(AD38*(1+Dashboard!$D$7)*(1+Dashboard!$D$8)*(1+Dashboard!$D$10),"-")</f>
        <v>-</v>
      </c>
      <c r="AG38" s="112" t="str">
        <f>IF(AND(AE38="-",AF38="-"),"-",IFERROR(AE38*Dashboard!$D$9,0)+IFERROR(AF38*(1-Dashboard!$D$9),0))</f>
        <v>-</v>
      </c>
      <c r="AH38" s="51" t="s">
        <v>121</v>
      </c>
      <c r="AI38" s="49" t="s">
        <v>121</v>
      </c>
      <c r="AJ38" s="49" t="s">
        <v>121</v>
      </c>
      <c r="AK38" s="52" t="s">
        <v>121</v>
      </c>
      <c r="AL38" s="53" t="s">
        <v>121</v>
      </c>
      <c r="AM38" s="55" t="s">
        <v>121</v>
      </c>
      <c r="AN38" s="109" t="str">
        <f>IFERROR(AL38*(1+Dashboard!$D$8),"-")</f>
        <v>-</v>
      </c>
      <c r="AO38" s="119" t="str">
        <f>IFERROR(AM38*(1+Dashboard!$D$7)*(1+Dashboard!$D$8)*(1+Dashboard!$D$10),"-")</f>
        <v>-</v>
      </c>
      <c r="AP38" s="112" t="str">
        <f>IF(AND(AN38="-",AO38="-"),"-",IFERROR(AN38*Dashboard!$D$9,0)+IFERROR(AO38*(1-Dashboard!$D$9),0))</f>
        <v>-</v>
      </c>
      <c r="AQ38" s="56">
        <v>1.8729233608475795E-5</v>
      </c>
      <c r="AR38" s="58">
        <v>1.8729233608475795E-5</v>
      </c>
      <c r="AT38" s="36">
        <v>2045</v>
      </c>
      <c r="AU38" s="47"/>
      <c r="AV38" s="51" t="s">
        <v>121</v>
      </c>
      <c r="AW38" s="49" t="s">
        <v>121</v>
      </c>
      <c r="AX38" s="49" t="s">
        <v>121</v>
      </c>
      <c r="AY38" s="52" t="s">
        <v>121</v>
      </c>
      <c r="AZ38" s="53" t="s">
        <v>121</v>
      </c>
      <c r="BA38" s="55" t="s">
        <v>121</v>
      </c>
      <c r="BB38" s="109" t="str">
        <f>IFERROR(AZ38*(1+Dashboard!$D$8),"-")</f>
        <v>-</v>
      </c>
      <c r="BC38" s="119" t="str">
        <f>IFERROR(BA38*(1+Dashboard!$D$7)*(1+Dashboard!$D$8)*(1+Dashboard!$D$10),"-")</f>
        <v>-</v>
      </c>
      <c r="BD38" s="112" t="str">
        <f>IF(AND(BB38="-",BC38="-"),"-",IFERROR(BB38*Dashboard!$D$9,0)+IFERROR(BC38*(1-Dashboard!$D$9),0))</f>
        <v>-</v>
      </c>
      <c r="BE38" s="51" t="s">
        <v>121</v>
      </c>
      <c r="BF38" s="49" t="s">
        <v>121</v>
      </c>
      <c r="BG38" s="49" t="s">
        <v>121</v>
      </c>
      <c r="BH38" s="52" t="s">
        <v>121</v>
      </c>
      <c r="BI38" s="53" t="s">
        <v>121</v>
      </c>
      <c r="BJ38" s="55" t="s">
        <v>121</v>
      </c>
      <c r="BK38" s="109" t="str">
        <f>IFERROR(BI38*(1+Dashboard!$D$8),"-")</f>
        <v>-</v>
      </c>
      <c r="BL38" s="119" t="str">
        <f>IFERROR(BJ38*(1+Dashboard!$D$7)*(1+Dashboard!$D$8)*(1+Dashboard!$D$10),"-")</f>
        <v>-</v>
      </c>
      <c r="BM38" s="112" t="str">
        <f>IF(AND(BK38="-",BL38="-"),"-",IFERROR(BK38*Dashboard!$D$9,0)+IFERROR(BL38*(1-Dashboard!$D$9),0))</f>
        <v>-</v>
      </c>
      <c r="BO38" s="36">
        <v>2045</v>
      </c>
      <c r="BP38" s="47"/>
      <c r="BQ38" s="59">
        <v>94</v>
      </c>
      <c r="BR38" s="53" t="s">
        <v>121</v>
      </c>
      <c r="BS38" s="57" t="s">
        <v>121</v>
      </c>
      <c r="BT38" s="112" t="str">
        <f>IF(AND(BR38="-",BS38="-"),"-",IFERROR(BR38*Dashboard!$D$9,0)+IFERROR(BS38*(1-Dashboard!$D$9),0))</f>
        <v>-</v>
      </c>
      <c r="BU38" s="53" t="s">
        <v>121</v>
      </c>
      <c r="BV38" s="57" t="s">
        <v>121</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v>7.62948822307912E-2</v>
      </c>
      <c r="E39" s="49">
        <v>5.9414458493648223E-2</v>
      </c>
      <c r="F39" s="49">
        <v>9.8157399570535334E-2</v>
      </c>
      <c r="G39" s="49">
        <v>7.557038518725169E-2</v>
      </c>
      <c r="H39" s="50">
        <v>4.9655570643159924E-3</v>
      </c>
      <c r="I39" s="101">
        <f>IFERROR((D39+$H39)*(1+Dashboard!$D$7)*(1+Dashboard!$D$8),"-")</f>
        <v>9.4782176393813033E-2</v>
      </c>
      <c r="J39" s="102">
        <f>IFERROR((E39+$H39)*(1+Dashboard!$D$7)*(1+Dashboard!$D$8),"-")</f>
        <v>7.509285014680947E-2</v>
      </c>
      <c r="K39" s="102">
        <f>IFERROR((F39+$H39)*(1+Dashboard!$D$7)*(1+Dashboard!$D$8),"-")</f>
        <v>0.12028261661889061</v>
      </c>
      <c r="L39" s="103">
        <f>IFERROR((G39+$H39)*(1+Dashboard!$D$7)*(1+Dashboard!$D$8),"-")</f>
        <v>9.3937123042228551E-2</v>
      </c>
      <c r="M39" s="53">
        <v>105.70865645960252</v>
      </c>
      <c r="N39" s="54">
        <v>120.27428678904008</v>
      </c>
      <c r="O39" s="109">
        <f>M39*(1+Dashboard!$D$8)</f>
        <v>114.16534897637074</v>
      </c>
      <c r="P39" s="111">
        <f>N39*(1+Dashboard!$D$10)*(1+Dashboard!$D$7)*(1+Dashboard!$D$8)</f>
        <v>142.53253496050814</v>
      </c>
      <c r="Q39" s="112">
        <f>O39*Dashboard!$D$9+P39*(1-Dashboard!$D$9)</f>
        <v>128.34894196843945</v>
      </c>
      <c r="R39" s="51">
        <v>3.3880619072591635E-2</v>
      </c>
      <c r="S39" s="49">
        <v>3.4602686557601535E-2</v>
      </c>
      <c r="T39" s="49">
        <v>3.3005340244162899E-2</v>
      </c>
      <c r="U39" s="52">
        <v>3.3215073181162187E-2</v>
      </c>
      <c r="W39" s="36">
        <v>2046</v>
      </c>
      <c r="X39" s="47"/>
      <c r="Y39" s="51" t="s">
        <v>121</v>
      </c>
      <c r="Z39" s="49" t="s">
        <v>121</v>
      </c>
      <c r="AA39" s="49" t="s">
        <v>121</v>
      </c>
      <c r="AB39" s="52" t="s">
        <v>121</v>
      </c>
      <c r="AC39" s="53" t="s">
        <v>121</v>
      </c>
      <c r="AD39" s="55" t="s">
        <v>121</v>
      </c>
      <c r="AE39" s="109" t="str">
        <f>IFERROR(AC39*(1+Dashboard!$D$8),"-")</f>
        <v>-</v>
      </c>
      <c r="AF39" s="119" t="str">
        <f>IFERROR(AD39*(1+Dashboard!$D$7)*(1+Dashboard!$D$8)*(1+Dashboard!$D$10),"-")</f>
        <v>-</v>
      </c>
      <c r="AG39" s="112" t="str">
        <f>IF(AND(AE39="-",AF39="-"),"-",IFERROR(AE39*Dashboard!$D$9,0)+IFERROR(AF39*(1-Dashboard!$D$9),0))</f>
        <v>-</v>
      </c>
      <c r="AH39" s="51" t="s">
        <v>121</v>
      </c>
      <c r="AI39" s="49" t="s">
        <v>121</v>
      </c>
      <c r="AJ39" s="49" t="s">
        <v>121</v>
      </c>
      <c r="AK39" s="52" t="s">
        <v>121</v>
      </c>
      <c r="AL39" s="53" t="s">
        <v>121</v>
      </c>
      <c r="AM39" s="55" t="s">
        <v>121</v>
      </c>
      <c r="AN39" s="109" t="str">
        <f>IFERROR(AL39*(1+Dashboard!$D$8),"-")</f>
        <v>-</v>
      </c>
      <c r="AO39" s="119" t="str">
        <f>IFERROR(AM39*(1+Dashboard!$D$7)*(1+Dashboard!$D$8)*(1+Dashboard!$D$10),"-")</f>
        <v>-</v>
      </c>
      <c r="AP39" s="112" t="str">
        <f>IF(AND(AN39="-",AO39="-"),"-",IFERROR(AN39*Dashboard!$D$9,0)+IFERROR(AO39*(1-Dashboard!$D$9),0))</f>
        <v>-</v>
      </c>
      <c r="AQ39" s="56">
        <v>1.8729233608475795E-5</v>
      </c>
      <c r="AR39" s="58">
        <v>1.8729233608475795E-5</v>
      </c>
      <c r="AT39" s="36">
        <v>2046</v>
      </c>
      <c r="AU39" s="47"/>
      <c r="AV39" s="51" t="s">
        <v>121</v>
      </c>
      <c r="AW39" s="49" t="s">
        <v>121</v>
      </c>
      <c r="AX39" s="49" t="s">
        <v>121</v>
      </c>
      <c r="AY39" s="52" t="s">
        <v>121</v>
      </c>
      <c r="AZ39" s="53" t="s">
        <v>121</v>
      </c>
      <c r="BA39" s="55" t="s">
        <v>121</v>
      </c>
      <c r="BB39" s="109" t="str">
        <f>IFERROR(AZ39*(1+Dashboard!$D$8),"-")</f>
        <v>-</v>
      </c>
      <c r="BC39" s="119" t="str">
        <f>IFERROR(BA39*(1+Dashboard!$D$7)*(1+Dashboard!$D$8)*(1+Dashboard!$D$10),"-")</f>
        <v>-</v>
      </c>
      <c r="BD39" s="112" t="str">
        <f>IF(AND(BB39="-",BC39="-"),"-",IFERROR(BB39*Dashboard!$D$9,0)+IFERROR(BC39*(1-Dashboard!$D$9),0))</f>
        <v>-</v>
      </c>
      <c r="BE39" s="51" t="s">
        <v>121</v>
      </c>
      <c r="BF39" s="49" t="s">
        <v>121</v>
      </c>
      <c r="BG39" s="49" t="s">
        <v>121</v>
      </c>
      <c r="BH39" s="52" t="s">
        <v>121</v>
      </c>
      <c r="BI39" s="53" t="s">
        <v>121</v>
      </c>
      <c r="BJ39" s="55" t="s">
        <v>121</v>
      </c>
      <c r="BK39" s="109" t="str">
        <f>IFERROR(BI39*(1+Dashboard!$D$8),"-")</f>
        <v>-</v>
      </c>
      <c r="BL39" s="119" t="str">
        <f>IFERROR(BJ39*(1+Dashboard!$D$7)*(1+Dashboard!$D$8)*(1+Dashboard!$D$10),"-")</f>
        <v>-</v>
      </c>
      <c r="BM39" s="112" t="str">
        <f>IF(AND(BK39="-",BL39="-"),"-",IFERROR(BK39*Dashboard!$D$9,0)+IFERROR(BL39*(1-Dashboard!$D$9),0))</f>
        <v>-</v>
      </c>
      <c r="BO39" s="36">
        <v>2046</v>
      </c>
      <c r="BP39" s="47"/>
      <c r="BQ39" s="59">
        <v>94</v>
      </c>
      <c r="BR39" s="53" t="s">
        <v>121</v>
      </c>
      <c r="BS39" s="57" t="s">
        <v>121</v>
      </c>
      <c r="BT39" s="112" t="str">
        <f>IF(AND(BR39="-",BS39="-"),"-",IFERROR(BR39*Dashboard!$D$9,0)+IFERROR(BS39*(1-Dashboard!$D$9),0))</f>
        <v>-</v>
      </c>
      <c r="BU39" s="53" t="s">
        <v>121</v>
      </c>
      <c r="BV39" s="57" t="s">
        <v>121</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v>7.7726305622734373E-2</v>
      </c>
      <c r="E40" s="49">
        <v>5.978573348950969E-2</v>
      </c>
      <c r="F40" s="49">
        <v>0.1033319352939631</v>
      </c>
      <c r="G40" s="49">
        <v>7.8894617496163055E-2</v>
      </c>
      <c r="H40" s="50">
        <v>5.5113224721589932E-3</v>
      </c>
      <c r="I40" s="101">
        <f>IFERROR((D40+$H40)*(1+Dashboard!$D$7)*(1+Dashboard!$D$8),"-")</f>
        <v>9.7088369409883635E-2</v>
      </c>
      <c r="J40" s="102">
        <f>IFERROR((E40+$H40)*(1+Dashboard!$D$7)*(1+Dashboard!$D$8),"-")</f>
        <v>7.6162486073690361E-2</v>
      </c>
      <c r="K40" s="102">
        <f>IFERROR((F40+$H40)*(1+Dashboard!$D$7)*(1+Dashboard!$D$8),"-")</f>
        <v>0.12695477585840481</v>
      </c>
      <c r="L40" s="103">
        <f>IFERROR((G40+$H40)*(1+Dashboard!$D$7)*(1+Dashboard!$D$8),"-")</f>
        <v>9.8451088379050852E-2</v>
      </c>
      <c r="M40" s="53">
        <v>107.47097024088448</v>
      </c>
      <c r="N40" s="54">
        <v>122.19953523288194</v>
      </c>
      <c r="O40" s="109">
        <f>M40*(1+Dashboard!$D$8)</f>
        <v>116.06864786015525</v>
      </c>
      <c r="P40" s="111">
        <f>N40*(1+Dashboard!$D$10)*(1+Dashboard!$D$7)*(1+Dashboard!$D$8)</f>
        <v>144.81407450196366</v>
      </c>
      <c r="Q40" s="112">
        <f>O40*Dashboard!$D$9+P40*(1-Dashboard!$D$9)</f>
        <v>130.44136118105945</v>
      </c>
      <c r="R40" s="51">
        <v>3.3515336247453682E-2</v>
      </c>
      <c r="S40" s="49">
        <v>3.4229618784664975E-2</v>
      </c>
      <c r="T40" s="49">
        <v>3.2649494210086727E-2</v>
      </c>
      <c r="U40" s="52">
        <v>3.2856965918045676E-2</v>
      </c>
      <c r="W40" s="36">
        <v>2047</v>
      </c>
      <c r="X40" s="47"/>
      <c r="Y40" s="51" t="s">
        <v>121</v>
      </c>
      <c r="Z40" s="49" t="s">
        <v>121</v>
      </c>
      <c r="AA40" s="49" t="s">
        <v>121</v>
      </c>
      <c r="AB40" s="52" t="s">
        <v>121</v>
      </c>
      <c r="AC40" s="53" t="s">
        <v>121</v>
      </c>
      <c r="AD40" s="55" t="s">
        <v>121</v>
      </c>
      <c r="AE40" s="109" t="str">
        <f>IFERROR(AC40*(1+Dashboard!$D$8),"-")</f>
        <v>-</v>
      </c>
      <c r="AF40" s="119" t="str">
        <f>IFERROR(AD40*(1+Dashboard!$D$7)*(1+Dashboard!$D$8)*(1+Dashboard!$D$10),"-")</f>
        <v>-</v>
      </c>
      <c r="AG40" s="112" t="str">
        <f>IF(AND(AE40="-",AF40="-"),"-",IFERROR(AE40*Dashboard!$D$9,0)+IFERROR(AF40*(1-Dashboard!$D$9),0))</f>
        <v>-</v>
      </c>
      <c r="AH40" s="51" t="s">
        <v>121</v>
      </c>
      <c r="AI40" s="49" t="s">
        <v>121</v>
      </c>
      <c r="AJ40" s="49" t="s">
        <v>121</v>
      </c>
      <c r="AK40" s="52" t="s">
        <v>121</v>
      </c>
      <c r="AL40" s="53" t="s">
        <v>121</v>
      </c>
      <c r="AM40" s="55" t="s">
        <v>121</v>
      </c>
      <c r="AN40" s="109" t="str">
        <f>IFERROR(AL40*(1+Dashboard!$D$8),"-")</f>
        <v>-</v>
      </c>
      <c r="AO40" s="119" t="str">
        <f>IFERROR(AM40*(1+Dashboard!$D$7)*(1+Dashboard!$D$8)*(1+Dashboard!$D$10),"-")</f>
        <v>-</v>
      </c>
      <c r="AP40" s="112" t="str">
        <f>IF(AND(AN40="-",AO40="-"),"-",IFERROR(AN40*Dashboard!$D$9,0)+IFERROR(AO40*(1-Dashboard!$D$9),0))</f>
        <v>-</v>
      </c>
      <c r="AQ40" s="56">
        <v>1.8729233608475795E-5</v>
      </c>
      <c r="AR40" s="58">
        <v>1.8729233608475795E-5</v>
      </c>
      <c r="AT40" s="36">
        <v>2047</v>
      </c>
      <c r="AU40" s="47"/>
      <c r="AV40" s="51" t="s">
        <v>121</v>
      </c>
      <c r="AW40" s="49" t="s">
        <v>121</v>
      </c>
      <c r="AX40" s="49" t="s">
        <v>121</v>
      </c>
      <c r="AY40" s="52" t="s">
        <v>121</v>
      </c>
      <c r="AZ40" s="53" t="s">
        <v>121</v>
      </c>
      <c r="BA40" s="55" t="s">
        <v>121</v>
      </c>
      <c r="BB40" s="109" t="str">
        <f>IFERROR(AZ40*(1+Dashboard!$D$8),"-")</f>
        <v>-</v>
      </c>
      <c r="BC40" s="119" t="str">
        <f>IFERROR(BA40*(1+Dashboard!$D$7)*(1+Dashboard!$D$8)*(1+Dashboard!$D$10),"-")</f>
        <v>-</v>
      </c>
      <c r="BD40" s="112" t="str">
        <f>IF(AND(BB40="-",BC40="-"),"-",IFERROR(BB40*Dashboard!$D$9,0)+IFERROR(BC40*(1-Dashboard!$D$9),0))</f>
        <v>-</v>
      </c>
      <c r="BE40" s="51" t="s">
        <v>121</v>
      </c>
      <c r="BF40" s="49" t="s">
        <v>121</v>
      </c>
      <c r="BG40" s="49" t="s">
        <v>121</v>
      </c>
      <c r="BH40" s="52" t="s">
        <v>121</v>
      </c>
      <c r="BI40" s="53" t="s">
        <v>121</v>
      </c>
      <c r="BJ40" s="55" t="s">
        <v>121</v>
      </c>
      <c r="BK40" s="109" t="str">
        <f>IFERROR(BI40*(1+Dashboard!$D$8),"-")</f>
        <v>-</v>
      </c>
      <c r="BL40" s="119" t="str">
        <f>IFERROR(BJ40*(1+Dashboard!$D$7)*(1+Dashboard!$D$8)*(1+Dashboard!$D$10),"-")</f>
        <v>-</v>
      </c>
      <c r="BM40" s="112" t="str">
        <f>IF(AND(BK40="-",BL40="-"),"-",IFERROR(BK40*Dashboard!$D$9,0)+IFERROR(BL40*(1-Dashboard!$D$9),0))</f>
        <v>-</v>
      </c>
      <c r="BO40" s="36">
        <v>2047</v>
      </c>
      <c r="BP40" s="47"/>
      <c r="BQ40" s="59">
        <v>94</v>
      </c>
      <c r="BR40" s="53" t="s">
        <v>121</v>
      </c>
      <c r="BS40" s="57" t="s">
        <v>121</v>
      </c>
      <c r="BT40" s="112" t="str">
        <f>IF(AND(BR40="-",BS40="-"),"-",IFERROR(BR40*Dashboard!$D$9,0)+IFERROR(BS40*(1-Dashboard!$D$9),0))</f>
        <v>-</v>
      </c>
      <c r="BU40" s="53" t="s">
        <v>121</v>
      </c>
      <c r="BV40" s="57" t="s">
        <v>121</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v>7.9184584982824976E-2</v>
      </c>
      <c r="E41" s="49">
        <v>6.015932854560644E-2</v>
      </c>
      <c r="F41" s="49">
        <v>0.1087792555458134</v>
      </c>
      <c r="G41" s="49">
        <v>8.2365077992428884E-2</v>
      </c>
      <c r="H41" s="50">
        <v>6.1170730692848944E-3</v>
      </c>
      <c r="I41" s="101">
        <f>IFERROR((D41+$H41)*(1+Dashboard!$D$7)*(1+Dashboard!$D$8),"-")</f>
        <v>9.9495853951980975E-2</v>
      </c>
      <c r="J41" s="102">
        <f>IFERROR((E41+$H41)*(1+Dashboard!$D$7)*(1+Dashboard!$D$8),"-")</f>
        <v>7.7304794843609262E-2</v>
      </c>
      <c r="K41" s="102">
        <f>IFERROR((F41+$H41)*(1+Dashboard!$D$7)*(1+Dashboard!$D$8),"-")</f>
        <v>0.13401507769665066</v>
      </c>
      <c r="L41" s="103">
        <f>IFERROR((G41+$H41)*(1+Dashboard!$D$7)*(1+Dashboard!$D$8),"-")</f>
        <v>0.10320558099838296</v>
      </c>
      <c r="M41" s="53">
        <v>109.26266430158455</v>
      </c>
      <c r="N41" s="54">
        <v>124.15560141565595</v>
      </c>
      <c r="O41" s="109">
        <f>M41*(1+Dashboard!$D$8)</f>
        <v>118.00367744571132</v>
      </c>
      <c r="P41" s="111">
        <f>N41*(1+Dashboard!$D$10)*(1+Dashboard!$D$7)*(1+Dashboard!$D$8)</f>
        <v>147.13213498708066</v>
      </c>
      <c r="Q41" s="112">
        <f>O41*Dashboard!$D$9+P41*(1-Dashboard!$D$9)</f>
        <v>132.56790621639598</v>
      </c>
      <c r="R41" s="51">
        <v>3.3153991707565326E-2</v>
      </c>
      <c r="S41" s="49">
        <v>3.3860573230146976E-2</v>
      </c>
      <c r="T41" s="49">
        <v>3.2297484718795177E-2</v>
      </c>
      <c r="U41" s="52">
        <v>3.2502719577083318E-2</v>
      </c>
      <c r="W41" s="36">
        <v>2048</v>
      </c>
      <c r="X41" s="47"/>
      <c r="Y41" s="51" t="s">
        <v>121</v>
      </c>
      <c r="Z41" s="49" t="s">
        <v>121</v>
      </c>
      <c r="AA41" s="49" t="s">
        <v>121</v>
      </c>
      <c r="AB41" s="52" t="s">
        <v>121</v>
      </c>
      <c r="AC41" s="53" t="s">
        <v>121</v>
      </c>
      <c r="AD41" s="55" t="s">
        <v>121</v>
      </c>
      <c r="AE41" s="109" t="str">
        <f>IFERROR(AC41*(1+Dashboard!$D$8),"-")</f>
        <v>-</v>
      </c>
      <c r="AF41" s="119" t="str">
        <f>IFERROR(AD41*(1+Dashboard!$D$7)*(1+Dashboard!$D$8)*(1+Dashboard!$D$10),"-")</f>
        <v>-</v>
      </c>
      <c r="AG41" s="112" t="str">
        <f>IF(AND(AE41="-",AF41="-"),"-",IFERROR(AE41*Dashboard!$D$9,0)+IFERROR(AF41*(1-Dashboard!$D$9),0))</f>
        <v>-</v>
      </c>
      <c r="AH41" s="51" t="s">
        <v>121</v>
      </c>
      <c r="AI41" s="49" t="s">
        <v>121</v>
      </c>
      <c r="AJ41" s="49" t="s">
        <v>121</v>
      </c>
      <c r="AK41" s="52" t="s">
        <v>121</v>
      </c>
      <c r="AL41" s="53" t="s">
        <v>121</v>
      </c>
      <c r="AM41" s="55" t="s">
        <v>121</v>
      </c>
      <c r="AN41" s="109" t="str">
        <f>IFERROR(AL41*(1+Dashboard!$D$8),"-")</f>
        <v>-</v>
      </c>
      <c r="AO41" s="119" t="str">
        <f>IFERROR(AM41*(1+Dashboard!$D$7)*(1+Dashboard!$D$8)*(1+Dashboard!$D$10),"-")</f>
        <v>-</v>
      </c>
      <c r="AP41" s="112" t="str">
        <f>IF(AND(AN41="-",AO41="-"),"-",IFERROR(AN41*Dashboard!$D$9,0)+IFERROR(AO41*(1-Dashboard!$D$9),0))</f>
        <v>-</v>
      </c>
      <c r="AQ41" s="56">
        <v>1.8729233608475795E-5</v>
      </c>
      <c r="AR41" s="58">
        <v>1.8729233608475795E-5</v>
      </c>
      <c r="AT41" s="36">
        <v>2048</v>
      </c>
      <c r="AU41" s="47"/>
      <c r="AV41" s="51" t="s">
        <v>121</v>
      </c>
      <c r="AW41" s="49" t="s">
        <v>121</v>
      </c>
      <c r="AX41" s="49" t="s">
        <v>121</v>
      </c>
      <c r="AY41" s="52" t="s">
        <v>121</v>
      </c>
      <c r="AZ41" s="53" t="s">
        <v>121</v>
      </c>
      <c r="BA41" s="55" t="s">
        <v>121</v>
      </c>
      <c r="BB41" s="109" t="str">
        <f>IFERROR(AZ41*(1+Dashboard!$D$8),"-")</f>
        <v>-</v>
      </c>
      <c r="BC41" s="119" t="str">
        <f>IFERROR(BA41*(1+Dashboard!$D$7)*(1+Dashboard!$D$8)*(1+Dashboard!$D$10),"-")</f>
        <v>-</v>
      </c>
      <c r="BD41" s="112" t="str">
        <f>IF(AND(BB41="-",BC41="-"),"-",IFERROR(BB41*Dashboard!$D$9,0)+IFERROR(BC41*(1-Dashboard!$D$9),0))</f>
        <v>-</v>
      </c>
      <c r="BE41" s="51" t="s">
        <v>121</v>
      </c>
      <c r="BF41" s="49" t="s">
        <v>121</v>
      </c>
      <c r="BG41" s="49" t="s">
        <v>121</v>
      </c>
      <c r="BH41" s="52" t="s">
        <v>121</v>
      </c>
      <c r="BI41" s="53" t="s">
        <v>121</v>
      </c>
      <c r="BJ41" s="55" t="s">
        <v>121</v>
      </c>
      <c r="BK41" s="109" t="str">
        <f>IFERROR(BI41*(1+Dashboard!$D$8),"-")</f>
        <v>-</v>
      </c>
      <c r="BL41" s="119" t="str">
        <f>IFERROR(BJ41*(1+Dashboard!$D$7)*(1+Dashboard!$D$8)*(1+Dashboard!$D$10),"-")</f>
        <v>-</v>
      </c>
      <c r="BM41" s="112" t="str">
        <f>IF(AND(BK41="-",BL41="-"),"-",IFERROR(BK41*Dashboard!$D$9,0)+IFERROR(BL41*(1-Dashboard!$D$9),0))</f>
        <v>-</v>
      </c>
      <c r="BO41" s="36">
        <v>2048</v>
      </c>
      <c r="BP41" s="47"/>
      <c r="BQ41" s="59">
        <v>94</v>
      </c>
      <c r="BR41" s="53" t="s">
        <v>121</v>
      </c>
      <c r="BS41" s="57" t="s">
        <v>121</v>
      </c>
      <c r="BT41" s="112" t="str">
        <f>IF(AND(BR41="-",BS41="-"),"-",IFERROR(BR41*Dashboard!$D$9,0)+IFERROR(BS41*(1-Dashboard!$D$9),0))</f>
        <v>-</v>
      </c>
      <c r="BU41" s="53" t="s">
        <v>121</v>
      </c>
      <c r="BV41" s="57" t="s">
        <v>121</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v>8.0670224175279012E-2</v>
      </c>
      <c r="E42" s="49">
        <v>6.0535258159762337E-2</v>
      </c>
      <c r="F42" s="49">
        <v>0.11451374063050848</v>
      </c>
      <c r="G42" s="49">
        <v>8.5988199043221483E-2</v>
      </c>
      <c r="H42" s="50">
        <v>6.7894018403013619E-3</v>
      </c>
      <c r="I42" s="101">
        <f>IFERROR((D42+$H42)*(1+Dashboard!$D$7)*(1+Dashboard!$D$8),"-")</f>
        <v>0.10201290778457296</v>
      </c>
      <c r="J42" s="102">
        <f>IFERROR((E42+$H42)*(1+Dashboard!$D$7)*(1+Dashboard!$D$8),"-")</f>
        <v>7.8527483424074312E-2</v>
      </c>
      <c r="K42" s="102">
        <f>IFERROR((F42+$H42)*(1+Dashboard!$D$7)*(1+Dashboard!$D$8),"-")</f>
        <v>0.1414879853779526</v>
      </c>
      <c r="L42" s="103">
        <f>IFERROR((G42+$H42)*(1+Dashboard!$D$7)*(1+Dashboard!$D$8),"-")</f>
        <v>0.10821579367054106</v>
      </c>
      <c r="M42" s="53">
        <v>111.08422845278398</v>
      </c>
      <c r="N42" s="54">
        <v>126.14297864150473</v>
      </c>
      <c r="O42" s="109">
        <f>M42*(1+Dashboard!$D$8)</f>
        <v>119.9709667290067</v>
      </c>
      <c r="P42" s="111">
        <f>N42*(1+Dashboard!$D$10)*(1+Dashboard!$D$7)*(1+Dashboard!$D$8)</f>
        <v>149.48730101205035</v>
      </c>
      <c r="Q42" s="112">
        <f>O42*Dashboard!$D$9+P42*(1-Dashboard!$D$9)</f>
        <v>134.72913387052853</v>
      </c>
      <c r="R42" s="51">
        <v>3.279654299242845E-2</v>
      </c>
      <c r="S42" s="49">
        <v>3.3495506528626623E-2</v>
      </c>
      <c r="T42" s="49">
        <v>3.1949270406723317E-2</v>
      </c>
      <c r="U42" s="52">
        <v>3.2152292531864766E-2</v>
      </c>
      <c r="W42" s="36">
        <v>2049</v>
      </c>
      <c r="X42" s="47"/>
      <c r="Y42" s="51" t="s">
        <v>121</v>
      </c>
      <c r="Z42" s="49" t="s">
        <v>121</v>
      </c>
      <c r="AA42" s="49" t="s">
        <v>121</v>
      </c>
      <c r="AB42" s="52" t="s">
        <v>121</v>
      </c>
      <c r="AC42" s="53" t="s">
        <v>121</v>
      </c>
      <c r="AD42" s="55" t="s">
        <v>121</v>
      </c>
      <c r="AE42" s="109" t="str">
        <f>IFERROR(AC42*(1+Dashboard!$D$8),"-")</f>
        <v>-</v>
      </c>
      <c r="AF42" s="119" t="str">
        <f>IFERROR(AD42*(1+Dashboard!$D$7)*(1+Dashboard!$D$8)*(1+Dashboard!$D$10),"-")</f>
        <v>-</v>
      </c>
      <c r="AG42" s="112" t="str">
        <f>IF(AND(AE42="-",AF42="-"),"-",IFERROR(AE42*Dashboard!$D$9,0)+IFERROR(AF42*(1-Dashboard!$D$9),0))</f>
        <v>-</v>
      </c>
      <c r="AH42" s="51" t="s">
        <v>121</v>
      </c>
      <c r="AI42" s="49" t="s">
        <v>121</v>
      </c>
      <c r="AJ42" s="49" t="s">
        <v>121</v>
      </c>
      <c r="AK42" s="52" t="s">
        <v>121</v>
      </c>
      <c r="AL42" s="53" t="s">
        <v>121</v>
      </c>
      <c r="AM42" s="55" t="s">
        <v>121</v>
      </c>
      <c r="AN42" s="109" t="str">
        <f>IFERROR(AL42*(1+Dashboard!$D$8),"-")</f>
        <v>-</v>
      </c>
      <c r="AO42" s="119" t="str">
        <f>IFERROR(AM42*(1+Dashboard!$D$7)*(1+Dashboard!$D$8)*(1+Dashboard!$D$10),"-")</f>
        <v>-</v>
      </c>
      <c r="AP42" s="112" t="str">
        <f>IF(AND(AN42="-",AO42="-"),"-",IFERROR(AN42*Dashboard!$D$9,0)+IFERROR(AO42*(1-Dashboard!$D$9),0))</f>
        <v>-</v>
      </c>
      <c r="AQ42" s="56">
        <v>1.8729233608475795E-5</v>
      </c>
      <c r="AR42" s="58">
        <v>1.8729233608475795E-5</v>
      </c>
      <c r="AT42" s="36">
        <v>2049</v>
      </c>
      <c r="AU42" s="47"/>
      <c r="AV42" s="51" t="s">
        <v>121</v>
      </c>
      <c r="AW42" s="49" t="s">
        <v>121</v>
      </c>
      <c r="AX42" s="49" t="s">
        <v>121</v>
      </c>
      <c r="AY42" s="52" t="s">
        <v>121</v>
      </c>
      <c r="AZ42" s="53" t="s">
        <v>121</v>
      </c>
      <c r="BA42" s="55" t="s">
        <v>121</v>
      </c>
      <c r="BB42" s="109" t="str">
        <f>IFERROR(AZ42*(1+Dashboard!$D$8),"-")</f>
        <v>-</v>
      </c>
      <c r="BC42" s="119" t="str">
        <f>IFERROR(BA42*(1+Dashboard!$D$7)*(1+Dashboard!$D$8)*(1+Dashboard!$D$10),"-")</f>
        <v>-</v>
      </c>
      <c r="BD42" s="112" t="str">
        <f>IF(AND(BB42="-",BC42="-"),"-",IFERROR(BB42*Dashboard!$D$9,0)+IFERROR(BC42*(1-Dashboard!$D$9),0))</f>
        <v>-</v>
      </c>
      <c r="BE42" s="51" t="s">
        <v>121</v>
      </c>
      <c r="BF42" s="49" t="s">
        <v>121</v>
      </c>
      <c r="BG42" s="49" t="s">
        <v>121</v>
      </c>
      <c r="BH42" s="52" t="s">
        <v>121</v>
      </c>
      <c r="BI42" s="53" t="s">
        <v>121</v>
      </c>
      <c r="BJ42" s="55" t="s">
        <v>121</v>
      </c>
      <c r="BK42" s="109" t="str">
        <f>IFERROR(BI42*(1+Dashboard!$D$8),"-")</f>
        <v>-</v>
      </c>
      <c r="BL42" s="119" t="str">
        <f>IFERROR(BJ42*(1+Dashboard!$D$7)*(1+Dashboard!$D$8)*(1+Dashboard!$D$10),"-")</f>
        <v>-</v>
      </c>
      <c r="BM42" s="112" t="str">
        <f>IF(AND(BK42="-",BL42="-"),"-",IFERROR(BK42*Dashboard!$D$9,0)+IFERROR(BL42*(1-Dashboard!$D$9),0))</f>
        <v>-</v>
      </c>
      <c r="BO42" s="36">
        <v>2049</v>
      </c>
      <c r="BP42" s="47"/>
      <c r="BQ42" s="59">
        <v>94</v>
      </c>
      <c r="BR42" s="53" t="s">
        <v>121</v>
      </c>
      <c r="BS42" s="57" t="s">
        <v>121</v>
      </c>
      <c r="BT42" s="112" t="str">
        <f>IF(AND(BR42="-",BS42="-"),"-",IFERROR(BR42*Dashboard!$D$9,0)+IFERROR(BS42*(1-Dashboard!$D$9),0))</f>
        <v>-</v>
      </c>
      <c r="BU42" s="53" t="s">
        <v>121</v>
      </c>
      <c r="BV42" s="57" t="s">
        <v>121</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v>8.2183736517672953E-2</v>
      </c>
      <c r="E43" s="63">
        <v>6.0913536920396694E-2</v>
      </c>
      <c r="F43" s="63">
        <v>0.12055052893488998</v>
      </c>
      <c r="G43" s="63">
        <v>8.977069596627274E-2</v>
      </c>
      <c r="H43" s="64">
        <v>7.535626406123065E-3</v>
      </c>
      <c r="I43" s="104">
        <f>IFERROR((D43+$H43)*(1+Dashboard!$D$7)*(1+Dashboard!$D$8),"-")</f>
        <v>0.10464866491431569</v>
      </c>
      <c r="J43" s="105">
        <f>IFERROR((E43+$H43)*(1+Dashboard!$D$7)*(1+Dashboard!$D$8),"-")</f>
        <v>7.9839104104052663E-2</v>
      </c>
      <c r="K43" s="105">
        <f>IFERROR((F43+$H43)*(1+Dashboard!$D$7)*(1+Dashboard!$D$8),"-")</f>
        <v>0.1493996915897576</v>
      </c>
      <c r="L43" s="106">
        <f>IFERROR((G43+$H43)*(1+Dashboard!$D$7)*(1+Dashboard!$D$8),"-")</f>
        <v>0.1134980944151625</v>
      </c>
      <c r="M43" s="67">
        <v>112.93616067141195</v>
      </c>
      <c r="N43" s="68">
        <v>128.16216811096382</v>
      </c>
      <c r="O43" s="115">
        <f>M43*(1+Dashboard!$D$8)</f>
        <v>121.97105352512492</v>
      </c>
      <c r="P43" s="117">
        <f>N43*(1+Dashboard!$D$10)*(1+Dashboard!$D$7)*(1+Dashboard!$D$8)</f>
        <v>151.8801665307823</v>
      </c>
      <c r="Q43" s="118">
        <f>O43*Dashboard!$D$9+P43*(1-Dashboard!$D$9)</f>
        <v>136.92561002795361</v>
      </c>
      <c r="R43" s="65">
        <v>3.2442948099331466E-2</v>
      </c>
      <c r="S43" s="63">
        <v>3.3134375782225903E-2</v>
      </c>
      <c r="T43" s="63">
        <v>3.1604810356266166E-2</v>
      </c>
      <c r="U43" s="66">
        <v>3.1805643604773511E-2</v>
      </c>
      <c r="W43" s="61">
        <v>2050</v>
      </c>
      <c r="X43" s="47"/>
      <c r="Y43" s="65" t="s">
        <v>121</v>
      </c>
      <c r="Z43" s="63" t="s">
        <v>121</v>
      </c>
      <c r="AA43" s="63" t="s">
        <v>121</v>
      </c>
      <c r="AB43" s="66" t="s">
        <v>121</v>
      </c>
      <c r="AC43" s="67" t="s">
        <v>121</v>
      </c>
      <c r="AD43" s="69" t="s">
        <v>121</v>
      </c>
      <c r="AE43" s="115" t="str">
        <f>IFERROR(AC43*(1+Dashboard!$D$8),"-")</f>
        <v>-</v>
      </c>
      <c r="AF43" s="120" t="str">
        <f>IFERROR(AD43*(1+Dashboard!$D$7)*(1+Dashboard!$D$8)*(1+Dashboard!$D$10),"-")</f>
        <v>-</v>
      </c>
      <c r="AG43" s="118" t="str">
        <f>IF(AND(AE43="-",AF43="-"),"-",IFERROR(AE43*Dashboard!$D$9,0)+IFERROR(AF43*(1-Dashboard!$D$9),0))</f>
        <v>-</v>
      </c>
      <c r="AH43" s="65" t="s">
        <v>121</v>
      </c>
      <c r="AI43" s="63" t="s">
        <v>121</v>
      </c>
      <c r="AJ43" s="63" t="s">
        <v>121</v>
      </c>
      <c r="AK43" s="66" t="s">
        <v>121</v>
      </c>
      <c r="AL43" s="67" t="s">
        <v>121</v>
      </c>
      <c r="AM43" s="69" t="s">
        <v>121</v>
      </c>
      <c r="AN43" s="115" t="str">
        <f>IFERROR(AL43*(1+Dashboard!$D$8),"-")</f>
        <v>-</v>
      </c>
      <c r="AO43" s="120" t="str">
        <f>IFERROR(AM43*(1+Dashboard!$D$7)*(1+Dashboard!$D$8)*(1+Dashboard!$D$10),"-")</f>
        <v>-</v>
      </c>
      <c r="AP43" s="118" t="str">
        <f>IF(AND(AN43="-",AO43="-"),"-",IFERROR(AN43*Dashboard!$D$9,0)+IFERROR(AO43*(1-Dashboard!$D$9),0))</f>
        <v>-</v>
      </c>
      <c r="AQ43" s="71">
        <v>1.8729233608475795E-5</v>
      </c>
      <c r="AR43" s="72">
        <v>1.8729233608475795E-5</v>
      </c>
      <c r="AT43" s="61">
        <v>2050</v>
      </c>
      <c r="AU43" s="47"/>
      <c r="AV43" s="65" t="s">
        <v>121</v>
      </c>
      <c r="AW43" s="63" t="s">
        <v>121</v>
      </c>
      <c r="AX43" s="63" t="s">
        <v>121</v>
      </c>
      <c r="AY43" s="66" t="s">
        <v>121</v>
      </c>
      <c r="AZ43" s="67" t="s">
        <v>121</v>
      </c>
      <c r="BA43" s="69" t="s">
        <v>121</v>
      </c>
      <c r="BB43" s="115" t="str">
        <f>IFERROR(AZ43*(1+Dashboard!$D$8),"-")</f>
        <v>-</v>
      </c>
      <c r="BC43" s="120" t="str">
        <f>IFERROR(BA43*(1+Dashboard!$D$7)*(1+Dashboard!$D$8)*(1+Dashboard!$D$10),"-")</f>
        <v>-</v>
      </c>
      <c r="BD43" s="118" t="str">
        <f>IF(AND(BB43="-",BC43="-"),"-",IFERROR(BB43*Dashboard!$D$9,0)+IFERROR(BC43*(1-Dashboard!$D$9),0))</f>
        <v>-</v>
      </c>
      <c r="BE43" s="65" t="s">
        <v>121</v>
      </c>
      <c r="BF43" s="63" t="s">
        <v>121</v>
      </c>
      <c r="BG43" s="63" t="s">
        <v>121</v>
      </c>
      <c r="BH43" s="66" t="s">
        <v>121</v>
      </c>
      <c r="BI43" s="67" t="s">
        <v>121</v>
      </c>
      <c r="BJ43" s="69" t="s">
        <v>121</v>
      </c>
      <c r="BK43" s="115" t="str">
        <f>IFERROR(BI43*(1+Dashboard!$D$8),"-")</f>
        <v>-</v>
      </c>
      <c r="BL43" s="120" t="str">
        <f>IFERROR(BJ43*(1+Dashboard!$D$7)*(1+Dashboard!$D$8)*(1+Dashboard!$D$10),"-")</f>
        <v>-</v>
      </c>
      <c r="BM43" s="118" t="str">
        <f>IF(AND(BK43="-",BL43="-"),"-",IFERROR(BK43*Dashboard!$D$9,0)+IFERROR(BL43*(1-Dashboard!$D$9),0))</f>
        <v>-</v>
      </c>
      <c r="BO43" s="61">
        <v>2050</v>
      </c>
      <c r="BP43" s="47"/>
      <c r="BQ43" s="73">
        <v>94</v>
      </c>
      <c r="BR43" s="67" t="s">
        <v>121</v>
      </c>
      <c r="BS43" s="70" t="s">
        <v>121</v>
      </c>
      <c r="BT43" s="118" t="str">
        <f>IF(AND(BR43="-",BS43="-"),"-",IFERROR(BR43*Dashboard!$D$9,0)+IFERROR(BS43*(1-Dashboard!$D$9),0))</f>
        <v>-</v>
      </c>
      <c r="BU43" s="67" t="s">
        <v>121</v>
      </c>
      <c r="BV43" s="70" t="s">
        <v>121</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-PMT(Dashboard!$D$15,10,(NPV(Dashboard!$D$15,D12:D20)+IF(D11="-",,D11)),,1)</f>
        <v>5.3486986163585867E-2</v>
      </c>
      <c r="E46" s="102">
        <f>-PMT(Dashboard!$D$15,10,(NPV(Dashboard!$D$15,E12:E20)+IF(E11="-",,E11)),,1)</f>
        <v>4.9554493738332657E-2</v>
      </c>
      <c r="F46" s="102">
        <f>-PMT(Dashboard!$D$15,10,(NPV(Dashboard!$D$15,F12:F20)+IF(F11="-",,F11)),,1)</f>
        <v>4.0317566795981259E-2</v>
      </c>
      <c r="G46" s="102">
        <f>-PMT(Dashboard!$D$15,10,(NPV(Dashboard!$D$15,G12:G20)+IF(G11="-",,G11)),,1)</f>
        <v>3.4450316658087968E-2</v>
      </c>
      <c r="H46" s="107">
        <f>-PMT(Dashboard!$D$15,10,(NPV(Dashboard!$D$15,H12:H20)+IF(H11="-",,H11)),,1)</f>
        <v>2.341624538680225E-3</v>
      </c>
      <c r="I46" s="101">
        <f>-PMT(Dashboard!$D$15,10,(NPV(Dashboard!$D$15,I12:I20)+IF(I11="-",,I11)),,1)</f>
        <v>6.511849152312317E-2</v>
      </c>
      <c r="J46" s="102">
        <f>-PMT(Dashboard!$D$15,10,(NPV(Dashboard!$D$15,J12:J20)+IF(J11="-",,J11)),,1)</f>
        <v>6.053163235830783E-2</v>
      </c>
      <c r="K46" s="102">
        <f>-PMT(Dashboard!$D$15,10,(NPV(Dashboard!$D$15,K12:K20)+IF(K11="-",,K11)),,1)</f>
        <v>4.9757680772749162E-2</v>
      </c>
      <c r="L46" s="108">
        <f>-PMT(Dashboard!$D$15,10,(NPV(Dashboard!$D$15,L12:L20)+IF(L11="-",,L11)),,1)</f>
        <v>4.291412021191042E-2</v>
      </c>
      <c r="M46" s="109">
        <f>-PMT(Dashboard!$D$15,10,(NPV(Dashboard!$D$15,M12:M20)+IF(M11="-",,M11)),,1)</f>
        <v>73.28754827689886</v>
      </c>
      <c r="N46" s="110">
        <f>-PMT(Dashboard!$D$15,10,(NPV(Dashboard!$D$15,N12:N20)+IF(N11="-",,N11)),,1)</f>
        <v>26.368526233790405</v>
      </c>
      <c r="O46" s="109">
        <f>-PMT(Dashboard!$D$15,10,(NPV(Dashboard!$D$15,O12:O20)+IF(O11="-",,O11)),,1)</f>
        <v>79.150552139050774</v>
      </c>
      <c r="P46" s="111">
        <f>-PMT(Dashboard!$D$15,10,(NPV(Dashboard!$D$15,P12:P20)+IF(P11="-",,P11)),,1)</f>
        <v>31.248348983078621</v>
      </c>
      <c r="Q46" s="112">
        <f>-PMT(Dashboard!$D$15,10,(NPV(Dashboard!$D$15,Q12:Q20)+IF(Q11="-",,Q11)),,1)</f>
        <v>55.199450561064694</v>
      </c>
      <c r="R46" s="101">
        <f>-PMT(Dashboard!$D$15,10,(NPV(Dashboard!$D$15,R12:R20)+IF(R11="-",,R11)),,1)</f>
        <v>4.3100980996918524E-2</v>
      </c>
      <c r="S46" s="102">
        <f>-PMT(Dashboard!$D$15,10,(NPV(Dashboard!$D$15,S12:S20)+IF(S11="-",,S11)),,1)</f>
        <v>4.4019553850715078E-2</v>
      </c>
      <c r="T46" s="102">
        <f>-PMT(Dashboard!$D$15,10,(NPV(Dashboard!$D$15,T12:T20)+IF(T11="-",,T11)),,1)</f>
        <v>4.198750145658655E-2</v>
      </c>
      <c r="U46" s="103">
        <f>-PMT(Dashboard!$D$15,10,(NPV(Dashboard!$D$15,U12:U20)+IF(U11="-",,U11)),,1)</f>
        <v>4.2254311673739497E-2</v>
      </c>
      <c r="W46" s="92" t="s">
        <v>21</v>
      </c>
      <c r="X46" s="79">
        <v>10</v>
      </c>
      <c r="Y46" s="101">
        <f>-PMT(Dashboard!$D$15,10,(NPV(Dashboard!$D$15,Y12:Y20)+IF(Y11="-",,Y11)),,1)</f>
        <v>9.4495072723778243E-4</v>
      </c>
      <c r="Z46" s="102">
        <f>-PMT(Dashboard!$D$15,10,(NPV(Dashboard!$D$15,Z12:Z20)+IF(Z11="-",,Z11)),,1)</f>
        <v>6.809512648922202E-4</v>
      </c>
      <c r="AA46" s="102">
        <f>-PMT(Dashboard!$D$15,10,(NPV(Dashboard!$D$15,AA12:AA20)+IF(AA11="-",,AA11)),,1)</f>
        <v>6.4187817282338518E-4</v>
      </c>
      <c r="AB46" s="108">
        <f>-PMT(Dashboard!$D$15,10,(NPV(Dashboard!$D$15,AB12:AB20)+IF(AB11="-",,AB11)),,1)</f>
        <v>4.3888404353997518E-4</v>
      </c>
      <c r="AC46" s="109">
        <f>-PMT(Dashboard!$D$15,10,(NPV(Dashboard!$D$15,AC12:AC20)+IF(AC11="-",,AC11)),,1)</f>
        <v>1.1423952140937201</v>
      </c>
      <c r="AD46" s="111">
        <f>-PMT(Dashboard!$D$15,10,(NPV(Dashboard!$D$15,AD12:AD20)+IF(AD11="-",,AD11)),,1)</f>
        <v>3.6060104915330258</v>
      </c>
      <c r="AE46" s="109">
        <f>-PMT(Dashboard!$D$15,10,(NPV(Dashboard!$D$15,AE12:AE20)+IF(AE11="-",,AE11)),,1)</f>
        <v>1.2337868312212179</v>
      </c>
      <c r="AF46" s="119">
        <f>-PMT(Dashboard!$D$15,10,(NPV(Dashboard!$D$15,AF12:AF20)+IF(AF11="-",,AF11)),,1)</f>
        <v>4.2733474475213074</v>
      </c>
      <c r="AG46" s="112">
        <f>-PMT(Dashboard!$D$15,10,(NPV(Dashboard!$D$15,AG12:AG20)+IF(AG11="-",,AG11)),,1)</f>
        <v>2.6425199652847211</v>
      </c>
      <c r="AH46" s="101">
        <f>-PMT(Dashboard!$D$15,10,(NPV(Dashboard!$D$15,AH12:AH20)+IF(AH11="-",,AH11)),,1)</f>
        <v>9.299645169300434E-4</v>
      </c>
      <c r="AI46" s="102">
        <f>-PMT(Dashboard!$D$15,10,(NPV(Dashboard!$D$15,AI12:AI20)+IF(AI11="-",,AI11)),,1)</f>
        <v>6.710034252268986E-4</v>
      </c>
      <c r="AJ46" s="102">
        <f>-PMT(Dashboard!$D$15,10,(NPV(Dashboard!$D$15,AJ12:AJ20)+IF(AJ11="-",,AJ11)),,1)</f>
        <v>6.4443781604415606E-4</v>
      </c>
      <c r="AK46" s="108">
        <f>-PMT(Dashboard!$D$15,10,(NPV(Dashboard!$D$15,AK12:AK20)+IF(AK11="-",,AK11)),,1)</f>
        <v>4.4203685250585528E-4</v>
      </c>
      <c r="AL46" s="109">
        <f>-PMT(Dashboard!$D$15,10,(NPV(Dashboard!$D$15,AL12:AL20)+IF(AL11="-",,AL11)),,1)</f>
        <v>0.83638592562859104</v>
      </c>
      <c r="AM46" s="111">
        <f>-PMT(Dashboard!$D$15,10,(NPV(Dashboard!$D$15,AM12:AM20)+IF(AM11="-",,AM11)),,1)</f>
        <v>3.326253530737509</v>
      </c>
      <c r="AN46" s="109">
        <f>-PMT(Dashboard!$D$15,10,(NPV(Dashboard!$D$15,AN12:AN20)+IF(AN11="-",,AN11)),,1)</f>
        <v>0.90329679967887844</v>
      </c>
      <c r="AO46" s="119">
        <f>-PMT(Dashboard!$D$15,10,(NPV(Dashboard!$D$15,AO12:AO20)+IF(AO11="-",,AO11)),,1)</f>
        <v>3.9418179921442658</v>
      </c>
      <c r="AP46" s="112">
        <f>-PMT(Dashboard!$D$15,10,(NPV(Dashboard!$D$15,AP12:AP20)+IF(AP11="-",,AP11)),,1)</f>
        <v>2.2953602034421268</v>
      </c>
      <c r="AQ46" s="101">
        <f>-PMT(Dashboard!$D$15,10,(NPV(Dashboard!$D$15,AQ12:AQ20)+IF(AQ11="-",,AQ11)),,1)</f>
        <v>3.2252191398772414E-4</v>
      </c>
      <c r="AR46" s="103">
        <f>-PMT(Dashboard!$D$15,10,(NPV(Dashboard!$D$15,AR12:AR20)+IF(AR11="-",,AR11)),,1)</f>
        <v>2.6135936959898202E-4</v>
      </c>
      <c r="AT46" s="92" t="s">
        <v>21</v>
      </c>
      <c r="AU46" s="79">
        <v>10</v>
      </c>
      <c r="AV46" s="101">
        <f>-PMT(Dashboard!$D$15,10,(NPV(Dashboard!$D$15,AV12:AV20)+IF(AV11="-",,AV11)),,1)</f>
        <v>4.3831034556763286E-2</v>
      </c>
      <c r="AW46" s="102">
        <f>-PMT(Dashboard!$D$15,10,(NPV(Dashboard!$D$15,AW12:AW20)+IF(AW11="-",,AW11)),,1)</f>
        <v>3.1273895114741372E-2</v>
      </c>
      <c r="AX46" s="102">
        <f>-PMT(Dashboard!$D$15,10,(NPV(Dashboard!$D$15,AX12:AX20)+IF(AX11="-",,AX11)),,1)</f>
        <v>3.3533667509540913E-2</v>
      </c>
      <c r="AY46" s="108">
        <f>-PMT(Dashboard!$D$15,10,(NPV(Dashboard!$D$15,AY12:AY20)+IF(AY11="-",,AY11)),,1)</f>
        <v>2.2878482897223794E-2</v>
      </c>
      <c r="AZ46" s="109">
        <f>-PMT(Dashboard!$D$15,10,(NPV(Dashboard!$D$15,AZ12:AZ20)+IF(AZ11="-",,AZ11)),,1)</f>
        <v>118.03885487642175</v>
      </c>
      <c r="BA46" s="111">
        <f>-PMT(Dashboard!$D$15,10,(NPV(Dashboard!$D$15,BA12:BA20)+IF(BA11="-",,BA11)),,1)</f>
        <v>324.66968187485389</v>
      </c>
      <c r="BB46" s="109">
        <f>-PMT(Dashboard!$D$15,10,(NPV(Dashboard!$D$15,BB12:BB20)+IF(BB11="-",,BB11)),,1)</f>
        <v>127.48196326653552</v>
      </c>
      <c r="BC46" s="119">
        <f>-PMT(Dashboard!$D$15,10,(NPV(Dashboard!$D$15,BC12:BC20)+IF(BC11="-",,BC11)),,1)</f>
        <v>384.75383240985093</v>
      </c>
      <c r="BD46" s="112">
        <f>-PMT(Dashboard!$D$15,10,(NPV(Dashboard!$D$15,BD12:BD20)+IF(BD11="-",,BD11)),,1)</f>
        <v>246.11968769198498</v>
      </c>
      <c r="BE46" s="101">
        <f>-PMT(Dashboard!$D$15,10,(NPV(Dashboard!$D$15,BE12:BE20)+IF(BE11="-",,BE11)),,1)</f>
        <v>4.2482396240546269E-2</v>
      </c>
      <c r="BF46" s="102">
        <f>-PMT(Dashboard!$D$15,10,(NPV(Dashboard!$D$15,BF12:BF20)+IF(BF11="-",,BF11)),,1)</f>
        <v>3.0361507185936831E-2</v>
      </c>
      <c r="BG46" s="102">
        <f>-PMT(Dashboard!$D$15,10,(NPV(Dashboard!$D$15,BG12:BG20)+IF(BG11="-",,BG11)),,1)</f>
        <v>3.3182733856914969E-2</v>
      </c>
      <c r="BH46" s="108">
        <f>-PMT(Dashboard!$D$15,10,(NPV(Dashboard!$D$15,BH12:BH20)+IF(BH11="-",,BH11)),,1)</f>
        <v>2.2680016165143924E-2</v>
      </c>
      <c r="BI46" s="109">
        <f>-PMT(Dashboard!$D$15,10,(NPV(Dashboard!$D$15,BI12:BI20)+IF(BI11="-",,BI11)),,1)</f>
        <v>86.837144565161921</v>
      </c>
      <c r="BJ46" s="111">
        <f>-PMT(Dashboard!$D$15,10,(NPV(Dashboard!$D$15,BJ12:BJ20)+IF(BJ11="-",,BJ11)),,1)</f>
        <v>299.50555169653381</v>
      </c>
      <c r="BK46" s="109">
        <f>-PMT(Dashboard!$D$15,10,(NPV(Dashboard!$D$15,BK12:BK20)+IF(BK11="-",,BK11)),,1)</f>
        <v>93.784116130374898</v>
      </c>
      <c r="BL46" s="119">
        <f>-PMT(Dashboard!$D$15,10,(NPV(Dashboard!$D$15,BL12:BL20)+IF(BL11="-",,BL11)),,1)</f>
        <v>354.93276790681847</v>
      </c>
      <c r="BM46" s="112">
        <f>-PMT(Dashboard!$D$15,10,(NPV(Dashboard!$D$15,BM12:BM20)+IF(BM11="-",,BM11)),,1)</f>
        <v>212.90523649689828</v>
      </c>
      <c r="BO46" s="92" t="s">
        <v>21</v>
      </c>
      <c r="BP46" s="79">
        <v>10</v>
      </c>
      <c r="BQ46" s="121">
        <f>-PMT(Dashboard!$D$15,10,(NPV(Dashboard!$D$15,BQ12:BQ20)+IF(BQ11="-",,BQ11)),,1)</f>
        <v>94.000000000000014</v>
      </c>
      <c r="BR46" s="109">
        <f>-PMT(Dashboard!$D$15,10,(NPV(Dashboard!$D$15,BR12:BR20)+IF(BR11="-",,BR11)),,1)</f>
        <v>0.94128340325418858</v>
      </c>
      <c r="BS46" s="119">
        <f>-PMT(Dashboard!$D$15,10,(NPV(Dashboard!$D$15,BS12:BS20)+IF(BS11="-",,BS11)),,1)</f>
        <v>8.332183877578565</v>
      </c>
      <c r="BT46" s="112">
        <f>-PMT(Dashboard!$D$15,10,(NPV(Dashboard!$D$15,BT12:BT20)+IF(BT11="-",,BT11)),,1)</f>
        <v>4.6367336404163773</v>
      </c>
      <c r="BU46" s="109">
        <f>-PMT(Dashboard!$D$15,10,(NPV(Dashboard!$D$15,BU12:BU20)+IF(BU11="-",,BU11)),,1)</f>
        <v>0.48403563989045389</v>
      </c>
      <c r="BV46" s="119">
        <f>-PMT(Dashboard!$D$15,10,(NPV(Dashboard!$D$15,BV12:BV20)+IF(BV11="-",,BV11)),,1)</f>
        <v>7.328769273320594</v>
      </c>
      <c r="BW46" s="112">
        <f>-PMT(Dashboard!$D$15,10,(NPV(Dashboard!$D$15,BW12:BW20)+IF(BW11="-",,BW11)),,1)</f>
        <v>3.9064024566055231</v>
      </c>
      <c r="BX46" s="112">
        <f>-PMT(Dashboard!$D$15,10,(NPV(Dashboard!$D$15,BX12:BX20)+IF(BX11="-",,BX11)),,1)</f>
        <v>5.408286118181663</v>
      </c>
      <c r="BY46" s="112">
        <f>-PMT(Dashboard!$D$15,10,(NPV(Dashboard!$D$15,BY12:BY20)+IF(BY11="-",,BY11)),,1)</f>
        <v>4.5564278253846826</v>
      </c>
    </row>
    <row r="47" spans="2:77" x14ac:dyDescent="0.2">
      <c r="B47" s="92" t="s">
        <v>22</v>
      </c>
      <c r="C47" s="79">
        <v>15</v>
      </c>
      <c r="D47" s="101">
        <f>-PMT(Dashboard!$D$15,15,(NPV(Dashboard!$D$15,D12:D25)+IF(D11="-",,D11)),,1)</f>
        <v>5.5339583601639181E-2</v>
      </c>
      <c r="E47" s="102">
        <f>-PMT(Dashboard!$D$15,15,(NPV(Dashboard!$D$15,E12:E25)+IF(E11="-",,E11)),,1)</f>
        <v>5.1167675714477237E-2</v>
      </c>
      <c r="F47" s="102">
        <f>-PMT(Dashboard!$D$15,15,(NPV(Dashboard!$D$15,F12:F25)+IF(F11="-",,F11)),,1)</f>
        <v>4.2588353709136981E-2</v>
      </c>
      <c r="G47" s="102">
        <f>-PMT(Dashboard!$D$15,15,(NPV(Dashboard!$D$15,G12:G25)+IF(G11="-",,G11)),,1)</f>
        <v>3.6506740430771949E-2</v>
      </c>
      <c r="H47" s="107">
        <f>-PMT(Dashboard!$D$15,15,(NPV(Dashboard!$D$15,H12:H25)+IF(H11="-",,H11)),,1)</f>
        <v>1.9851743985102883E-3</v>
      </c>
      <c r="I47" s="101">
        <f>-PMT(Dashboard!$D$15,15,(NPV(Dashboard!$D$15,I12:I25)+IF(I11="-",,I11)),,1)</f>
        <v>6.6863597731374347E-2</v>
      </c>
      <c r="J47" s="102">
        <f>-PMT(Dashboard!$D$15,15,(NPV(Dashboard!$D$15,J12:J25)+IF(J11="-",,J11)),,1)</f>
        <v>6.1997484371788654E-2</v>
      </c>
      <c r="K47" s="102">
        <f>-PMT(Dashboard!$D$15,15,(NPV(Dashboard!$D$15,K12:K25)+IF(K11="-",,K11)),,1)</f>
        <v>5.199056318475978E-2</v>
      </c>
      <c r="L47" s="108">
        <f>-PMT(Dashboard!$D$15,15,(NPV(Dashboard!$D$15,L12:L25)+IF(L11="-",,L11)),,1)</f>
        <v>4.4896969456874804E-2</v>
      </c>
      <c r="M47" s="109">
        <f>-PMT(Dashboard!$D$15,15,(NPV(Dashboard!$D$15,M12:M25)+IF(M11="-",,M11)),,1)</f>
        <v>76.938370478334988</v>
      </c>
      <c r="N47" s="110">
        <f>-PMT(Dashboard!$D$15,15,(NPV(Dashboard!$D$15,N12:N25)+IF(N11="-",,N11)),,1)</f>
        <v>48.622829545884954</v>
      </c>
      <c r="O47" s="109">
        <f>-PMT(Dashboard!$D$15,15,(NPV(Dashboard!$D$15,O12:O25)+IF(O11="-",,O11)),,1)</f>
        <v>83.093440116601812</v>
      </c>
      <c r="P47" s="111">
        <f>-PMT(Dashboard!$D$15,15,(NPV(Dashboard!$D$15,P12:P25)+IF(P11="-",,P11)),,1)</f>
        <v>57.621087076437348</v>
      </c>
      <c r="Q47" s="112">
        <f>-PMT(Dashboard!$D$15,15,(NPV(Dashboard!$D$15,Q12:Q25)+IF(Q11="-",,Q11)),,1)</f>
        <v>70.357263596519587</v>
      </c>
      <c r="R47" s="101">
        <f>-PMT(Dashboard!$D$15,15,(NPV(Dashboard!$D$15,R12:R25)+IF(R11="-",,R11)),,1)</f>
        <v>4.2236494678440061E-2</v>
      </c>
      <c r="S47" s="102">
        <f>-PMT(Dashboard!$D$15,15,(NPV(Dashboard!$D$15,S12:S25)+IF(S11="-",,S11)),,1)</f>
        <v>4.3136643504609738E-2</v>
      </c>
      <c r="T47" s="102">
        <f>-PMT(Dashboard!$D$15,15,(NPV(Dashboard!$D$15,T12:T25)+IF(T11="-",,T11)),,1)</f>
        <v>4.1145348454108312E-2</v>
      </c>
      <c r="U47" s="103">
        <f>-PMT(Dashboard!$D$15,15,(NPV(Dashboard!$D$15,U12:U25)+IF(U11="-",,U11)),,1)</f>
        <v>4.1406807197187478E-2</v>
      </c>
      <c r="W47" s="92" t="s">
        <v>22</v>
      </c>
      <c r="X47" s="79">
        <v>15</v>
      </c>
      <c r="Y47" s="101">
        <f>-PMT(Dashboard!$D$15,15,(NPV(Dashboard!$D$15,Y12:Y25)+IF(Y11="-",,Y11)),,1)</f>
        <v>6.5073200965901003E-4</v>
      </c>
      <c r="Z47" s="102">
        <f>-PMT(Dashboard!$D$15,15,(NPV(Dashboard!$D$15,Z12:Z25)+IF(Z11="-",,Z11)),,1)</f>
        <v>4.6893110117862864E-4</v>
      </c>
      <c r="AA47" s="102">
        <f>-PMT(Dashboard!$D$15,15,(NPV(Dashboard!$D$15,AA12:AA25)+IF(AA11="-",,AA11)),,1)</f>
        <v>4.4202375988278305E-4</v>
      </c>
      <c r="AB47" s="108">
        <f>-PMT(Dashboard!$D$15,15,(NPV(Dashboard!$D$15,AB12:AB25)+IF(AB11="-",,AB11)),,1)</f>
        <v>3.022336376150274E-4</v>
      </c>
      <c r="AC47" s="109">
        <f>-PMT(Dashboard!$D$15,15,(NPV(Dashboard!$D$15,AC12:AC25)+IF(AC11="-",,AC11)),,1)</f>
        <v>0.78670041946533986</v>
      </c>
      <c r="AD47" s="111">
        <f>-PMT(Dashboard!$D$15,15,(NPV(Dashboard!$D$15,AD12:AD25)+IF(AD11="-",,AD11)),,1)</f>
        <v>3.8212719579667414</v>
      </c>
      <c r="AE47" s="109">
        <f>-PMT(Dashboard!$D$15,15,(NPV(Dashboard!$D$15,AE12:AE25)+IF(AE11="-",,AE11)),,1)</f>
        <v>0.8496364530225673</v>
      </c>
      <c r="AF47" s="119">
        <f>-PMT(Dashboard!$D$15,15,(NPV(Dashboard!$D$15,AF12:AF25)+IF(AF11="-",,AF11)),,1)</f>
        <v>4.528445717560766</v>
      </c>
      <c r="AG47" s="112">
        <f>-PMT(Dashboard!$D$15,15,(NPV(Dashboard!$D$15,AG12:AG25)+IF(AG11="-",,AG11)),,1)</f>
        <v>2.5713649295110015</v>
      </c>
      <c r="AH47" s="101">
        <f>-PMT(Dashboard!$D$15,15,(NPV(Dashboard!$D$15,AH12:AH25)+IF(AH11="-",,AH11)),,1)</f>
        <v>6.5274213349070026E-4</v>
      </c>
      <c r="AI47" s="102">
        <f>-PMT(Dashboard!$D$15,15,(NPV(Dashboard!$D$15,AI12:AI25)+IF(AI11="-",,AI11)),,1)</f>
        <v>4.7072731501765491E-4</v>
      </c>
      <c r="AJ47" s="102">
        <f>-PMT(Dashboard!$D$15,15,(NPV(Dashboard!$D$15,AJ12:AJ25)+IF(AJ11="-",,AJ11)),,1)</f>
        <v>4.5263341762210712E-4</v>
      </c>
      <c r="AK47" s="108">
        <f>-PMT(Dashboard!$D$15,15,(NPV(Dashboard!$D$15,AK12:AK25)+IF(AK11="-",,AK11)),,1)</f>
        <v>3.1035462449780367E-4</v>
      </c>
      <c r="AL47" s="109">
        <f>-PMT(Dashboard!$D$15,15,(NPV(Dashboard!$D$15,AL12:AL25)+IF(AL11="-",,AL11)),,1)</f>
        <v>0.57596981360685151</v>
      </c>
      <c r="AM47" s="111">
        <f>-PMT(Dashboard!$D$15,15,(NPV(Dashboard!$D$15,AM12:AM25)+IF(AM11="-",,AM11)),,1)</f>
        <v>4.4861191432114529</v>
      </c>
      <c r="AN47" s="109">
        <f>-PMT(Dashboard!$D$15,15,(NPV(Dashboard!$D$15,AN12:AN25)+IF(AN11="-",,AN11)),,1)</f>
        <v>0.62204739869539982</v>
      </c>
      <c r="AO47" s="119">
        <f>-PMT(Dashboard!$D$15,15,(NPV(Dashboard!$D$15,AO12:AO25)+IF(AO11="-",,AO11)),,1)</f>
        <v>5.3163311185401092</v>
      </c>
      <c r="AP47" s="112">
        <f>-PMT(Dashboard!$D$15,15,(NPV(Dashboard!$D$15,AP12:AP25)+IF(AP11="-",,AP11)),,1)</f>
        <v>2.7976383666526989</v>
      </c>
      <c r="AQ47" s="101">
        <f>-PMT(Dashboard!$D$15,15,(NPV(Dashboard!$D$15,AQ12:AQ25)+IF(AQ11="-",,AQ11)),,1)</f>
        <v>2.2791031779807757E-4</v>
      </c>
      <c r="AR47" s="103">
        <f>-PMT(Dashboard!$D$15,15,(NPV(Dashboard!$D$15,AR12:AR25)+IF(AR11="-",,AR11)),,1)</f>
        <v>1.8579126938770535E-4</v>
      </c>
      <c r="AT47" s="92" t="s">
        <v>22</v>
      </c>
      <c r="AU47" s="79">
        <v>15</v>
      </c>
      <c r="AV47" s="101">
        <f>-PMT(Dashboard!$D$15,15,(NPV(Dashboard!$D$15,AV12:AV25)+IF(AV11="-",,AV11)),,1)</f>
        <v>3.018385655507189E-2</v>
      </c>
      <c r="AW47" s="102">
        <f>-PMT(Dashboard!$D$15,15,(NPV(Dashboard!$D$15,AW12:AW25)+IF(AW11="-",,AW11)),,1)</f>
        <v>2.1536492889284532E-2</v>
      </c>
      <c r="AX47" s="102">
        <f>-PMT(Dashboard!$D$15,15,(NPV(Dashboard!$D$15,AX12:AX25)+IF(AX11="-",,AX11)),,1)</f>
        <v>2.3092665279498298E-2</v>
      </c>
      <c r="AY47" s="108">
        <f>-PMT(Dashboard!$D$15,15,(NPV(Dashboard!$D$15,AY12:AY25)+IF(AY11="-",,AY11)),,1)</f>
        <v>1.5755066083899049E-2</v>
      </c>
      <c r="AZ47" s="109">
        <f>-PMT(Dashboard!$D$15,15,(NPV(Dashboard!$D$15,AZ12:AZ25)+IF(AZ11="-",,AZ11)),,1)</f>
        <v>81.286419532278614</v>
      </c>
      <c r="BA47" s="111">
        <f>-PMT(Dashboard!$D$15,15,(NPV(Dashboard!$D$15,BA12:BA25)+IF(BA11="-",,BA11)),,1)</f>
        <v>344.04666461431202</v>
      </c>
      <c r="BB47" s="109">
        <f>-PMT(Dashboard!$D$15,15,(NPV(Dashboard!$D$15,BB12:BB25)+IF(BB11="-",,BB11)),,1)</f>
        <v>87.789333094860922</v>
      </c>
      <c r="BC47" s="119">
        <f>-PMT(Dashboard!$D$15,15,(NPV(Dashboard!$D$15,BC12:BC25)+IF(BC11="-",,BC11)),,1)</f>
        <v>407.71676607983181</v>
      </c>
      <c r="BD47" s="112">
        <f>-PMT(Dashboard!$D$15,15,(NPV(Dashboard!$D$15,BD12:BD25)+IF(BD11="-",,BD11)),,1)</f>
        <v>237.1581248224222</v>
      </c>
      <c r="BE47" s="101">
        <f>-PMT(Dashboard!$D$15,15,(NPV(Dashboard!$D$15,BE12:BE25)+IF(BE11="-",,BE11)),,1)</f>
        <v>2.9776220671499123E-2</v>
      </c>
      <c r="BF47" s="102">
        <f>-PMT(Dashboard!$D$15,15,(NPV(Dashboard!$D$15,BF12:BF25)+IF(BF11="-",,BF11)),,1)</f>
        <v>2.1267139144864566E-2</v>
      </c>
      <c r="BG47" s="102">
        <f>-PMT(Dashboard!$D$15,15,(NPV(Dashboard!$D$15,BG12:BG25)+IF(BG11="-",,BG11)),,1)</f>
        <v>2.3272254101401917E-2</v>
      </c>
      <c r="BH47" s="108">
        <f>-PMT(Dashboard!$D$15,15,(NPV(Dashboard!$D$15,BH12:BH25)+IF(BH11="-",,BH11)),,1)</f>
        <v>1.5898756716541965E-2</v>
      </c>
      <c r="BI47" s="109">
        <f>-PMT(Dashboard!$D$15,15,(NPV(Dashboard!$D$15,BI12:BI25)+IF(BI11="-",,BI11)),,1)</f>
        <v>59.799636073213463</v>
      </c>
      <c r="BJ47" s="111">
        <f>-PMT(Dashboard!$D$15,15,(NPV(Dashboard!$D$15,BJ12:BJ25)+IF(BJ11="-",,BJ11)),,1)</f>
        <v>403.92044955912462</v>
      </c>
      <c r="BK47" s="109">
        <f>-PMT(Dashboard!$D$15,15,(NPV(Dashboard!$D$15,BK12:BK25)+IF(BK11="-",,BK11)),,1)</f>
        <v>64.583606959070551</v>
      </c>
      <c r="BL47" s="119">
        <f>-PMT(Dashboard!$D$15,15,(NPV(Dashboard!$D$15,BL12:BL25)+IF(BL11="-",,BL11)),,1)</f>
        <v>478.67093736361522</v>
      </c>
      <c r="BM47" s="112">
        <f>-PMT(Dashboard!$D$15,15,(NPV(Dashboard!$D$15,BM12:BM25)+IF(BM11="-",,BM11)),,1)</f>
        <v>256.1812014724602</v>
      </c>
      <c r="BO47" s="92" t="s">
        <v>22</v>
      </c>
      <c r="BP47" s="79">
        <v>15</v>
      </c>
      <c r="BQ47" s="121">
        <f>-PMT(Dashboard!$D$15,15,(NPV(Dashboard!$D$15,BQ12:BQ25)+IF(BQ11="-",,BQ11)),,1)</f>
        <v>93.999999999999986</v>
      </c>
      <c r="BR47" s="109">
        <f>-PMT(Dashboard!$D$15,15,(NPV(Dashboard!$D$15,BR12:BR25)+IF(BR11="-",,BR11)),,1)</f>
        <v>0.6482065392433296</v>
      </c>
      <c r="BS47" s="119">
        <f>-PMT(Dashboard!$D$15,15,(NPV(Dashboard!$D$15,BS12:BS25)+IF(BS11="-",,BS11)),,1)</f>
        <v>6.6041336769365184</v>
      </c>
      <c r="BT47" s="112">
        <f>-PMT(Dashboard!$D$15,15,(NPV(Dashboard!$D$15,BT12:BT25)+IF(BT11="-",,BT11)),,1)</f>
        <v>3.6261701080899238</v>
      </c>
      <c r="BU47" s="109">
        <f>-PMT(Dashboard!$D$15,15,(NPV(Dashboard!$D$15,BU12:BU25)+IF(BU11="-",,BU11)),,1)</f>
        <v>0.33332688743805861</v>
      </c>
      <c r="BV47" s="119">
        <f>-PMT(Dashboard!$D$15,15,(NPV(Dashboard!$D$15,BV12:BV25)+IF(BV11="-",,BV11)),,1)</f>
        <v>6.4440715691891333</v>
      </c>
      <c r="BW47" s="112">
        <f>-PMT(Dashboard!$D$15,15,(NPV(Dashboard!$D$15,BW12:BW25)+IF(BW11="-",,BW11)),,1)</f>
        <v>3.3886992283135946</v>
      </c>
      <c r="BX47" s="112">
        <f>-PMT(Dashboard!$D$15,15,(NPV(Dashboard!$D$15,BX12:BX25)+IF(BX11="-",,BX11)),,1)</f>
        <v>4.2295648140760873</v>
      </c>
      <c r="BY47" s="112">
        <f>-PMT(Dashboard!$D$15,15,(NPV(Dashboard!$D$15,BY12:BY25)+IF(BY11="-",,BY11)),,1)</f>
        <v>3.9525787799049765</v>
      </c>
    </row>
    <row r="48" spans="2:77" ht="13.5" thickBot="1" x14ac:dyDescent="0.25">
      <c r="B48" s="93" t="s">
        <v>23</v>
      </c>
      <c r="C48" s="79">
        <v>30</v>
      </c>
      <c r="D48" s="104">
        <f>-PMT(Dashboard!$D$15,30,(NPV(Dashboard!$D$15,D12:D40)+IF(D11="-",,D11)),,1)</f>
        <v>6.1110261012887128E-2</v>
      </c>
      <c r="E48" s="105">
        <f>-PMT(Dashboard!$D$15,30,(NPV(Dashboard!$D$15,E12:E40)+IF(E11="-",,E11)),,1)</f>
        <v>5.3678877992229722E-2</v>
      </c>
      <c r="F48" s="105">
        <f>-PMT(Dashboard!$D$15,30,(NPV(Dashboard!$D$15,F12:F40)+IF(F11="-",,F11)),,1)</f>
        <v>5.6069046603978455E-2</v>
      </c>
      <c r="G48" s="105">
        <f>-PMT(Dashboard!$D$15,30,(NPV(Dashboard!$D$15,G12:G40)+IF(G11="-",,G11)),,1)</f>
        <v>4.6184648740044187E-2</v>
      </c>
      <c r="H48" s="113">
        <f>-PMT(Dashboard!$D$15,30,(NPV(Dashboard!$D$15,H12:H40)+IF(H11="-",,H11)),,1)</f>
        <v>2.3892148995330524E-3</v>
      </c>
      <c r="I48" s="104">
        <f>-PMT(Dashboard!$D$15,30,(NPV(Dashboard!$D$15,I12:I40)+IF(I11="-",,I11)),,1)</f>
        <v>7.4065788704246932E-2</v>
      </c>
      <c r="J48" s="105">
        <f>-PMT(Dashboard!$D$15,30,(NPV(Dashboard!$D$15,J12:J40)+IF(J11="-",,J11)),,1)</f>
        <v>6.5397823548952114E-2</v>
      </c>
      <c r="K48" s="105">
        <f>-PMT(Dashboard!$D$15,30,(NPV(Dashboard!$D$15,K12:K40)+IF(K11="-",,K11)),,1)</f>
        <v>6.8185716217695813E-2</v>
      </c>
      <c r="L48" s="114">
        <f>-PMT(Dashboard!$D$15,30,(NPV(Dashboard!$D$15,L12:L40)+IF(L11="-",,L11)),,1)</f>
        <v>5.6656554549202903E-2</v>
      </c>
      <c r="M48" s="115">
        <f>-PMT(Dashboard!$D$15,30,(NPV(Dashboard!$D$15,M12:M40)+IF(M11="-",,M11)),,1)</f>
        <v>85.146541541345115</v>
      </c>
      <c r="N48" s="116">
        <f>-PMT(Dashboard!$D$15,30,(NPV(Dashboard!$D$15,N12:N40)+IF(N11="-",,N11)),,1)</f>
        <v>75.722990972062561</v>
      </c>
      <c r="O48" s="115">
        <f>-PMT(Dashboard!$D$15,30,(NPV(Dashboard!$D$15,O12:O40)+IF(O11="-",,O11)),,1)</f>
        <v>91.958264864652705</v>
      </c>
      <c r="P48" s="117">
        <f>-PMT(Dashboard!$D$15,30,(NPV(Dashboard!$D$15,P12:P40)+IF(P11="-",,P11)),,1)</f>
        <v>89.736469416530809</v>
      </c>
      <c r="Q48" s="118">
        <f>-PMT(Dashboard!$D$15,30,(NPV(Dashboard!$D$15,Q12:Q40)+IF(Q11="-",,Q11)),,1)</f>
        <v>90.847367140591771</v>
      </c>
      <c r="R48" s="104">
        <f>-PMT(Dashboard!$D$15,30,(NPV(Dashboard!$D$15,R12:R40)+IF(R11="-",,R11)),,1)</f>
        <v>3.95601263548684E-2</v>
      </c>
      <c r="S48" s="105">
        <f>-PMT(Dashboard!$D$15,30,(NPV(Dashboard!$D$15,S12:S40)+IF(S11="-",,S11)),,1)</f>
        <v>4.0403236124572771E-2</v>
      </c>
      <c r="T48" s="105">
        <f>-PMT(Dashboard!$D$15,30,(NPV(Dashboard!$D$15,T12:T40)+IF(T11="-",,T11)),,1)</f>
        <v>3.8538121976076145E-2</v>
      </c>
      <c r="U48" s="106">
        <f>-PMT(Dashboard!$D$15,30,(NPV(Dashboard!$D$15,U12:U40)+IF(U11="-",,U11)),,1)</f>
        <v>3.878301305881264E-2</v>
      </c>
      <c r="W48" s="93" t="s">
        <v>23</v>
      </c>
      <c r="X48" s="79">
        <v>30</v>
      </c>
      <c r="Y48" s="104">
        <f>-PMT(Dashboard!$D$15,30,(NPV(Dashboard!$D$15,Y12:Y40)+IF(Y11="-",,Y11)),,1)</f>
        <v>3.5781746859404862E-4</v>
      </c>
      <c r="Z48" s="105">
        <f>-PMT(Dashboard!$D$15,30,(NPV(Dashboard!$D$15,Z12:Z40)+IF(Z11="-",,Z11)),,1)</f>
        <v>2.5785075434767857E-4</v>
      </c>
      <c r="AA48" s="105">
        <f>-PMT(Dashboard!$D$15,30,(NPV(Dashboard!$D$15,AA12:AA40)+IF(AA11="-",,AA11)),,1)</f>
        <v>2.4305523698236453E-4</v>
      </c>
      <c r="AB48" s="114">
        <f>-PMT(Dashboard!$D$15,30,(NPV(Dashboard!$D$15,AB12:AB40)+IF(AB11="-",,AB11)),,1)</f>
        <v>1.6618895878819438E-4</v>
      </c>
      <c r="AC48" s="115">
        <f>-PMT(Dashboard!$D$15,30,(NPV(Dashboard!$D$15,AC12:AC40)+IF(AC11="-",,AC11)),,1)</f>
        <v>0.4325823049375892</v>
      </c>
      <c r="AD48" s="117">
        <f>-PMT(Dashboard!$D$15,30,(NPV(Dashboard!$D$15,AD12:AD40)+IF(AD11="-",,AD11)),,1)</f>
        <v>2.1011996313591075</v>
      </c>
      <c r="AE48" s="115">
        <f>-PMT(Dashboard!$D$15,30,(NPV(Dashboard!$D$15,AE12:AE40)+IF(AE11="-",,AE11)),,1)</f>
        <v>0.4671888893325965</v>
      </c>
      <c r="AF48" s="120">
        <f>-PMT(Dashboard!$D$15,30,(NPV(Dashboard!$D$15,AF12:AF40)+IF(AF11="-",,AF11)),,1)</f>
        <v>2.4900526780175398</v>
      </c>
      <c r="AG48" s="118">
        <f>-PMT(Dashboard!$D$15,30,(NPV(Dashboard!$D$15,AG12:AG40)+IF(AG11="-",,AG11)),,1)</f>
        <v>1.4139142938293008</v>
      </c>
      <c r="AH48" s="104">
        <f>-PMT(Dashboard!$D$15,30,(NPV(Dashboard!$D$15,AH12:AH40)+IF(AH11="-",,AH11)),,1)</f>
        <v>3.5892277371249958E-4</v>
      </c>
      <c r="AI48" s="105">
        <f>-PMT(Dashboard!$D$15,30,(NPV(Dashboard!$D$15,AI12:AI40)+IF(AI11="-",,AI11)),,1)</f>
        <v>2.5883843695648521E-4</v>
      </c>
      <c r="AJ48" s="105">
        <f>-PMT(Dashboard!$D$15,30,(NPV(Dashboard!$D$15,AJ12:AJ40)+IF(AJ11="-",,AJ11)),,1)</f>
        <v>2.4888916065383645E-4</v>
      </c>
      <c r="AK48" s="114">
        <f>-PMT(Dashboard!$D$15,30,(NPV(Dashboard!$D$15,AK12:AK40)+IF(AK11="-",,AK11)),,1)</f>
        <v>1.7065443908691698E-4</v>
      </c>
      <c r="AL48" s="115">
        <f>-PMT(Dashboard!$D$15,30,(NPV(Dashboard!$D$15,AL12:AL40)+IF(AL11="-",,AL11)),,1)</f>
        <v>0.31670804207001269</v>
      </c>
      <c r="AM48" s="117">
        <f>-PMT(Dashboard!$D$15,30,(NPV(Dashboard!$D$15,AM12:AM40)+IF(AM11="-",,AM11)),,1)</f>
        <v>2.479327185585221</v>
      </c>
      <c r="AN48" s="115">
        <f>-PMT(Dashboard!$D$15,30,(NPV(Dashboard!$D$15,AN12:AN40)+IF(AN11="-",,AN11)),,1)</f>
        <v>0.34204468543561373</v>
      </c>
      <c r="AO48" s="120">
        <f>-PMT(Dashboard!$D$15,30,(NPV(Dashboard!$D$15,AO12:AO40)+IF(AO11="-",,AO11)),,1)</f>
        <v>2.9381574249348681</v>
      </c>
      <c r="AP48" s="118">
        <f>-PMT(Dashboard!$D$15,30,(NPV(Dashboard!$D$15,AP12:AP40)+IF(AP11="-",,AP11)),,1)</f>
        <v>1.5452906463257303</v>
      </c>
      <c r="AQ48" s="104">
        <f>-PMT(Dashboard!$D$15,30,(NPV(Dashboard!$D$15,AQ12:AQ40)+IF(AQ11="-",,AQ11)),,1)</f>
        <v>1.3375146228553639E-4</v>
      </c>
      <c r="AR48" s="106">
        <f>-PMT(Dashboard!$D$15,30,(NPV(Dashboard!$D$15,AR12:AR40)+IF(AR11="-",,AR11)),,1)</f>
        <v>1.1059149618876042E-4</v>
      </c>
      <c r="AT48" s="93" t="s">
        <v>23</v>
      </c>
      <c r="AU48" s="79">
        <v>30</v>
      </c>
      <c r="AV48" s="104">
        <f>-PMT(Dashboard!$D$15,30,(NPV(Dashboard!$D$15,AV12:AV40)+IF(AV11="-",,AV11)),,1)</f>
        <v>1.6597172084098295E-2</v>
      </c>
      <c r="AW48" s="105">
        <f>-PMT(Dashboard!$D$15,30,(NPV(Dashboard!$D$15,AW12:AW40)+IF(AW11="-",,AW11)),,1)</f>
        <v>1.1842253421766679E-2</v>
      </c>
      <c r="AX48" s="105">
        <f>-PMT(Dashboard!$D$15,30,(NPV(Dashboard!$D$15,AX12:AX40)+IF(AX11="-",,AX11)),,1)</f>
        <v>1.2697944638883879E-2</v>
      </c>
      <c r="AY48" s="114">
        <f>-PMT(Dashboard!$D$15,30,(NPV(Dashboard!$D$15,AY12:AY40)+IF(AY11="-",,AY11)),,1)</f>
        <v>8.6632250757524322E-3</v>
      </c>
      <c r="AZ48" s="115">
        <f>-PMT(Dashboard!$D$15,30,(NPV(Dashboard!$D$15,AZ12:AZ40)+IF(AZ11="-",,AZ11)),,1)</f>
        <v>44.696895859410631</v>
      </c>
      <c r="BA48" s="117">
        <f>-PMT(Dashboard!$D$15,30,(NPV(Dashboard!$D$15,BA12:BA40)+IF(BA11="-",,BA11)),,1)</f>
        <v>189.18065314633512</v>
      </c>
      <c r="BB48" s="115">
        <f>-PMT(Dashboard!$D$15,30,(NPV(Dashboard!$D$15,BB12:BB40)+IF(BB11="-",,BB11)),,1)</f>
        <v>48.272647528163489</v>
      </c>
      <c r="BC48" s="120">
        <f>-PMT(Dashboard!$D$15,30,(NPV(Dashboard!$D$15,BC12:BC40)+IF(BC11="-",,BC11)),,1)</f>
        <v>224.19087885116352</v>
      </c>
      <c r="BD48" s="118">
        <f>-PMT(Dashboard!$D$15,30,(NPV(Dashboard!$D$15,BD12:BD40)+IF(BD11="-",,BD11)),,1)</f>
        <v>130.40594072656367</v>
      </c>
      <c r="BE48" s="104">
        <f>-PMT(Dashboard!$D$15,30,(NPV(Dashboard!$D$15,BE12:BE40)+IF(BE11="-",,BE11)),,1)</f>
        <v>1.6373025680043979E-2</v>
      </c>
      <c r="BF48" s="105">
        <f>-PMT(Dashboard!$D$15,30,(NPV(Dashboard!$D$15,BF12:BF40)+IF(BF11="-",,BF11)),,1)</f>
        <v>1.1694144102486096E-2</v>
      </c>
      <c r="BG48" s="105">
        <f>-PMT(Dashboard!$D$15,30,(NPV(Dashboard!$D$15,BG12:BG40)+IF(BG11="-",,BG11)),,1)</f>
        <v>1.2796694994925245E-2</v>
      </c>
      <c r="BH48" s="114">
        <f>-PMT(Dashboard!$D$15,30,(NPV(Dashboard!$D$15,BH12:BH40)+IF(BH11="-",,BH11)),,1)</f>
        <v>8.7422361243404776E-3</v>
      </c>
      <c r="BI48" s="115">
        <f>-PMT(Dashboard!$D$15,30,(NPV(Dashboard!$D$15,BI12:BI40)+IF(BI11="-",,BI11)),,1)</f>
        <v>32.881976120669123</v>
      </c>
      <c r="BJ48" s="117">
        <f>-PMT(Dashboard!$D$15,30,(NPV(Dashboard!$D$15,BJ12:BJ40)+IF(BJ11="-",,BJ11)),,1)</f>
        <v>223.23318244994022</v>
      </c>
      <c r="BK48" s="115">
        <f>-PMT(Dashboard!$D$15,30,(NPV(Dashboard!$D$15,BK12:BK40)+IF(BK11="-",,BK11)),,1)</f>
        <v>35.512534210322656</v>
      </c>
      <c r="BL48" s="120">
        <f>-PMT(Dashboard!$D$15,30,(NPV(Dashboard!$D$15,BL12:BL40)+IF(BL11="-",,BL11)),,1)</f>
        <v>264.54525095376403</v>
      </c>
      <c r="BM48" s="118">
        <f>-PMT(Dashboard!$D$15,30,(NPV(Dashboard!$D$15,BM12:BM40)+IF(BM11="-",,BM11)),,1)</f>
        <v>141.49237129427601</v>
      </c>
      <c r="BO48" s="93" t="s">
        <v>23</v>
      </c>
      <c r="BP48" s="79">
        <v>30</v>
      </c>
      <c r="BQ48" s="122">
        <f>-PMT(Dashboard!$D$15,30,(NPV(Dashboard!$D$15,BQ12:BQ40)+IF(BQ11="-",,BQ11)),,1)</f>
        <v>93.999999999999957</v>
      </c>
      <c r="BR48" s="115">
        <f>-PMT(Dashboard!$D$15,30,(NPV(Dashboard!$D$15,BR12:BR40)+IF(BR11="-",,BR11)),,1)</f>
        <v>0.35642879027834468</v>
      </c>
      <c r="BS48" s="120">
        <f>-PMT(Dashboard!$D$15,30,(NPV(Dashboard!$D$15,BS12:BS40)+IF(BS11="-",,BS11)),,1)</f>
        <v>3.631409488794636</v>
      </c>
      <c r="BT48" s="118">
        <f>-PMT(Dashboard!$D$15,30,(NPV(Dashboard!$D$15,BT12:BT40)+IF(BT11="-",,BT11)),,1)</f>
        <v>1.9939191395364901</v>
      </c>
      <c r="BU48" s="115">
        <f>-PMT(Dashboard!$D$15,30,(NPV(Dashboard!$D$15,BU12:BU40)+IF(BU11="-",,BU11)),,1)</f>
        <v>0.1832861781917233</v>
      </c>
      <c r="BV48" s="120">
        <f>-PMT(Dashboard!$D$15,30,(NPV(Dashboard!$D$15,BV12:BV40)+IF(BV11="-",,BV11)),,1)</f>
        <v>3.5493763915060068</v>
      </c>
      <c r="BW48" s="118">
        <f>-PMT(Dashboard!$D$15,30,(NPV(Dashboard!$D$15,BW12:BW40)+IF(BW11="-",,BW11)),,1)</f>
        <v>1.8663312848488651</v>
      </c>
      <c r="BX48" s="118">
        <f>-PMT(Dashboard!$D$15,30,(NPV(Dashboard!$D$15,BX12:BX40)+IF(BX11="-",,BX11)),,1)</f>
        <v>2.3257072843553619</v>
      </c>
      <c r="BY48" s="118">
        <f>-PMT(Dashboard!$D$15,30,(NPV(Dashboard!$D$15,BY12:BY40)+IF(BY11="-",,BY11)),,1)</f>
        <v>2.1768888106477156</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tr">
        <f>IF(Dashboard!$D$4="2018 $","All Avoided Costs are in 2018 Dollars","All Avoided Costs are in Nominal Dollars")</f>
        <v>All Avoided Costs are in 2018 Dollars</v>
      </c>
      <c r="E50" s="97"/>
      <c r="F50" s="95"/>
      <c r="G50" s="95"/>
      <c r="H50" s="95"/>
      <c r="K50" s="10"/>
      <c r="L50" s="95"/>
      <c r="M50" s="95"/>
      <c r="N50" s="95"/>
      <c r="O50" s="95"/>
      <c r="P50" s="95"/>
      <c r="Q50" s="95"/>
      <c r="R50" s="75"/>
      <c r="S50" s="75"/>
      <c r="T50" s="75"/>
      <c r="U50" s="75"/>
      <c r="W50" s="96" t="s">
        <v>116</v>
      </c>
      <c r="X50" s="10"/>
      <c r="Y50" s="97" t="str">
        <f>$D50</f>
        <v>All Avoided Costs are in 2018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All Avoided Costs are in 2018 Dollars</v>
      </c>
      <c r="AW50" s="98"/>
      <c r="BO50" s="96" t="s">
        <v>116</v>
      </c>
      <c r="BP50" s="10"/>
      <c r="BQ50" s="97" t="str">
        <f>$D50</f>
        <v>All Avoided Costs are in 2018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4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CJ65"/>
  <sheetViews>
    <sheetView showGridLines="0"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("&amp;Dashboard!$D$4&amp;")"</f>
        <v>AESC 2018 Results: Avoided Cost of Electricity (2018 $)</v>
      </c>
      <c r="C2" s="11"/>
      <c r="F2" s="11"/>
      <c r="G2" s="11"/>
      <c r="H2" s="11"/>
      <c r="K2" s="11"/>
      <c r="L2" s="11"/>
      <c r="M2" s="11"/>
      <c r="N2" s="11"/>
      <c r="O2" s="11"/>
      <c r="P2" s="11"/>
      <c r="U2" s="12" t="s">
        <v>24</v>
      </c>
      <c r="W2" s="11" t="str">
        <f>$B$2</f>
        <v>AESC 2018 Results: Avoided Cost of Electricity (2018 $)</v>
      </c>
      <c r="X2" s="11"/>
      <c r="AB2" s="11"/>
      <c r="AI2" s="11"/>
      <c r="AK2" s="11"/>
      <c r="AQ2" s="11"/>
      <c r="AR2" s="12" t="s">
        <v>25</v>
      </c>
      <c r="AT2" s="11" t="str">
        <f>$B$2</f>
        <v>AESC 2018 Results: Avoided Cost of Electricity (2018 $)</v>
      </c>
      <c r="AV2" s="11"/>
      <c r="AW2" s="11"/>
      <c r="AZ2" s="11"/>
      <c r="BA2" s="11"/>
      <c r="BB2" s="11"/>
      <c r="BC2" s="11"/>
      <c r="BD2" s="11"/>
      <c r="BM2" s="12" t="s">
        <v>26</v>
      </c>
      <c r="BO2" s="11" t="str">
        <f>$B$2</f>
        <v>AESC 2018 Results: Avoided Cost of Electricity (2018 $)</v>
      </c>
      <c r="BQ2" s="11"/>
      <c r="BR2" s="11"/>
      <c r="BS2" s="11"/>
      <c r="BU2" s="11"/>
      <c r="BV2" s="11"/>
      <c r="BW2" s="12"/>
      <c r="BY2" s="12"/>
      <c r="CJ2" s="12" t="s">
        <v>27</v>
      </c>
    </row>
    <row r="3" spans="1:88" ht="23.25" x14ac:dyDescent="0.35">
      <c r="B3" s="13" t="s">
        <v>28</v>
      </c>
      <c r="D3" s="13" t="s">
        <v>130</v>
      </c>
      <c r="F3" s="11"/>
      <c r="G3" s="11"/>
      <c r="H3" s="11"/>
      <c r="K3" s="11"/>
      <c r="L3" s="11"/>
      <c r="M3" s="11"/>
      <c r="N3" s="11"/>
      <c r="O3" s="11"/>
      <c r="P3" s="11"/>
      <c r="Q3" s="11"/>
      <c r="R3" s="11"/>
      <c r="S3" s="11"/>
      <c r="T3" s="11"/>
      <c r="U3" s="11"/>
      <c r="W3" s="13" t="s">
        <v>28</v>
      </c>
      <c r="Y3" s="13" t="str">
        <f>D3</f>
        <v>Connecticut</v>
      </c>
      <c r="AI3" s="11"/>
      <c r="AJ3" s="11"/>
      <c r="AK3" s="11"/>
      <c r="AL3" s="11"/>
      <c r="AQ3" s="11"/>
      <c r="AR3" s="11"/>
      <c r="AT3" s="13" t="s">
        <v>28</v>
      </c>
      <c r="AV3" s="13" t="str">
        <f>Y3</f>
        <v>Connecticut</v>
      </c>
      <c r="BO3" s="13" t="s">
        <v>28</v>
      </c>
      <c r="BQ3" s="13" t="str">
        <f>AV3</f>
        <v>Connecticut</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v>4.7894254169147756E-2</v>
      </c>
      <c r="E11" s="49">
        <v>4.3812071318092539E-2</v>
      </c>
      <c r="F11" s="49">
        <v>3.1842871074401209E-2</v>
      </c>
      <c r="G11" s="49">
        <v>2.5814662569075313E-2</v>
      </c>
      <c r="H11" s="50">
        <v>5.2910500809924136E-3</v>
      </c>
      <c r="I11" s="101">
        <f>IFERROR((D11+$H11)*(1+Dashboard!$D$7)*(1+Dashboard!$D$8),"-")</f>
        <v>6.2035338877363504E-2</v>
      </c>
      <c r="J11" s="102">
        <f>IFERROR((E11+$H11)*(1+Dashboard!$D$7)*(1+Dashboard!$D$8),"-")</f>
        <v>5.7273880799892693E-2</v>
      </c>
      <c r="K11" s="102">
        <f>IFERROR((F11+$H11)*(1+Dashboard!$D$7)*(1+Dashboard!$D$8),"-")</f>
        <v>4.3313005635651131E-2</v>
      </c>
      <c r="L11" s="103">
        <f>IFERROR((G11+$H11)*(1+Dashboard!$D$7)*(1+Dashboard!$D$8),"-")</f>
        <v>3.6281703235039001E-2</v>
      </c>
      <c r="M11" s="53">
        <v>104.4975</v>
      </c>
      <c r="N11" s="54">
        <v>0</v>
      </c>
      <c r="O11" s="109">
        <f>M11*(1+Dashboard!$D$8)</f>
        <v>112.85730000000001</v>
      </c>
      <c r="P11" s="111">
        <f>N11*(1+Dashboard!$D$10)*(1+Dashboard!$D$7)*(1+Dashboard!$D$8)</f>
        <v>0</v>
      </c>
      <c r="Q11" s="112">
        <f>O11*Dashboard!$D$9+P11*(1-Dashboard!$D$9)</f>
        <v>56.428650000000005</v>
      </c>
      <c r="R11" s="51">
        <v>4.5903584515619753E-2</v>
      </c>
      <c r="S11" s="49">
        <v>4.6881886764262748E-2</v>
      </c>
      <c r="T11" s="49">
        <v>4.4717701943951693E-2</v>
      </c>
      <c r="U11" s="52">
        <v>4.5001861261661585E-2</v>
      </c>
      <c r="W11" s="36">
        <v>2018</v>
      </c>
      <c r="X11" s="47"/>
      <c r="Y11" s="56">
        <v>8.0488762082830765E-3</v>
      </c>
      <c r="Z11" s="49">
        <v>5.6817479554121756E-3</v>
      </c>
      <c r="AA11" s="49">
        <v>5.6792530535577646E-3</v>
      </c>
      <c r="AB11" s="52">
        <v>3.6899462731072932E-3</v>
      </c>
      <c r="AC11" s="53">
        <v>117.57088815238566</v>
      </c>
      <c r="AD11" s="55" t="s">
        <v>121</v>
      </c>
      <c r="AE11" s="109">
        <f>IFERROR(AC11*(1+Dashboard!$D$8),"-")</f>
        <v>126.97655920457653</v>
      </c>
      <c r="AF11" s="119" t="str">
        <f>IFERROR(AD11*(1+Dashboard!$D$7)*(1+Dashboard!$D$8)*(1+Dashboard!$D$10)*(1+$N11),"-")</f>
        <v>-</v>
      </c>
      <c r="AG11" s="112">
        <f>IF(AND(AE11="-",AF11="-"),"-",IFERROR(AE11*Dashboard!$D$9,0)+IFERROR(AF11*(1-Dashboard!$D$9),0))</f>
        <v>63.488279602288266</v>
      </c>
      <c r="AH11" s="51" t="s">
        <v>121</v>
      </c>
      <c r="AI11" s="49" t="s">
        <v>121</v>
      </c>
      <c r="AJ11" s="49" t="s">
        <v>121</v>
      </c>
      <c r="AK11" s="52" t="s">
        <v>121</v>
      </c>
      <c r="AL11" s="53" t="s">
        <v>121</v>
      </c>
      <c r="AM11" s="55" t="s">
        <v>121</v>
      </c>
      <c r="AN11" s="109" t="str">
        <f>IFERROR(AL11*(1+Dashboard!$D$8),"-")</f>
        <v>-</v>
      </c>
      <c r="AO11" s="119" t="str">
        <f>IFERROR(AM11*(1+Dashboard!$D$7)*(1+Dashboard!$D$8)*(1+Dashboard!$D$10),"-")</f>
        <v>-</v>
      </c>
      <c r="AP11" s="112" t="str">
        <f>IF(AND(AN11="-",AO11="-"),"-",IFERROR(AN11*Dashboard!$D$9,0)+IFERROR(AO11*(1-Dashboard!$D$9),0))</f>
        <v>-</v>
      </c>
      <c r="AQ11" s="56">
        <v>3.2043733291839309E-3</v>
      </c>
      <c r="AR11" s="58">
        <v>0</v>
      </c>
      <c r="AT11" s="36">
        <v>2018</v>
      </c>
      <c r="AU11" s="47"/>
      <c r="AV11" s="56">
        <v>3.0658650993841401E-2</v>
      </c>
      <c r="AW11" s="49">
        <v>2.172304050351687E-2</v>
      </c>
      <c r="AX11" s="49">
        <v>2.0639368120926808E-2</v>
      </c>
      <c r="AY11" s="52">
        <v>1.3556298059871318E-2</v>
      </c>
      <c r="AZ11" s="53">
        <v>369.37716484908094</v>
      </c>
      <c r="BA11" s="55" t="s">
        <v>121</v>
      </c>
      <c r="BB11" s="109">
        <f>IFERROR(AZ11*(1+Dashboard!$D$8),"-")</f>
        <v>398.92733803700742</v>
      </c>
      <c r="BC11" s="119" t="str">
        <f>IFERROR(BA11*(1+Dashboard!$D$7)*(1+Dashboard!$D$8)*(1+Dashboard!$D$10),"-")</f>
        <v>-</v>
      </c>
      <c r="BD11" s="112">
        <f>IF(AND(BB11="-",BC11="-"),"-",IFERROR(BB11*Dashboard!$D$9,0)+IFERROR(BC11*(1-Dashboard!$D$9),0))</f>
        <v>199.46366901850371</v>
      </c>
      <c r="BE11" s="51" t="s">
        <v>121</v>
      </c>
      <c r="BF11" s="49" t="s">
        <v>121</v>
      </c>
      <c r="BG11" s="49" t="s">
        <v>121</v>
      </c>
      <c r="BH11" s="52" t="s">
        <v>121</v>
      </c>
      <c r="BI11" s="53" t="s">
        <v>121</v>
      </c>
      <c r="BJ11" s="55" t="s">
        <v>121</v>
      </c>
      <c r="BK11" s="109" t="str">
        <f>IFERROR(BI11*(1+Dashboard!$D$8),"-")</f>
        <v>-</v>
      </c>
      <c r="BL11" s="119" t="str">
        <f>IFERROR(BJ11*(1+Dashboard!$D$7)*(1+Dashboard!$D$8)*(1+Dashboard!$D$10),"-")</f>
        <v>-</v>
      </c>
      <c r="BM11" s="112" t="str">
        <f>IF(AND(BK11="-",BL11="-"),"-",IFERROR(BK11*Dashboard!$D$9,0)+IFERROR(BL11*(1-Dashboard!$D$9),0))</f>
        <v>-</v>
      </c>
      <c r="BO11" s="36">
        <v>2018</v>
      </c>
      <c r="BP11" s="47"/>
      <c r="BQ11" s="59">
        <v>94</v>
      </c>
      <c r="BR11" s="60">
        <v>5.3250000000000002</v>
      </c>
      <c r="BS11" s="57">
        <v>16.643999999999998</v>
      </c>
      <c r="BT11" s="112">
        <f>IF(AND(BR11="-",BS11="-"),"-",IFERROR(BR11*Dashboard!$D$9,0)+IFERROR(BS11*(1-Dashboard!$D$9),0))</f>
        <v>10.984499999999999</v>
      </c>
      <c r="BU11" s="60" t="s">
        <v>121</v>
      </c>
      <c r="BV11" s="57" t="s">
        <v>121</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v>4.8702604329119735E-2</v>
      </c>
      <c r="E12" s="49">
        <v>4.52804479867501E-2</v>
      </c>
      <c r="F12" s="49">
        <v>3.1756201685818573E-2</v>
      </c>
      <c r="G12" s="49">
        <v>2.8403894858663698E-2</v>
      </c>
      <c r="H12" s="50">
        <v>1.0903795678244106E-2</v>
      </c>
      <c r="I12" s="101">
        <f>IFERROR((D12+$H12)*(1+Dashboard!$D$7)*(1+Dashboard!$D$8),"-")</f>
        <v>6.9524904968589193E-2</v>
      </c>
      <c r="J12" s="102">
        <f>IFERROR((E12+$H12)*(1+Dashboard!$D$7)*(1+Dashboard!$D$8),"-")</f>
        <v>6.5533301810849251E-2</v>
      </c>
      <c r="K12" s="102">
        <f>IFERROR((F12+$H12)*(1+Dashboard!$D$7)*(1+Dashboard!$D$8),"-")</f>
        <v>4.9758620925442719E-2</v>
      </c>
      <c r="L12" s="103">
        <f>IFERROR((G12+$H12)*(1+Dashboard!$D$7)*(1+Dashboard!$D$8),"-")</f>
        <v>4.5848490242249268E-2</v>
      </c>
      <c r="M12" s="53">
        <v>100.00999999999999</v>
      </c>
      <c r="N12" s="54">
        <v>0</v>
      </c>
      <c r="O12" s="109">
        <f>M12*(1+Dashboard!$D$8)</f>
        <v>108.0108</v>
      </c>
      <c r="P12" s="111">
        <f>N12*(1+Dashboard!$D$10)*(1+Dashboard!$D$7)*(1+Dashboard!$D$8)</f>
        <v>0</v>
      </c>
      <c r="Q12" s="112">
        <f>O12*Dashboard!$D$9+P12*(1-Dashboard!$D$9)</f>
        <v>54.005400000000002</v>
      </c>
      <c r="R12" s="51">
        <v>4.4646866518084541E-2</v>
      </c>
      <c r="S12" s="49">
        <v>4.5598385454359409E-2</v>
      </c>
      <c r="T12" s="49">
        <v>4.3493450255671084E-2</v>
      </c>
      <c r="U12" s="52">
        <v>4.376983004739185E-2</v>
      </c>
      <c r="W12" s="36">
        <v>2019</v>
      </c>
      <c r="X12" s="47"/>
      <c r="Y12" s="51">
        <v>1.2424017379445431E-2</v>
      </c>
      <c r="Z12" s="49">
        <v>8.7836225646428425E-3</v>
      </c>
      <c r="AA12" s="49">
        <v>8.6066713475302769E-3</v>
      </c>
      <c r="AB12" s="52">
        <v>6.2029400941353719E-3</v>
      </c>
      <c r="AC12" s="53">
        <v>61.084135887299325</v>
      </c>
      <c r="AD12" s="55" t="s">
        <v>121</v>
      </c>
      <c r="AE12" s="109">
        <f>IFERROR(AC12*(1+Dashboard!$D$8),"-")</f>
        <v>65.970866758283279</v>
      </c>
      <c r="AF12" s="119" t="str">
        <f>IFERROR(AD12*(1+Dashboard!$D$7)*(1+Dashboard!$D$8)*(1+Dashboard!$D$10),"-")</f>
        <v>-</v>
      </c>
      <c r="AG12" s="112">
        <f>IF(AND(AE12="-",AF12="-"),"-",IFERROR(AE12*Dashboard!$D$9,0)+IFERROR(AF12*(1-Dashboard!$D$9),0))</f>
        <v>32.985433379141639</v>
      </c>
      <c r="AH12" s="51">
        <v>8.0146875576608025E-3</v>
      </c>
      <c r="AI12" s="49">
        <v>5.666282356985403E-3</v>
      </c>
      <c r="AJ12" s="49">
        <v>5.5521317827555783E-3</v>
      </c>
      <c r="AK12" s="52">
        <v>4.0014936614328218E-3</v>
      </c>
      <c r="AL12" s="53">
        <v>73.59534444252931</v>
      </c>
      <c r="AM12" s="55" t="s">
        <v>121</v>
      </c>
      <c r="AN12" s="109">
        <f>IFERROR(AL12*(1+Dashboard!$D$8),"-")</f>
        <v>79.482971997931656</v>
      </c>
      <c r="AO12" s="119" t="str">
        <f>IFERROR(AM12*(1+Dashboard!$D$7)*(1+Dashboard!$D$8)*(1+Dashboard!$D$10),"-")</f>
        <v>-</v>
      </c>
      <c r="AP12" s="112">
        <f>IF(AND(AN12="-",AO12="-"),"-",IFERROR(AN12*Dashboard!$D$9,0)+IFERROR(AO12*(1-Dashboard!$D$9),0))</f>
        <v>39.741485998965828</v>
      </c>
      <c r="AQ12" s="56">
        <v>5.0176937735234937E-3</v>
      </c>
      <c r="AR12" s="58">
        <v>3.1360586084521833E-3</v>
      </c>
      <c r="AT12" s="36">
        <v>2019</v>
      </c>
      <c r="AU12" s="47"/>
      <c r="AV12" s="51">
        <v>4.7960451152462238E-2</v>
      </c>
      <c r="AW12" s="49">
        <v>3.373351843441514E-2</v>
      </c>
      <c r="AX12" s="49">
        <v>3.1489138691745217E-2</v>
      </c>
      <c r="AY12" s="52">
        <v>2.2846614572066246E-2</v>
      </c>
      <c r="AZ12" s="53">
        <v>193.92207513595071</v>
      </c>
      <c r="BA12" s="55" t="s">
        <v>121</v>
      </c>
      <c r="BB12" s="109">
        <f>IFERROR(AZ12*(1+Dashboard!$D$8),"-")</f>
        <v>209.43584114682679</v>
      </c>
      <c r="BC12" s="119" t="str">
        <f>IFERROR(BA12*(1+Dashboard!$D$7)*(1+Dashboard!$D$8)*(1+Dashboard!$D$10),"-")</f>
        <v>-</v>
      </c>
      <c r="BD12" s="112">
        <f>IF(AND(BB12="-",BC12="-"),"-",IFERROR(BB12*Dashboard!$D$9,0)+IFERROR(BC12*(1-Dashboard!$D$9),0))</f>
        <v>104.71792057341339</v>
      </c>
      <c r="BE12" s="51">
        <v>3.0939109256831684E-2</v>
      </c>
      <c r="BF12" s="49">
        <v>2.1761367697353987E-2</v>
      </c>
      <c r="BG12" s="49">
        <v>2.0313526644909683E-2</v>
      </c>
      <c r="BH12" s="52">
        <v>1.4738266371741405E-2</v>
      </c>
      <c r="BI12" s="53">
        <v>233.64105438066355</v>
      </c>
      <c r="BJ12" s="55" t="s">
        <v>121</v>
      </c>
      <c r="BK12" s="109">
        <f>IFERROR(BI12*(1+Dashboard!$D$8),"-")</f>
        <v>252.33233873111664</v>
      </c>
      <c r="BL12" s="119" t="str">
        <f>IFERROR(BJ12*(1+Dashboard!$D$7)*(1+Dashboard!$D$8)*(1+Dashboard!$D$10),"-")</f>
        <v>-</v>
      </c>
      <c r="BM12" s="112">
        <f>IF(AND(BK12="-",BL12="-"),"-",IFERROR(BK12*Dashboard!$D$9,0)+IFERROR(BL12*(1-Dashboard!$D$9),0))</f>
        <v>126.16616936555832</v>
      </c>
      <c r="BO12" s="36">
        <v>2019</v>
      </c>
      <c r="BP12" s="47"/>
      <c r="BQ12" s="59">
        <v>94</v>
      </c>
      <c r="BR12" s="53">
        <v>2.15</v>
      </c>
      <c r="BS12" s="57">
        <v>12.668849999999999</v>
      </c>
      <c r="BT12" s="112">
        <f>IF(AND(BR12="-",BS12="-"),"-",IFERROR(BR12*Dashboard!$D$9,0)+IFERROR(BS12*(1-Dashboard!$D$9),0))</f>
        <v>7.4094249999999997</v>
      </c>
      <c r="BU12" s="53">
        <v>2.6</v>
      </c>
      <c r="BV12" s="57">
        <v>12.668849999999999</v>
      </c>
      <c r="BW12" s="112">
        <f>IF(AND(BU12="-",BV12="-"),"-",IFERROR(BU12*Dashboard!$D$9,0)+IFERROR(BV12*(1-Dashboard!$D$9),0))</f>
        <v>7.6344249999999994</v>
      </c>
      <c r="BX12" s="112">
        <f>IFERROR(BT12*(1+Dashboard!$D$7)*(1+Dashboard!$D$8),"-")</f>
        <v>8.6423533199999998</v>
      </c>
      <c r="BY12" s="112">
        <f>IFERROR(BW12*(1+Dashboard!$D$7)*(1+Dashboard!$D$8),"-")</f>
        <v>8.9047933200000013</v>
      </c>
    </row>
    <row r="13" spans="1:88" x14ac:dyDescent="0.2">
      <c r="B13" s="36">
        <v>2020</v>
      </c>
      <c r="C13" s="47"/>
      <c r="D13" s="48">
        <v>5.204371207831883E-2</v>
      </c>
      <c r="E13" s="49">
        <v>4.8878684437180978E-2</v>
      </c>
      <c r="F13" s="49">
        <v>3.7587176101811892E-2</v>
      </c>
      <c r="G13" s="49">
        <v>3.273503279932452E-2</v>
      </c>
      <c r="H13" s="50">
        <v>8.5221306027807638E-3</v>
      </c>
      <c r="I13" s="101">
        <f>IFERROR((D13+$H13)*(1+Dashboard!$D$7)*(1+Dashboard!$D$8),"-")</f>
        <v>7.064399890323457E-2</v>
      </c>
      <c r="J13" s="102">
        <f>IFERROR((E13+$H13)*(1+Dashboard!$D$7)*(1+Dashboard!$D$8),"-")</f>
        <v>6.6952310662611383E-2</v>
      </c>
      <c r="K13" s="102">
        <f>IFERROR((F13+$H13)*(1+Dashboard!$D$7)*(1+Dashboard!$D$8),"-")</f>
        <v>5.3781895340236884E-2</v>
      </c>
      <c r="L13" s="103">
        <f>IFERROR((G13+$H13)*(1+Dashboard!$D$7)*(1+Dashboard!$D$8),"-")</f>
        <v>4.8122355392215613E-2</v>
      </c>
      <c r="M13" s="53">
        <v>73.849999999999994</v>
      </c>
      <c r="N13" s="54">
        <v>0</v>
      </c>
      <c r="O13" s="109">
        <f>M13*(1+Dashboard!$D$8)</f>
        <v>79.757999999999996</v>
      </c>
      <c r="P13" s="111">
        <f>N13*(1+Dashboard!$D$10)*(1+Dashboard!$D$7)*(1+Dashboard!$D$8)</f>
        <v>0</v>
      </c>
      <c r="Q13" s="112">
        <f>O13*Dashboard!$D$9+P13*(1-Dashboard!$D$9)</f>
        <v>39.878999999999998</v>
      </c>
      <c r="R13" s="51">
        <v>4.3440578034704497E-2</v>
      </c>
      <c r="S13" s="49">
        <v>4.4366388417970797E-2</v>
      </c>
      <c r="T13" s="49">
        <v>4.2318325275183873E-2</v>
      </c>
      <c r="U13" s="52">
        <v>4.258723771732801E-2</v>
      </c>
      <c r="W13" s="36">
        <v>2020</v>
      </c>
      <c r="X13" s="47"/>
      <c r="Y13" s="51">
        <v>1.4169774894455979E-2</v>
      </c>
      <c r="Z13" s="49">
        <v>1.0320483063186782E-2</v>
      </c>
      <c r="AA13" s="49">
        <v>1.0852667890248687E-2</v>
      </c>
      <c r="AB13" s="52">
        <v>7.5508611180403256E-3</v>
      </c>
      <c r="AC13" s="53">
        <v>74.528708525130142</v>
      </c>
      <c r="AD13" s="55" t="s">
        <v>121</v>
      </c>
      <c r="AE13" s="109">
        <f>IFERROR(AC13*(1+Dashboard!$D$8),"-")</f>
        <v>80.49100520714056</v>
      </c>
      <c r="AF13" s="119" t="str">
        <f>IFERROR(AD13*(1+Dashboard!$D$7)*(1+Dashboard!$D$8)*(1+Dashboard!$D$10),"-")</f>
        <v>-</v>
      </c>
      <c r="AG13" s="112">
        <f>IF(AND(AE13="-",AF13="-"),"-",IFERROR(AE13*Dashboard!$D$9,0)+IFERROR(AF13*(1-Dashboard!$D$9),0))</f>
        <v>40.24550260357028</v>
      </c>
      <c r="AH13" s="51">
        <v>1.3121128515085605E-2</v>
      </c>
      <c r="AI13" s="49">
        <v>9.5567068368051979E-3</v>
      </c>
      <c r="AJ13" s="49">
        <v>1.0049506867975061E-2</v>
      </c>
      <c r="AK13" s="52">
        <v>6.9920531460336867E-3</v>
      </c>
      <c r="AL13" s="53">
        <v>92.326609068444796</v>
      </c>
      <c r="AM13" s="55" t="s">
        <v>121</v>
      </c>
      <c r="AN13" s="109">
        <f>IFERROR(AL13*(1+Dashboard!$D$8),"-")</f>
        <v>99.712737793920383</v>
      </c>
      <c r="AO13" s="119" t="str">
        <f>IFERROR(AM13*(1+Dashboard!$D$7)*(1+Dashboard!$D$8)*(1+Dashboard!$D$10),"-")</f>
        <v>-</v>
      </c>
      <c r="AP13" s="112">
        <f>IF(AND(AN13="-",AO13="-"),"-",IFERROR(AN13*Dashboard!$D$9,0)+IFERROR(AO13*(1-Dashboard!$D$9),0))</f>
        <v>49.856368896960191</v>
      </c>
      <c r="AQ13" s="56">
        <v>5.513137649476918E-3</v>
      </c>
      <c r="AR13" s="58">
        <v>4.8895255377411915E-3</v>
      </c>
      <c r="AT13" s="36">
        <v>2020</v>
      </c>
      <c r="AU13" s="47"/>
      <c r="AV13" s="51">
        <v>5.4937070053038238E-2</v>
      </c>
      <c r="AW13" s="49">
        <v>3.9900503814075151E-2</v>
      </c>
      <c r="AX13" s="49">
        <v>3.9999590309427686E-2</v>
      </c>
      <c r="AY13" s="52">
        <v>2.7835792242619974E-2</v>
      </c>
      <c r="AZ13" s="53">
        <v>235.81569262210769</v>
      </c>
      <c r="BA13" s="55" t="s">
        <v>121</v>
      </c>
      <c r="BB13" s="109">
        <f>IFERROR(AZ13*(1+Dashboard!$D$8),"-")</f>
        <v>254.68094803187631</v>
      </c>
      <c r="BC13" s="119" t="str">
        <f>IFERROR(BA13*(1+Dashboard!$D$7)*(1+Dashboard!$D$8)*(1+Dashboard!$D$10),"-")</f>
        <v>-</v>
      </c>
      <c r="BD13" s="112">
        <f>IF(AND(BB13="-",BC13="-"),"-",IFERROR(BB13*Dashboard!$D$9,0)+IFERROR(BC13*(1-Dashboard!$D$9),0))</f>
        <v>127.34047401593816</v>
      </c>
      <c r="BE13" s="51">
        <v>5.0871404928966628E-2</v>
      </c>
      <c r="BF13" s="49">
        <v>3.6947632708405398E-2</v>
      </c>
      <c r="BG13" s="49">
        <v>3.7039386222438901E-2</v>
      </c>
      <c r="BH13" s="52">
        <v>2.5775780494405817E-2</v>
      </c>
      <c r="BI13" s="53">
        <v>292.12988787514831</v>
      </c>
      <c r="BJ13" s="55" t="s">
        <v>121</v>
      </c>
      <c r="BK13" s="109">
        <f>IFERROR(BI13*(1+Dashboard!$D$8),"-")</f>
        <v>315.5002789051602</v>
      </c>
      <c r="BL13" s="119" t="str">
        <f>IFERROR(BJ13*(1+Dashboard!$D$7)*(1+Dashboard!$D$8)*(1+Dashboard!$D$10),"-")</f>
        <v>-</v>
      </c>
      <c r="BM13" s="112">
        <f>IF(AND(BK13="-",BL13="-"),"-",IFERROR(BK13*Dashboard!$D$9,0)+IFERROR(BL13*(1-Dashboard!$D$9),0))</f>
        <v>157.7501394525801</v>
      </c>
      <c r="BO13" s="36">
        <v>2020</v>
      </c>
      <c r="BP13" s="47"/>
      <c r="BQ13" s="59">
        <v>94</v>
      </c>
      <c r="BR13" s="53">
        <v>0.92499999999999993</v>
      </c>
      <c r="BS13" s="57">
        <v>4.6398000000000001</v>
      </c>
      <c r="BT13" s="112">
        <f>IF(AND(BR13="-",BS13="-"),"-",IFERROR(BR13*Dashboard!$D$9,0)+IFERROR(BS13*(1-Dashboard!$D$9),0))</f>
        <v>2.7824</v>
      </c>
      <c r="BU13" s="53">
        <v>1.1499999999999999</v>
      </c>
      <c r="BV13" s="57">
        <v>4.6398000000000001</v>
      </c>
      <c r="BW13" s="112">
        <f>IF(AND(BU13="-",BV13="-"),"-",IFERROR(BU13*Dashboard!$D$9,0)+IFERROR(BV13*(1-Dashboard!$D$9),0))</f>
        <v>2.8948999999999998</v>
      </c>
      <c r="BX13" s="112">
        <f>IFERROR(BT13*(1+Dashboard!$D$7)*(1+Dashboard!$D$8),"-")</f>
        <v>3.2453913600000002</v>
      </c>
      <c r="BY13" s="112">
        <f>IFERROR(BW13*(1+Dashboard!$D$7)*(1+Dashboard!$D$8),"-")</f>
        <v>3.3766113600000001</v>
      </c>
    </row>
    <row r="14" spans="1:88" x14ac:dyDescent="0.2">
      <c r="B14" s="36">
        <v>2021</v>
      </c>
      <c r="C14" s="47"/>
      <c r="D14" s="48">
        <v>5.4356803054188149E-2</v>
      </c>
      <c r="E14" s="49">
        <v>5.0693939514005325E-2</v>
      </c>
      <c r="F14" s="49">
        <v>4.5437889734230796E-2</v>
      </c>
      <c r="G14" s="49">
        <v>3.7830471242141325E-2</v>
      </c>
      <c r="H14" s="50">
        <v>6.2132093289535544E-3</v>
      </c>
      <c r="I14" s="101">
        <f>IFERROR((D14+$H14)*(1+Dashboard!$D$7)*(1+Dashboard!$D$8),"-")</f>
        <v>7.0648862443696503E-2</v>
      </c>
      <c r="J14" s="102">
        <f>IFERROR((E14+$H14)*(1+Dashboard!$D$7)*(1+Dashboard!$D$8),"-")</f>
        <v>6.6376498410427254E-2</v>
      </c>
      <c r="K14" s="102">
        <f>IFERROR((F14+$H14)*(1+Dashboard!$D$7)*(1+Dashboard!$D$8),"-")</f>
        <v>6.0245841947298241E-2</v>
      </c>
      <c r="L14" s="103">
        <f>IFERROR((G14+$H14)*(1+Dashboard!$D$7)*(1+Dashboard!$D$8),"-")</f>
        <v>5.1372549018125074E-2</v>
      </c>
      <c r="M14" s="53">
        <v>59.93</v>
      </c>
      <c r="N14" s="54">
        <v>0</v>
      </c>
      <c r="O14" s="109">
        <f>M14*(1+Dashboard!$D$8)</f>
        <v>64.724400000000003</v>
      </c>
      <c r="P14" s="111">
        <f>N14*(1+Dashboard!$D$10)*(1+Dashboard!$D$7)*(1+Dashboard!$D$8)</f>
        <v>0</v>
      </c>
      <c r="Q14" s="112">
        <f>O14*Dashboard!$D$9+P14*(1-Dashboard!$D$9)</f>
        <v>32.362200000000001</v>
      </c>
      <c r="R14" s="51">
        <v>4.3207073250855259E-2</v>
      </c>
      <c r="S14" s="49">
        <v>4.4127907154451855E-2</v>
      </c>
      <c r="T14" s="49">
        <v>4.2090852901580808E-2</v>
      </c>
      <c r="U14" s="52">
        <v>4.2358319867064224E-2</v>
      </c>
      <c r="W14" s="36">
        <v>2021</v>
      </c>
      <c r="X14" s="47"/>
      <c r="Y14" s="51">
        <v>1.4619961096611319E-2</v>
      </c>
      <c r="Z14" s="49">
        <v>1.0610271325418009E-2</v>
      </c>
      <c r="AA14" s="49">
        <v>1.3021686939681389E-2</v>
      </c>
      <c r="AB14" s="52">
        <v>8.6900353510032495E-3</v>
      </c>
      <c r="AC14" s="53">
        <v>12.353233188574135</v>
      </c>
      <c r="AD14" s="55" t="s">
        <v>121</v>
      </c>
      <c r="AE14" s="109">
        <f>IFERROR(AC14*(1+Dashboard!$D$8),"-")</f>
        <v>13.341491843660068</v>
      </c>
      <c r="AF14" s="119" t="str">
        <f>IFERROR(AD14*(1+Dashboard!$D$7)*(1+Dashboard!$D$8)*(1+Dashboard!$D$10),"-")</f>
        <v>-</v>
      </c>
      <c r="AG14" s="112">
        <f>IF(AND(AE14="-",AF14="-"),"-",IFERROR(AE14*Dashboard!$D$9,0)+IFERROR(AF14*(1-Dashboard!$D$9),0))</f>
        <v>6.6707459218300338</v>
      </c>
      <c r="AH14" s="51">
        <v>1.4388391751610771E-2</v>
      </c>
      <c r="AI14" s="49">
        <v>1.0442212493737902E-2</v>
      </c>
      <c r="AJ14" s="49">
        <v>1.2815433072417464E-2</v>
      </c>
      <c r="AK14" s="52">
        <v>8.5523916335565695E-3</v>
      </c>
      <c r="AL14" s="53">
        <v>16.553332472689341</v>
      </c>
      <c r="AM14" s="55" t="s">
        <v>121</v>
      </c>
      <c r="AN14" s="109">
        <f>IFERROR(AL14*(1+Dashboard!$D$8),"-")</f>
        <v>17.877599070504491</v>
      </c>
      <c r="AO14" s="119" t="str">
        <f>IFERROR(AM14*(1+Dashboard!$D$7)*(1+Dashboard!$D$8)*(1+Dashboard!$D$10),"-")</f>
        <v>-</v>
      </c>
      <c r="AP14" s="112">
        <f>IF(AND(AN14="-",AO14="-"),"-",IFERROR(AN14*Dashboard!$D$9,0)+IFERROR(AO14*(1-Dashboard!$D$9),0))</f>
        <v>8.9387995352522456</v>
      </c>
      <c r="AQ14" s="56">
        <v>5.5572098695666535E-3</v>
      </c>
      <c r="AR14" s="58">
        <v>5.0138837676619924E-3</v>
      </c>
      <c r="AT14" s="36">
        <v>2021</v>
      </c>
      <c r="AU14" s="47"/>
      <c r="AV14" s="51">
        <v>5.7825932099218401E-2</v>
      </c>
      <c r="AW14" s="49">
        <v>4.1843466897797756E-2</v>
      </c>
      <c r="AX14" s="49">
        <v>4.8623649726948083E-2</v>
      </c>
      <c r="AY14" s="52">
        <v>3.2878045931149423E-2</v>
      </c>
      <c r="AZ14" s="53">
        <v>39.345908611707912</v>
      </c>
      <c r="BA14" s="55" t="s">
        <v>121</v>
      </c>
      <c r="BB14" s="109">
        <f>IFERROR(AZ14*(1+Dashboard!$D$8),"-")</f>
        <v>42.49358130064455</v>
      </c>
      <c r="BC14" s="119" t="str">
        <f>IFERROR(BA14*(1+Dashboard!$D$7)*(1+Dashboard!$D$8)*(1+Dashboard!$D$10),"-")</f>
        <v>-</v>
      </c>
      <c r="BD14" s="112">
        <f>IF(AND(BB14="-",BC14="-"),"-",IFERROR(BB14*Dashboard!$D$9,0)+IFERROR(BC14*(1-Dashboard!$D$9),0))</f>
        <v>21.246790650322275</v>
      </c>
      <c r="BE14" s="51">
        <v>5.6910012205056301E-2</v>
      </c>
      <c r="BF14" s="49">
        <v>4.1180697403539586E-2</v>
      </c>
      <c r="BG14" s="49">
        <v>4.7853487163286038E-2</v>
      </c>
      <c r="BH14" s="52">
        <v>3.2357282058327698E-2</v>
      </c>
      <c r="BI14" s="53">
        <v>52.723517539688608</v>
      </c>
      <c r="BJ14" s="55" t="s">
        <v>121</v>
      </c>
      <c r="BK14" s="109">
        <f>IFERROR(BI14*(1+Dashboard!$D$8),"-")</f>
        <v>56.9413989428637</v>
      </c>
      <c r="BL14" s="119" t="str">
        <f>IFERROR(BJ14*(1+Dashboard!$D$7)*(1+Dashboard!$D$8)*(1+Dashboard!$D$10),"-")</f>
        <v>-</v>
      </c>
      <c r="BM14" s="112">
        <f>IF(AND(BK14="-",BL14="-"),"-",IFERROR(BK14*Dashboard!$D$9,0)+IFERROR(BL14*(1-Dashboard!$D$9),0))</f>
        <v>28.47069947143185</v>
      </c>
      <c r="BO14" s="36">
        <v>2021</v>
      </c>
      <c r="BP14" s="47"/>
      <c r="BQ14" s="59">
        <v>94</v>
      </c>
      <c r="BR14" s="53">
        <v>0.27499999999999997</v>
      </c>
      <c r="BS14" s="57">
        <v>7.7650750000000004</v>
      </c>
      <c r="BT14" s="112">
        <f>IF(AND(BR14="-",BS14="-"),"-",IFERROR(BR14*Dashboard!$D$9,0)+IFERROR(BS14*(1-Dashboard!$D$9),0))</f>
        <v>4.0200374999999999</v>
      </c>
      <c r="BU14" s="53">
        <v>0.35000000000000003</v>
      </c>
      <c r="BV14" s="57">
        <v>7.7650750000000004</v>
      </c>
      <c r="BW14" s="112">
        <f>IF(AND(BU14="-",BV14="-"),"-",IFERROR(BU14*Dashboard!$D$9,0)+IFERROR(BV14*(1-Dashboard!$D$9),0))</f>
        <v>4.0575375000000005</v>
      </c>
      <c r="BX14" s="112">
        <f>IFERROR(BT14*(1+Dashboard!$D$7)*(1+Dashboard!$D$8),"-")</f>
        <v>4.6889717400000004</v>
      </c>
      <c r="BY14" s="112">
        <f>IFERROR(BW14*(1+Dashboard!$D$7)*(1+Dashboard!$D$8),"-")</f>
        <v>4.7327117400000018</v>
      </c>
    </row>
    <row r="15" spans="1:88" x14ac:dyDescent="0.2">
      <c r="B15" s="36">
        <v>2022</v>
      </c>
      <c r="C15" s="47"/>
      <c r="D15" s="48">
        <v>5.3967275612421532E-2</v>
      </c>
      <c r="E15" s="49">
        <v>4.900526116610799E-2</v>
      </c>
      <c r="F15" s="49">
        <v>4.4569988607881347E-2</v>
      </c>
      <c r="G15" s="49">
        <v>3.5913957814822491E-2</v>
      </c>
      <c r="H15" s="50">
        <v>3.3951013130741363E-3</v>
      </c>
      <c r="I15" s="101">
        <f>IFERROR((D15+$H15)*(1+Dashboard!$D$7)*(1+Dashboard!$D$8),"-")</f>
        <v>6.6907476445898159E-2</v>
      </c>
      <c r="J15" s="102">
        <f>IFERROR((E15+$H15)*(1+Dashboard!$D$7)*(1+Dashboard!$D$8),"-")</f>
        <v>6.1119782795718038E-2</v>
      </c>
      <c r="K15" s="102">
        <f>IFERROR((F15+$H15)*(1+Dashboard!$D$7)*(1+Dashboard!$D$8),"-")</f>
        <v>5.5946480883802482E-2</v>
      </c>
      <c r="L15" s="103">
        <f>IFERROR((G15+$H15)*(1+Dashboard!$D$7)*(1+Dashboard!$D$8),"-")</f>
        <v>4.5850086566778629E-2</v>
      </c>
      <c r="M15" s="53">
        <v>57.58</v>
      </c>
      <c r="N15" s="54">
        <v>0</v>
      </c>
      <c r="O15" s="109">
        <f>M15*(1+Dashboard!$D$8)</f>
        <v>62.186399999999999</v>
      </c>
      <c r="P15" s="111">
        <f>N15*(1+Dashboard!$D$10)*(1+Dashboard!$D$7)*(1+Dashboard!$D$8)</f>
        <v>0</v>
      </c>
      <c r="Q15" s="112">
        <f>O15*Dashboard!$D$9+P15*(1-Dashboard!$D$9)</f>
        <v>31.0932</v>
      </c>
      <c r="R15" s="51">
        <v>4.2984818918756315E-2</v>
      </c>
      <c r="S15" s="49">
        <v>4.3900916113549938E-2</v>
      </c>
      <c r="T15" s="49">
        <v>4.1874340333261206E-2</v>
      </c>
      <c r="U15" s="52">
        <v>4.2140431466333415E-2</v>
      </c>
      <c r="W15" s="36">
        <v>2022</v>
      </c>
      <c r="X15" s="47"/>
      <c r="Y15" s="51">
        <v>1.306143106406636E-2</v>
      </c>
      <c r="Z15" s="49">
        <v>9.1245757684784937E-3</v>
      </c>
      <c r="AA15" s="49">
        <v>1.1516828461863466E-2</v>
      </c>
      <c r="AB15" s="52">
        <v>7.3574840503759795E-3</v>
      </c>
      <c r="AC15" s="53">
        <v>8.2185576653733747</v>
      </c>
      <c r="AD15" s="55" t="s">
        <v>121</v>
      </c>
      <c r="AE15" s="109">
        <f>IFERROR(AC15*(1+Dashboard!$D$8),"-")</f>
        <v>8.8760422786032454</v>
      </c>
      <c r="AF15" s="119" t="str">
        <f>IFERROR(AD15*(1+Dashboard!$D$7)*(1+Dashboard!$D$8)*(1+Dashboard!$D$10),"-")</f>
        <v>-</v>
      </c>
      <c r="AG15" s="112">
        <f>IF(AND(AE15="-",AF15="-"),"-",IFERROR(AE15*Dashboard!$D$9,0)+IFERROR(AF15*(1-Dashboard!$D$9),0))</f>
        <v>4.4380211393016227</v>
      </c>
      <c r="AH15" s="51">
        <v>1.4389484051363732E-2</v>
      </c>
      <c r="AI15" s="49">
        <v>1.0052339353319286E-2</v>
      </c>
      <c r="AJ15" s="49">
        <v>1.2687830197274184E-2</v>
      </c>
      <c r="AK15" s="52">
        <v>8.1055742576562669E-3</v>
      </c>
      <c r="AL15" s="53">
        <v>12.452360099050566</v>
      </c>
      <c r="AM15" s="55" t="s">
        <v>121</v>
      </c>
      <c r="AN15" s="109">
        <f>IFERROR(AL15*(1+Dashboard!$D$8),"-")</f>
        <v>13.448548906974612</v>
      </c>
      <c r="AO15" s="119" t="str">
        <f>IFERROR(AM15*(1+Dashboard!$D$7)*(1+Dashboard!$D$8)*(1+Dashboard!$D$10),"-")</f>
        <v>-</v>
      </c>
      <c r="AP15" s="112">
        <f>IF(AND(AN15="-",AO15="-"),"-",IFERROR(AN15*Dashboard!$D$9,0)+IFERROR(AO15*(1-Dashboard!$D$9),0))</f>
        <v>6.7242744534873058</v>
      </c>
      <c r="AQ15" s="56">
        <v>5.0167210755482586E-3</v>
      </c>
      <c r="AR15" s="58">
        <v>5.0167210755482586E-3</v>
      </c>
      <c r="AT15" s="36">
        <v>2022</v>
      </c>
      <c r="AU15" s="47"/>
      <c r="AV15" s="51">
        <v>5.1709386453943906E-2</v>
      </c>
      <c r="AW15" s="49">
        <v>3.6222239373322293E-2</v>
      </c>
      <c r="AX15" s="49">
        <v>4.3165625247319005E-2</v>
      </c>
      <c r="AY15" s="52">
        <v>2.7784007941756141E-2</v>
      </c>
      <c r="AZ15" s="53">
        <v>26.343894601502747</v>
      </c>
      <c r="BA15" s="55" t="s">
        <v>121</v>
      </c>
      <c r="BB15" s="109">
        <f>IFERROR(AZ15*(1+Dashboard!$D$8),"-")</f>
        <v>28.451406169622967</v>
      </c>
      <c r="BC15" s="119" t="str">
        <f>IFERROR(BA15*(1+Dashboard!$D$7)*(1+Dashboard!$D$8)*(1+Dashboard!$D$10),"-")</f>
        <v>-</v>
      </c>
      <c r="BD15" s="112">
        <f>IF(AND(BB15="-",BC15="-"),"-",IFERROR(BB15*Dashboard!$D$9,0)+IFERROR(BC15*(1-Dashboard!$D$9),0))</f>
        <v>14.225703084811483</v>
      </c>
      <c r="BE15" s="51">
        <v>5.6967064943738342E-2</v>
      </c>
      <c r="BF15" s="49">
        <v>3.99052242599236E-2</v>
      </c>
      <c r="BG15" s="49">
        <v>4.7554595895104503E-2</v>
      </c>
      <c r="BH15" s="52">
        <v>3.0609014984641046E-2</v>
      </c>
      <c r="BI15" s="53">
        <v>39.914991820458695</v>
      </c>
      <c r="BJ15" s="55" t="s">
        <v>121</v>
      </c>
      <c r="BK15" s="109">
        <f>IFERROR(BI15*(1+Dashboard!$D$8),"-")</f>
        <v>43.108191166095395</v>
      </c>
      <c r="BL15" s="119" t="str">
        <f>IFERROR(BJ15*(1+Dashboard!$D$7)*(1+Dashboard!$D$8)*(1+Dashboard!$D$10),"-")</f>
        <v>-</v>
      </c>
      <c r="BM15" s="112">
        <f>IF(AND(BK15="-",BL15="-"),"-",IFERROR(BK15*Dashboard!$D$9,0)+IFERROR(BL15*(1-Dashboard!$D$9),0))</f>
        <v>21.554095583047697</v>
      </c>
      <c r="BO15" s="36">
        <v>2022</v>
      </c>
      <c r="BP15" s="47"/>
      <c r="BQ15" s="59">
        <v>94</v>
      </c>
      <c r="BR15" s="53">
        <v>0.17500000000000002</v>
      </c>
      <c r="BS15" s="57">
        <v>7.9649999999999999</v>
      </c>
      <c r="BT15" s="112">
        <f>IF(AND(BR15="-",BS15="-"),"-",IFERROR(BR15*Dashboard!$D$9,0)+IFERROR(BS15*(1-Dashboard!$D$9),0))</f>
        <v>4.07</v>
      </c>
      <c r="BU15" s="53">
        <v>0.27499999999999997</v>
      </c>
      <c r="BV15" s="57">
        <v>7.9649999999999999</v>
      </c>
      <c r="BW15" s="112">
        <f>IF(AND(BU15="-",BV15="-"),"-",IFERROR(BU15*Dashboard!$D$9,0)+IFERROR(BV15*(1-Dashboard!$D$9),0))</f>
        <v>4.12</v>
      </c>
      <c r="BX15" s="112">
        <f>IFERROR(BT15*(1+Dashboard!$D$7)*(1+Dashboard!$D$8),"-")</f>
        <v>4.7472480000000008</v>
      </c>
      <c r="BY15" s="112">
        <f>IFERROR(BW15*(1+Dashboard!$D$7)*(1+Dashboard!$D$8),"-")</f>
        <v>4.8055680000000009</v>
      </c>
    </row>
    <row r="16" spans="1:88" x14ac:dyDescent="0.2">
      <c r="B16" s="36">
        <v>2023</v>
      </c>
      <c r="C16" s="47"/>
      <c r="D16" s="48">
        <v>5.5278949861703348E-2</v>
      </c>
      <c r="E16" s="49">
        <v>4.8977378738217413E-2</v>
      </c>
      <c r="F16" s="49">
        <v>4.1683530796488136E-2</v>
      </c>
      <c r="G16" s="49">
        <v>3.2711183428466593E-2</v>
      </c>
      <c r="H16" s="50">
        <v>3.7619529186285563E-3</v>
      </c>
      <c r="I16" s="101">
        <f>IFERROR((D16+$H16)*(1+Dashboard!$D$7)*(1+Dashboard!$D$8),"-")</f>
        <v>6.886530900297913E-2</v>
      </c>
      <c r="J16" s="102">
        <f>IFERROR((E16+$H16)*(1+Dashboard!$D$7)*(1+Dashboard!$D$8),"-")</f>
        <v>6.1515156444545145E-2</v>
      </c>
      <c r="K16" s="102">
        <f>IFERROR((F16+$H16)*(1+Dashboard!$D$7)*(1+Dashboard!$D$8),"-")</f>
        <v>5.300761220531211E-2</v>
      </c>
      <c r="L16" s="103">
        <f>IFERROR((G16+$H16)*(1+Dashboard!$D$7)*(1+Dashboard!$D$8),"-")</f>
        <v>4.2542266235251792E-2</v>
      </c>
      <c r="M16" s="53">
        <v>58.78</v>
      </c>
      <c r="N16" s="54">
        <v>20.790485999999998</v>
      </c>
      <c r="O16" s="109">
        <f>M16*(1+Dashboard!$D$8)</f>
        <v>63.482400000000005</v>
      </c>
      <c r="P16" s="111">
        <f>N16*(1+Dashboard!$D$10)*(1+Dashboard!$D$7)*(1+Dashboard!$D$8)</f>
        <v>24.638023236326401</v>
      </c>
      <c r="Q16" s="112">
        <f>O16*Dashboard!$D$9+P16*(1-Dashboard!$D$9)</f>
        <v>44.060211618163201</v>
      </c>
      <c r="R16" s="51">
        <v>4.2773463619224794E-2</v>
      </c>
      <c r="S16" s="49">
        <v>4.3685056386597851E-2</v>
      </c>
      <c r="T16" s="49">
        <v>4.1668445229677102E-2</v>
      </c>
      <c r="U16" s="52">
        <v>4.1933227999179382E-2</v>
      </c>
      <c r="W16" s="36">
        <v>2023</v>
      </c>
      <c r="X16" s="47"/>
      <c r="Y16" s="51">
        <v>1.0723520862256083E-2</v>
      </c>
      <c r="Z16" s="49">
        <v>7.233381945235152E-3</v>
      </c>
      <c r="AA16" s="49">
        <v>8.6170324771174794E-3</v>
      </c>
      <c r="AB16" s="52">
        <v>5.3888022477673221E-3</v>
      </c>
      <c r="AC16" s="53" t="s">
        <v>121</v>
      </c>
      <c r="AD16" s="55">
        <v>7.8507790069671994</v>
      </c>
      <c r="AE16" s="109" t="str">
        <f>IFERROR(AC16*(1+Dashboard!$D$8),"-")</f>
        <v>-</v>
      </c>
      <c r="AF16" s="119">
        <f>IFERROR(AD16*(1+Dashboard!$D$7)*(1+Dashboard!$D$8)*(1+Dashboard!$D$10),"-")</f>
        <v>9.303663011866167</v>
      </c>
      <c r="AG16" s="112">
        <f>IF(AND(AE16="-",AF16="-"),"-",IFERROR(AE16*Dashboard!$D$9,0)+IFERROR(AF16*(1-Dashboard!$D$9),0))</f>
        <v>4.6518315059330835</v>
      </c>
      <c r="AH16" s="51">
        <v>1.3476750392747133E-2</v>
      </c>
      <c r="AI16" s="49">
        <v>9.0905295213673746E-3</v>
      </c>
      <c r="AJ16" s="49">
        <v>1.0829427882128975E-2</v>
      </c>
      <c r="AK16" s="52">
        <v>6.7723599125591562E-3</v>
      </c>
      <c r="AL16" s="53">
        <v>8.2403214767785649</v>
      </c>
      <c r="AM16" s="55" t="s">
        <v>121</v>
      </c>
      <c r="AN16" s="109">
        <f>IFERROR(AL16*(1+Dashboard!$D$8),"-")</f>
        <v>8.8995471949208511</v>
      </c>
      <c r="AO16" s="119" t="str">
        <f>IFERROR(AM16*(1+Dashboard!$D$7)*(1+Dashboard!$D$8)*(1+Dashboard!$D$10),"-")</f>
        <v>-</v>
      </c>
      <c r="AP16" s="112">
        <f>IF(AND(AN16="-",AO16="-"),"-",IFERROR(AN16*Dashboard!$D$9,0)+IFERROR(AO16*(1-Dashboard!$D$9),0))</f>
        <v>4.4497735974604256</v>
      </c>
      <c r="AQ16" s="56">
        <v>3.6760215709972337E-3</v>
      </c>
      <c r="AR16" s="58">
        <v>3.6760215709972337E-3</v>
      </c>
      <c r="AT16" s="36">
        <v>2023</v>
      </c>
      <c r="AU16" s="47"/>
      <c r="AV16" s="51">
        <v>3.7898186236730996E-2</v>
      </c>
      <c r="AW16" s="49">
        <v>2.582699156046573E-2</v>
      </c>
      <c r="AX16" s="49">
        <v>2.8781967121075381E-2</v>
      </c>
      <c r="AY16" s="52">
        <v>1.8246717652885717E-2</v>
      </c>
      <c r="AZ16" s="53" t="s">
        <v>121</v>
      </c>
      <c r="BA16" s="55">
        <v>25.29816202455887</v>
      </c>
      <c r="BB16" s="109" t="str">
        <f>IFERROR(AZ16*(1+Dashboard!$D$8),"-")</f>
        <v>-</v>
      </c>
      <c r="BC16" s="119">
        <f>IFERROR(BA16*(1+Dashboard!$D$7)*(1+Dashboard!$D$8)*(1+Dashboard!$D$10),"-")</f>
        <v>29.979900604412595</v>
      </c>
      <c r="BD16" s="112">
        <f>IF(AND(BB16="-",BC16="-"),"-",IFERROR(BB16*Dashboard!$D$9,0)+IFERROR(BC16*(1-Dashboard!$D$9),0))</f>
        <v>14.989950302206298</v>
      </c>
      <c r="BE16" s="51">
        <v>4.7628423799495896E-2</v>
      </c>
      <c r="BF16" s="49">
        <v>3.245798867059372E-2</v>
      </c>
      <c r="BG16" s="49">
        <v>3.6171644713094864E-2</v>
      </c>
      <c r="BH16" s="52">
        <v>2.2931503789991061E-2</v>
      </c>
      <c r="BI16" s="53">
        <v>26.553414338754575</v>
      </c>
      <c r="BJ16" s="55" t="s">
        <v>121</v>
      </c>
      <c r="BK16" s="109">
        <f>IFERROR(BI16*(1+Dashboard!$D$8),"-")</f>
        <v>28.677687485854943</v>
      </c>
      <c r="BL16" s="119" t="str">
        <f>IFERROR(BJ16*(1+Dashboard!$D$7)*(1+Dashboard!$D$8)*(1+Dashboard!$D$10),"-")</f>
        <v>-</v>
      </c>
      <c r="BM16" s="112">
        <f>IF(AND(BK16="-",BL16="-"),"-",IFERROR(BK16*Dashboard!$D$9,0)+IFERROR(BL16*(1-Dashboard!$D$9),0))</f>
        <v>14.338843742927471</v>
      </c>
      <c r="BO16" s="36">
        <v>2023</v>
      </c>
      <c r="BP16" s="47"/>
      <c r="BQ16" s="59">
        <v>94</v>
      </c>
      <c r="BR16" s="53">
        <v>0.1</v>
      </c>
      <c r="BS16" s="57">
        <v>5.8756932314410486</v>
      </c>
      <c r="BT16" s="112">
        <f>IF(AND(BR16="-",BS16="-"),"-",IFERROR(BR16*Dashboard!$D$9,0)+IFERROR(BS16*(1-Dashboard!$D$9),0))</f>
        <v>2.9878466157205241</v>
      </c>
      <c r="BU16" s="53">
        <v>0.2</v>
      </c>
      <c r="BV16" s="57">
        <v>8.1056250000000016</v>
      </c>
      <c r="BW16" s="112">
        <f>IF(AND(BU16="-",BV16="-"),"-",IFERROR(BU16*Dashboard!$D$9,0)+IFERROR(BV16*(1-Dashboard!$D$9),0))</f>
        <v>4.1528125000000005</v>
      </c>
      <c r="BX16" s="112">
        <f>IFERROR(BT16*(1+Dashboard!$D$7)*(1+Dashboard!$D$8),"-")</f>
        <v>3.4850242925764197</v>
      </c>
      <c r="BY16" s="112">
        <f>IFERROR(BW16*(1+Dashboard!$D$7)*(1+Dashboard!$D$8),"-")</f>
        <v>4.8438405000000007</v>
      </c>
    </row>
    <row r="17" spans="2:77" x14ac:dyDescent="0.2">
      <c r="B17" s="36">
        <v>2024</v>
      </c>
      <c r="C17" s="47"/>
      <c r="D17" s="48">
        <v>5.8833999841329851E-2</v>
      </c>
      <c r="E17" s="49">
        <v>5.5200391356299804E-2</v>
      </c>
      <c r="F17" s="49">
        <v>4.1058996404129959E-2</v>
      </c>
      <c r="G17" s="49">
        <v>3.744146161687964E-2</v>
      </c>
      <c r="H17" s="50">
        <v>3.3757120065190274E-3</v>
      </c>
      <c r="I17" s="101">
        <f>IFERROR((D17+$H17)*(1+Dashboard!$D$7)*(1+Dashboard!$D$8),"-")</f>
        <v>7.2561407899330937E-2</v>
      </c>
      <c r="J17" s="102">
        <f>IFERROR((E17+$H17)*(1+Dashboard!$D$7)*(1+Dashboard!$D$8),"-")</f>
        <v>6.8323166962391893E-2</v>
      </c>
      <c r="K17" s="102">
        <f>IFERROR((F17+$H17)*(1+Dashboard!$D$7)*(1+Dashboard!$D$8),"-")</f>
        <v>5.1828643890180985E-2</v>
      </c>
      <c r="L17" s="103">
        <f>IFERROR((G17+$H17)*(1+Dashboard!$D$7)*(1+Dashboard!$D$8),"-")</f>
        <v>4.7609151314332208E-2</v>
      </c>
      <c r="M17" s="53">
        <v>61.24</v>
      </c>
      <c r="N17" s="54">
        <v>36.039740000000002</v>
      </c>
      <c r="O17" s="109">
        <f>M17*(1+Dashboard!$D$8)</f>
        <v>66.139200000000002</v>
      </c>
      <c r="P17" s="111">
        <f>N17*(1+Dashboard!$D$10)*(1+Dashboard!$D$7)*(1+Dashboard!$D$8)</f>
        <v>42.709340779776007</v>
      </c>
      <c r="Q17" s="112">
        <f>O17*Dashboard!$D$9+P17*(1-Dashboard!$D$9)</f>
        <v>54.424270389888008</v>
      </c>
      <c r="R17" s="51">
        <v>4.2404336799778355E-2</v>
      </c>
      <c r="S17" s="49">
        <v>4.3308062695722759E-2</v>
      </c>
      <c r="T17" s="49">
        <v>4.1308854507826002E-2</v>
      </c>
      <c r="U17" s="52">
        <v>4.1571352252612478E-2</v>
      </c>
      <c r="W17" s="36">
        <v>2024</v>
      </c>
      <c r="X17" s="47"/>
      <c r="Y17" s="51">
        <v>8.6395328584114653E-3</v>
      </c>
      <c r="Z17" s="49">
        <v>6.3272767184735824E-3</v>
      </c>
      <c r="AA17" s="49">
        <v>6.3333006758062044E-3</v>
      </c>
      <c r="AB17" s="52">
        <v>4.6809753633690072E-3</v>
      </c>
      <c r="AC17" s="53" t="s">
        <v>121</v>
      </c>
      <c r="AD17" s="55">
        <v>13.641045259303242</v>
      </c>
      <c r="AE17" s="109" t="str">
        <f>IFERROR(AC17*(1+Dashboard!$D$8),"-")</f>
        <v>-</v>
      </c>
      <c r="AF17" s="119">
        <f>IFERROR(AD17*(1+Dashboard!$D$7)*(1+Dashboard!$D$8)*(1+Dashboard!$D$10),"-")</f>
        <v>16.165489833498526</v>
      </c>
      <c r="AG17" s="112">
        <f>IF(AND(AE17="-",AF17="-"),"-",IFERROR(AE17*Dashboard!$D$9,0)+IFERROR(AF17*(1-Dashboard!$D$9),0))</f>
        <v>8.0827449167492631</v>
      </c>
      <c r="AH17" s="51">
        <v>1.1150138468378711E-2</v>
      </c>
      <c r="AI17" s="49">
        <v>8.1659521058527716E-3</v>
      </c>
      <c r="AJ17" s="49">
        <v>8.1737265954562165E-3</v>
      </c>
      <c r="AK17" s="52">
        <v>6.0412437019459996E-3</v>
      </c>
      <c r="AL17" s="53" t="s">
        <v>121</v>
      </c>
      <c r="AM17" s="55">
        <v>7.9176879614529678</v>
      </c>
      <c r="AN17" s="109" t="str">
        <f>IFERROR(AL17*(1+Dashboard!$D$8),"-")</f>
        <v>-</v>
      </c>
      <c r="AO17" s="119">
        <f>IFERROR(AM17*(1+Dashboard!$D$7)*(1+Dashboard!$D$8)*(1+Dashboard!$D$10),"-")</f>
        <v>9.3829542980505636</v>
      </c>
      <c r="AP17" s="112">
        <f>IF(AND(AN17="-",AO17="-"),"-",IFERROR(AN17*Dashboard!$D$9,0)+IFERROR(AO17*(1-Dashboard!$D$9),0))</f>
        <v>4.6914771490252818</v>
      </c>
      <c r="AQ17" s="56">
        <v>2.3864690900144503E-3</v>
      </c>
      <c r="AR17" s="58">
        <v>2.3864690900144503E-3</v>
      </c>
      <c r="AT17" s="36">
        <v>2024</v>
      </c>
      <c r="AU17" s="47"/>
      <c r="AV17" s="51">
        <v>3.0624793997892079E-2</v>
      </c>
      <c r="AW17" s="49">
        <v>2.2505682085984028E-2</v>
      </c>
      <c r="AX17" s="49">
        <v>2.1343564929488464E-2</v>
      </c>
      <c r="AY17" s="52">
        <v>1.5849300384470327E-2</v>
      </c>
      <c r="AZ17" s="53" t="s">
        <v>121</v>
      </c>
      <c r="BA17" s="55">
        <v>44.219668657767038</v>
      </c>
      <c r="BB17" s="109" t="str">
        <f>IFERROR(AZ17*(1+Dashboard!$D$8),"-")</f>
        <v>-</v>
      </c>
      <c r="BC17" s="119">
        <f>IFERROR(BA17*(1+Dashboard!$D$7)*(1+Dashboard!$D$8)*(1+Dashboard!$D$10),"-")</f>
        <v>52.403066666778194</v>
      </c>
      <c r="BD17" s="112">
        <f>IF(AND(BB17="-",BC17="-"),"-",IFERROR(BB17*Dashboard!$D$9,0)+IFERROR(BC17*(1-Dashboard!$D$9),0))</f>
        <v>26.201533333389097</v>
      </c>
      <c r="BE17" s="51">
        <v>3.9524207991131551E-2</v>
      </c>
      <c r="BF17" s="49">
        <v>2.9045722227876603E-2</v>
      </c>
      <c r="BG17" s="49">
        <v>2.7545899561100314E-2</v>
      </c>
      <c r="BH17" s="52">
        <v>2.0455028855144101E-2</v>
      </c>
      <c r="BI17" s="53" t="s">
        <v>121</v>
      </c>
      <c r="BJ17" s="55">
        <v>25.666474345304273</v>
      </c>
      <c r="BK17" s="109" t="str">
        <f>IFERROR(BI17*(1+Dashboard!$D$8),"-")</f>
        <v>-</v>
      </c>
      <c r="BL17" s="119">
        <f>IFERROR(BJ17*(1+Dashboard!$D$7)*(1+Dashboard!$D$8)*(1+Dashboard!$D$10),"-")</f>
        <v>30.416373687184716</v>
      </c>
      <c r="BM17" s="112">
        <f>IF(AND(BK17="-",BL17="-"),"-",IFERROR(BK17*Dashboard!$D$9,0)+IFERROR(BL17*(1-Dashboard!$D$9),0))</f>
        <v>15.208186843592358</v>
      </c>
      <c r="BO17" s="36">
        <v>2024</v>
      </c>
      <c r="BP17" s="47"/>
      <c r="BQ17" s="59">
        <v>94</v>
      </c>
      <c r="BR17" s="53" t="s">
        <v>121</v>
      </c>
      <c r="BS17" s="57">
        <v>4.6359815737970704</v>
      </c>
      <c r="BT17" s="112">
        <f>IF(AND(BR17="-",BS17="-"),"-",IFERROR(BR17*Dashboard!$D$9,0)+IFERROR(BS17*(1-Dashboard!$D$9),0))</f>
        <v>2.3179907868985352</v>
      </c>
      <c r="BU17" s="53">
        <v>0.1</v>
      </c>
      <c r="BV17" s="57">
        <v>6.2406854602510453</v>
      </c>
      <c r="BW17" s="112">
        <f>IF(AND(BU17="-",BV17="-"),"-",IFERROR(BU17*Dashboard!$D$9,0)+IFERROR(BV17*(1-Dashboard!$D$9),0))</f>
        <v>3.1703427301255225</v>
      </c>
      <c r="BX17" s="112">
        <f>IFERROR(BT17*(1+Dashboard!$D$7)*(1+Dashboard!$D$8),"-")</f>
        <v>2.7037044538384518</v>
      </c>
      <c r="BY17" s="112">
        <f>IFERROR(BW17*(1+Dashboard!$D$7)*(1+Dashboard!$D$8),"-")</f>
        <v>3.6978877604184097</v>
      </c>
    </row>
    <row r="18" spans="2:77" x14ac:dyDescent="0.2">
      <c r="B18" s="36">
        <v>2025</v>
      </c>
      <c r="C18" s="47"/>
      <c r="D18" s="48">
        <v>5.5571420950848827E-2</v>
      </c>
      <c r="E18" s="49">
        <v>5.2521832262419639E-2</v>
      </c>
      <c r="F18" s="49">
        <v>4.3130224987258402E-2</v>
      </c>
      <c r="G18" s="49">
        <v>3.8611467081423573E-2</v>
      </c>
      <c r="H18" s="50">
        <v>2.559864120769543E-3</v>
      </c>
      <c r="I18" s="101">
        <f>IFERROR((D18+$H18)*(1+Dashboard!$D$7)*(1+Dashboard!$D$8),"-")</f>
        <v>6.7804330907535668E-2</v>
      </c>
      <c r="J18" s="102">
        <f>IFERROR((E18+$H18)*(1+Dashboard!$D$7)*(1+Dashboard!$D$8),"-")</f>
        <v>6.4247290661351861E-2</v>
      </c>
      <c r="K18" s="102">
        <f>IFERROR((F18+$H18)*(1+Dashboard!$D$7)*(1+Dashboard!$D$8),"-")</f>
        <v>5.3292919935603797E-2</v>
      </c>
      <c r="L18" s="103">
        <f>IFERROR((G18+$H18)*(1+Dashboard!$D$7)*(1+Dashboard!$D$8),"-")</f>
        <v>4.8022240714238058E-2</v>
      </c>
      <c r="M18" s="53">
        <v>65.650000000000006</v>
      </c>
      <c r="N18" s="54">
        <v>53.905214999999998</v>
      </c>
      <c r="O18" s="109">
        <f>M18*(1+Dashboard!$D$8)</f>
        <v>70.902000000000015</v>
      </c>
      <c r="P18" s="111">
        <f>N18*(1+Dashboard!$D$10)*(1+Dashboard!$D$7)*(1+Dashboard!$D$8)</f>
        <v>63.881043460416009</v>
      </c>
      <c r="Q18" s="112">
        <f>O18*Dashboard!$D$9+P18*(1-Dashboard!$D$9)</f>
        <v>67.391521730208012</v>
      </c>
      <c r="R18" s="51">
        <v>4.2052035427101966E-2</v>
      </c>
      <c r="S18" s="49">
        <v>4.2948253037392296E-2</v>
      </c>
      <c r="T18" s="49">
        <v>4.0965654560718899E-2</v>
      </c>
      <c r="U18" s="52">
        <v>4.1225971436217181E-2</v>
      </c>
      <c r="W18" s="36">
        <v>2025</v>
      </c>
      <c r="X18" s="47"/>
      <c r="Y18" s="51">
        <v>5.8120653912921679E-3</v>
      </c>
      <c r="Z18" s="49">
        <v>4.2818589555427052E-3</v>
      </c>
      <c r="AA18" s="49">
        <v>4.7765383259421234E-3</v>
      </c>
      <c r="AB18" s="52">
        <v>3.4582847711907964E-3</v>
      </c>
      <c r="AC18" s="53" t="s">
        <v>121</v>
      </c>
      <c r="AD18" s="55">
        <v>224.5171898740339</v>
      </c>
      <c r="AE18" s="109" t="str">
        <f>IFERROR(AC18*(1+Dashboard!$D$8),"-")</f>
        <v>-</v>
      </c>
      <c r="AF18" s="119">
        <f>IFERROR(AD18*(1+Dashboard!$D$7)*(1+Dashboard!$D$8)*(1+Dashboard!$D$10),"-")</f>
        <v>266.06687987337835</v>
      </c>
      <c r="AG18" s="112">
        <f>IF(AND(AE18="-",AF18="-"),"-",IFERROR(AE18*Dashboard!$D$9,0)+IFERROR(AF18*(1-Dashboard!$D$9),0))</f>
        <v>133.03343993668918</v>
      </c>
      <c r="AH18" s="51">
        <v>8.000561386517873E-3</v>
      </c>
      <c r="AI18" s="49">
        <v>5.8941655187768728E-3</v>
      </c>
      <c r="AJ18" s="49">
        <v>6.5751132375437915E-3</v>
      </c>
      <c r="AK18" s="52">
        <v>4.7604797505247168E-3</v>
      </c>
      <c r="AL18" s="53" t="s">
        <v>121</v>
      </c>
      <c r="AM18" s="55">
        <v>176.08046235609473</v>
      </c>
      <c r="AN18" s="109" t="str">
        <f>IFERROR(AL18*(1+Dashboard!$D$8),"-")</f>
        <v>-</v>
      </c>
      <c r="AO18" s="119">
        <f>IFERROR(AM18*(1+Dashboard!$D$7)*(1+Dashboard!$D$8)*(1+Dashboard!$D$10),"-")</f>
        <v>208.66633531282329</v>
      </c>
      <c r="AP18" s="112">
        <f>IF(AND(AN18="-",AO18="-"),"-",IFERROR(AN18*Dashboard!$D$9,0)+IFERROR(AO18*(1-Dashboard!$D$9),0))</f>
        <v>104.33316765641165</v>
      </c>
      <c r="AQ18" s="56">
        <v>1.8202625053797296E-3</v>
      </c>
      <c r="AR18" s="58">
        <v>1.8202625053797296E-3</v>
      </c>
      <c r="AT18" s="36">
        <v>2025</v>
      </c>
      <c r="AU18" s="47"/>
      <c r="AV18" s="51">
        <v>2.0390709143556614E-2</v>
      </c>
      <c r="AW18" s="49">
        <v>1.5033210648964688E-2</v>
      </c>
      <c r="AX18" s="49">
        <v>1.5914707208605879E-2</v>
      </c>
      <c r="AY18" s="52">
        <v>1.1599510095690243E-2</v>
      </c>
      <c r="AZ18" s="53" t="s">
        <v>121</v>
      </c>
      <c r="BA18" s="55">
        <v>725.7298648691791</v>
      </c>
      <c r="BB18" s="109" t="str">
        <f>IFERROR(AZ18*(1+Dashboard!$D$8),"-")</f>
        <v>-</v>
      </c>
      <c r="BC18" s="119">
        <f>IFERROR(BA18*(1+Dashboard!$D$7)*(1+Dashboard!$D$8)*(1+Dashboard!$D$10),"-")</f>
        <v>860.03517541354529</v>
      </c>
      <c r="BD18" s="112">
        <f>IF(AND(BB18="-",BC18="-"),"-",IFERROR(BB18*Dashboard!$D$9,0)+IFERROR(BC18*(1-Dashboard!$D$9),0))</f>
        <v>430.01758770677264</v>
      </c>
      <c r="BE18" s="51">
        <v>2.8068700063504703E-2</v>
      </c>
      <c r="BF18" s="49">
        <v>2.0693869827014492E-2</v>
      </c>
      <c r="BG18" s="49">
        <v>2.1907288269962487E-2</v>
      </c>
      <c r="BH18" s="52">
        <v>1.5967231324193903E-2</v>
      </c>
      <c r="BI18" s="53" t="s">
        <v>121</v>
      </c>
      <c r="BJ18" s="55">
        <v>569.16287890244143</v>
      </c>
      <c r="BK18" s="109" t="str">
        <f>IFERROR(BI18*(1+Dashboard!$D$8),"-")</f>
        <v>-</v>
      </c>
      <c r="BL18" s="119">
        <f>IFERROR(BJ18*(1+Dashboard!$D$7)*(1+Dashboard!$D$8)*(1+Dashboard!$D$10),"-")</f>
        <v>674.49352726303675</v>
      </c>
      <c r="BM18" s="112">
        <f>IF(AND(BK18="-",BL18="-"),"-",IFERROR(BK18*Dashboard!$D$9,0)+IFERROR(BL18*(1-Dashboard!$D$9),0))</f>
        <v>337.24676363151838</v>
      </c>
      <c r="BO18" s="36">
        <v>2025</v>
      </c>
      <c r="BP18" s="47"/>
      <c r="BQ18" s="59">
        <v>94</v>
      </c>
      <c r="BR18" s="53" t="s">
        <v>121</v>
      </c>
      <c r="BS18" s="57">
        <v>8.2769585174418605</v>
      </c>
      <c r="BT18" s="112">
        <f>IF(AND(BR18="-",BS18="-"),"-",IFERROR(BR18*Dashboard!$D$9,0)+IFERROR(BS18*(1-Dashboard!$D$9),0))</f>
        <v>4.1384792587209303</v>
      </c>
      <c r="BU18" s="53" t="s">
        <v>121</v>
      </c>
      <c r="BV18" s="57">
        <v>8.977801501937984</v>
      </c>
      <c r="BW18" s="112">
        <f>IF(AND(BU18="-",BV18="-"),"-",IFERROR(BU18*Dashboard!$D$9,0)+IFERROR(BV18*(1-Dashboard!$D$9),0))</f>
        <v>4.488900750968992</v>
      </c>
      <c r="BX18" s="112">
        <f>IFERROR(BT18*(1+Dashboard!$D$7)*(1+Dashboard!$D$8),"-")</f>
        <v>4.827122207372093</v>
      </c>
      <c r="BY18" s="112">
        <f>IFERROR(BW18*(1+Dashboard!$D$7)*(1+Dashboard!$D$8),"-")</f>
        <v>5.2358538359302331</v>
      </c>
    </row>
    <row r="19" spans="2:77" x14ac:dyDescent="0.2">
      <c r="B19" s="36">
        <v>2026</v>
      </c>
      <c r="C19" s="47"/>
      <c r="D19" s="48">
        <v>5.5540034101022338E-2</v>
      </c>
      <c r="E19" s="49">
        <v>5.2050923111812503E-2</v>
      </c>
      <c r="F19" s="49">
        <v>4.6811897229981275E-2</v>
      </c>
      <c r="G19" s="49">
        <v>4.0990031199642625E-2</v>
      </c>
      <c r="H19" s="50">
        <v>2.1177507750136716E-3</v>
      </c>
      <c r="I19" s="101">
        <f>IFERROR((D19+$H19)*(1+Dashboard!$D$7)*(1+Dashboard!$D$8),"-")</f>
        <v>6.7252040279408412E-2</v>
      </c>
      <c r="J19" s="102">
        <f>IFERROR((E19+$H19)*(1+Dashboard!$D$7)*(1+Dashboard!$D$8),"-")</f>
        <v>6.3182341221594052E-2</v>
      </c>
      <c r="K19" s="102">
        <f>IFERROR((F19+$H19)*(1+Dashboard!$D$7)*(1+Dashboard!$D$8),"-")</f>
        <v>5.7071541433026111E-2</v>
      </c>
      <c r="L19" s="103">
        <f>IFERROR((G19+$H19)*(1+Dashboard!$D$7)*(1+Dashboard!$D$8),"-")</f>
        <v>5.0280916895239114E-2</v>
      </c>
      <c r="M19" s="53">
        <v>71.16</v>
      </c>
      <c r="N19" s="54">
        <v>74.867436000000012</v>
      </c>
      <c r="O19" s="109">
        <f>M19*(1+Dashboard!$D$8)</f>
        <v>76.852800000000002</v>
      </c>
      <c r="P19" s="111">
        <f>N19*(1+Dashboard!$D$10)*(1+Dashboard!$D$7)*(1+Dashboard!$D$8)</f>
        <v>88.722583388006427</v>
      </c>
      <c r="Q19" s="112">
        <f>O19*Dashboard!$D$9+P19*(1-Dashboard!$D$9)</f>
        <v>82.787691694003215</v>
      </c>
      <c r="R19" s="51">
        <v>4.1716041597023745E-2</v>
      </c>
      <c r="S19" s="49">
        <v>4.2605098469803829E-2</v>
      </c>
      <c r="T19" s="49">
        <v>4.0638340863825957E-2</v>
      </c>
      <c r="U19" s="52">
        <v>4.0896577819454862E-2</v>
      </c>
      <c r="W19" s="36">
        <v>2026</v>
      </c>
      <c r="X19" s="47"/>
      <c r="Y19" s="51">
        <v>3.0517549747383177E-3</v>
      </c>
      <c r="Z19" s="49">
        <v>2.2068778971904772E-3</v>
      </c>
      <c r="AA19" s="49">
        <v>2.7460086643616311E-3</v>
      </c>
      <c r="AB19" s="52">
        <v>1.9177475932238843E-3</v>
      </c>
      <c r="AC19" s="53" t="s">
        <v>121</v>
      </c>
      <c r="AD19" s="55">
        <v>264.00721530967502</v>
      </c>
      <c r="AE19" s="109" t="str">
        <f>IFERROR(AC19*(1+Dashboard!$D$8),"-")</f>
        <v>-</v>
      </c>
      <c r="AF19" s="119">
        <f>IFERROR(AD19*(1+Dashboard!$D$7)*(1+Dashboard!$D$8)*(1+Dashboard!$D$10),"-")</f>
        <v>312.86502419220022</v>
      </c>
      <c r="AG19" s="112">
        <f>IF(AND(AE19="-",AF19="-"),"-",IFERROR(AE19*Dashboard!$D$9,0)+IFERROR(AF19*(1-Dashboard!$D$9),0))</f>
        <v>156.43251209610011</v>
      </c>
      <c r="AH19" s="51">
        <v>5.6546356057307675E-3</v>
      </c>
      <c r="AI19" s="49">
        <v>4.0891521233691365E-3</v>
      </c>
      <c r="AJ19" s="49">
        <v>5.0881143786702405E-3</v>
      </c>
      <c r="AK19" s="52">
        <v>3.553418905912696E-3</v>
      </c>
      <c r="AL19" s="53" t="s">
        <v>121</v>
      </c>
      <c r="AM19" s="55">
        <v>238.77494212171905</v>
      </c>
      <c r="AN19" s="109" t="str">
        <f>IFERROR(AL19*(1+Dashboard!$D$8),"-")</f>
        <v>-</v>
      </c>
      <c r="AO19" s="119">
        <f>IFERROR(AM19*(1+Dashboard!$D$7)*(1+Dashboard!$D$8)*(1+Dashboard!$D$10),"-")</f>
        <v>282.96320597062555</v>
      </c>
      <c r="AP19" s="112">
        <f>IF(AND(AN19="-",AO19="-"),"-",IFERROR(AN19*Dashboard!$D$9,0)+IFERROR(AO19*(1-Dashboard!$D$9),0))</f>
        <v>141.48160298531278</v>
      </c>
      <c r="AQ19" s="56">
        <v>1.2735557070378727E-3</v>
      </c>
      <c r="AR19" s="58">
        <v>1.2735557070378727E-3</v>
      </c>
      <c r="AT19" s="36">
        <v>2026</v>
      </c>
      <c r="AU19" s="47"/>
      <c r="AV19" s="51">
        <v>1.0666002666147863E-2</v>
      </c>
      <c r="AW19" s="49">
        <v>7.6945361904811388E-3</v>
      </c>
      <c r="AX19" s="49">
        <v>9.0124185342021716E-3</v>
      </c>
      <c r="AY19" s="52">
        <v>6.3071139320897869E-3</v>
      </c>
      <c r="AZ19" s="53" t="s">
        <v>121</v>
      </c>
      <c r="BA19" s="55">
        <v>858.06903277993683</v>
      </c>
      <c r="BB19" s="109" t="str">
        <f>IFERROR(AZ19*(1+Dashboard!$D$8),"-")</f>
        <v>-</v>
      </c>
      <c r="BC19" s="119">
        <f>IFERROR(BA19*(1+Dashboard!$D$7)*(1+Dashboard!$D$8)*(1+Dashboard!$D$10),"-")</f>
        <v>1016.8653473518708</v>
      </c>
      <c r="BD19" s="112">
        <f>IF(AND(BB19="-",BC19="-"),"-",IFERROR(BB19*Dashboard!$D$9,0)+IFERROR(BC19*(1-Dashboard!$D$9),0))</f>
        <v>508.4326736759354</v>
      </c>
      <c r="BE19" s="51">
        <v>1.9763171993187521E-2</v>
      </c>
      <c r="BF19" s="49">
        <v>1.4257303968517168E-2</v>
      </c>
      <c r="BG19" s="49">
        <v>1.6699224924378926E-2</v>
      </c>
      <c r="BH19" s="52">
        <v>1.1686531620335495E-2</v>
      </c>
      <c r="BI19" s="53" t="s">
        <v>121</v>
      </c>
      <c r="BJ19" s="55">
        <v>776.05978835897542</v>
      </c>
      <c r="BK19" s="109" t="str">
        <f>IFERROR(BI19*(1+Dashboard!$D$8),"-")</f>
        <v>-</v>
      </c>
      <c r="BL19" s="119">
        <f>IFERROR(BJ19*(1+Dashboard!$D$7)*(1+Dashboard!$D$8)*(1+Dashboard!$D$10),"-")</f>
        <v>919.67927533617967</v>
      </c>
      <c r="BM19" s="112">
        <f>IF(AND(BK19="-",BL19="-"),"-",IFERROR(BK19*Dashboard!$D$9,0)+IFERROR(BL19*(1-Dashboard!$D$9),0))</f>
        <v>459.83963766808984</v>
      </c>
      <c r="BO19" s="36">
        <v>2026</v>
      </c>
      <c r="BP19" s="47"/>
      <c r="BQ19" s="59">
        <v>94</v>
      </c>
      <c r="BR19" s="53" t="s">
        <v>121</v>
      </c>
      <c r="BS19" s="57">
        <v>7.6259482528409084</v>
      </c>
      <c r="BT19" s="112">
        <f>IF(AND(BR19="-",BS19="-"),"-",IFERROR(BR19*Dashboard!$D$9,0)+IFERROR(BS19*(1-Dashboard!$D$9),0))</f>
        <v>3.8129741264204542</v>
      </c>
      <c r="BU19" s="53" t="s">
        <v>121</v>
      </c>
      <c r="BV19" s="57">
        <v>9.023941072443181</v>
      </c>
      <c r="BW19" s="112">
        <f>IF(AND(BU19="-",BV19="-"),"-",IFERROR(BU19*Dashboard!$D$9,0)+IFERROR(BV19*(1-Dashboard!$D$9),0))</f>
        <v>4.5119705362215905</v>
      </c>
      <c r="BX19" s="112">
        <f>IFERROR(BT19*(1+Dashboard!$D$7)*(1+Dashboard!$D$8),"-")</f>
        <v>4.4474530210568179</v>
      </c>
      <c r="BY19" s="112">
        <f>IFERROR(BW19*(1+Dashboard!$D$7)*(1+Dashboard!$D$8),"-")</f>
        <v>5.2627624334488639</v>
      </c>
    </row>
    <row r="20" spans="2:77" x14ac:dyDescent="0.2">
      <c r="B20" s="36">
        <v>2027</v>
      </c>
      <c r="C20" s="47"/>
      <c r="D20" s="48">
        <v>6.0363164844781589E-2</v>
      </c>
      <c r="E20" s="49">
        <v>5.6423139472783629E-2</v>
      </c>
      <c r="F20" s="49">
        <v>4.4744390663954754E-2</v>
      </c>
      <c r="G20" s="49">
        <v>3.8887305014382E-2</v>
      </c>
      <c r="H20" s="50">
        <v>1.6332640244519228E-3</v>
      </c>
      <c r="I20" s="101">
        <f>IFERROR((D20+$H20)*(1+Dashboard!$D$7)*(1+Dashboard!$D$8),"-")</f>
        <v>7.2312634633073983E-2</v>
      </c>
      <c r="J20" s="102">
        <f>IFERROR((E20+$H20)*(1+Dashboard!$D$7)*(1+Dashboard!$D$8),"-")</f>
        <v>6.7716989039175543E-2</v>
      </c>
      <c r="K20" s="102">
        <f>IFERROR((F20+$H20)*(1+Dashboard!$D$7)*(1+Dashboard!$D$8),"-")</f>
        <v>5.4094896428557554E-2</v>
      </c>
      <c r="L20" s="103">
        <f>IFERROR((G20+$H20)*(1+Dashboard!$D$7)*(1+Dashboard!$D$8),"-")</f>
        <v>4.7263191726895894E-2</v>
      </c>
      <c r="M20" s="53">
        <v>76.849999999999994</v>
      </c>
      <c r="N20" s="54">
        <v>89.530249999999995</v>
      </c>
      <c r="O20" s="109">
        <f>M20*(1+Dashboard!$D$8)</f>
        <v>82.998000000000005</v>
      </c>
      <c r="P20" s="111">
        <f>N20*(1+Dashboard!$D$10)*(1+Dashboard!$D$7)*(1+Dashboard!$D$8)</f>
        <v>106.09893293760001</v>
      </c>
      <c r="Q20" s="112">
        <f>O20*Dashboard!$D$9+P20*(1-Dashboard!$D$9)</f>
        <v>94.548466468800001</v>
      </c>
      <c r="R20" s="51">
        <v>4.1408580492939578E-2</v>
      </c>
      <c r="S20" s="49">
        <v>4.2291084720808163E-2</v>
      </c>
      <c r="T20" s="49">
        <v>4.0338822772659988E-2</v>
      </c>
      <c r="U20" s="52">
        <v>4.0595156436019214E-2</v>
      </c>
      <c r="W20" s="36">
        <v>2027</v>
      </c>
      <c r="X20" s="47"/>
      <c r="Y20" s="51">
        <v>1.8796349133379483E-3</v>
      </c>
      <c r="Z20" s="49">
        <v>1.3751707231342801E-3</v>
      </c>
      <c r="AA20" s="49">
        <v>1.4885511691424672E-3</v>
      </c>
      <c r="AB20" s="52">
        <v>1.0336838025155422E-3</v>
      </c>
      <c r="AC20" s="53" t="s">
        <v>121</v>
      </c>
      <c r="AD20" s="55">
        <v>258.54799748901979</v>
      </c>
      <c r="AE20" s="109" t="str">
        <f>IFERROR(AC20*(1+Dashboard!$D$8),"-")</f>
        <v>-</v>
      </c>
      <c r="AF20" s="119">
        <f>IFERROR(AD20*(1+Dashboard!$D$7)*(1+Dashboard!$D$8)*(1+Dashboard!$D$10),"-")</f>
        <v>306.39551041953183</v>
      </c>
      <c r="AG20" s="112">
        <f>IF(AND(AE20="-",AF20="-"),"-",IFERROR(AE20*Dashboard!$D$9,0)+IFERROR(AF20*(1-Dashboard!$D$9),0))</f>
        <v>153.19775520976592</v>
      </c>
      <c r="AH20" s="51">
        <v>3.1708691319622499E-3</v>
      </c>
      <c r="AI20" s="49">
        <v>2.3198581629988602E-3</v>
      </c>
      <c r="AJ20" s="49">
        <v>2.5111264533803309E-3</v>
      </c>
      <c r="AK20" s="52">
        <v>1.7437833476849165E-3</v>
      </c>
      <c r="AL20" s="53" t="s">
        <v>121</v>
      </c>
      <c r="AM20" s="55">
        <v>278.00552267554428</v>
      </c>
      <c r="AN20" s="109" t="str">
        <f>IFERROR(AL20*(1+Dashboard!$D$8),"-")</f>
        <v>-</v>
      </c>
      <c r="AO20" s="119">
        <f>IFERROR(AM20*(1+Dashboard!$D$7)*(1+Dashboard!$D$8)*(1+Dashboard!$D$10),"-")</f>
        <v>329.45389191513493</v>
      </c>
      <c r="AP20" s="112">
        <f>IF(AND(AN20="-",AO20="-"),"-",IFERROR(AN20*Dashboard!$D$9,0)+IFERROR(AO20*(1-Dashboard!$D$9),0))</f>
        <v>164.72694595756747</v>
      </c>
      <c r="AQ20" s="56">
        <v>7.5319517010236851E-4</v>
      </c>
      <c r="AR20" s="58">
        <v>7.5319517010236851E-4</v>
      </c>
      <c r="AT20" s="36">
        <v>2027</v>
      </c>
      <c r="AU20" s="47"/>
      <c r="AV20" s="51">
        <v>6.5402072953933237E-3</v>
      </c>
      <c r="AW20" s="49">
        <v>4.7949794230364422E-3</v>
      </c>
      <c r="AX20" s="49">
        <v>4.8999670300281552E-3</v>
      </c>
      <c r="AY20" s="52">
        <v>3.4324084721416245E-3</v>
      </c>
      <c r="AZ20" s="53" t="s">
        <v>121</v>
      </c>
      <c r="BA20" s="55">
        <v>840.32563228381809</v>
      </c>
      <c r="BB20" s="109" t="str">
        <f>IFERROR(AZ20*(1+Dashboard!$D$8),"-")</f>
        <v>-</v>
      </c>
      <c r="BC20" s="119">
        <f>IFERROR(BA20*(1+Dashboard!$D$7)*(1+Dashboard!$D$8)*(1+Dashboard!$D$10),"-")</f>
        <v>995.83831057577913</v>
      </c>
      <c r="BD20" s="112">
        <f>IF(AND(BB20="-",BC20="-"),"-",IFERROR(BB20*Dashboard!$D$9,0)+IFERROR(BC20*(1-Dashboard!$D$9),0))</f>
        <v>497.91915528788957</v>
      </c>
      <c r="BE20" s="51">
        <v>1.1033068859510164E-2</v>
      </c>
      <c r="BF20" s="49">
        <v>8.0889390450297367E-3</v>
      </c>
      <c r="BG20" s="49">
        <v>8.2660489507280846E-3</v>
      </c>
      <c r="BH20" s="52">
        <v>5.7903361952730192E-3</v>
      </c>
      <c r="BI20" s="53" t="s">
        <v>121</v>
      </c>
      <c r="BJ20" s="55">
        <v>903.56594864224951</v>
      </c>
      <c r="BK20" s="109" t="str">
        <f>IFERROR(BI20*(1+Dashboard!$D$8),"-")</f>
        <v>-</v>
      </c>
      <c r="BL20" s="119">
        <f>IFERROR(BJ20*(1+Dashboard!$D$7)*(1+Dashboard!$D$8)*(1+Dashboard!$D$10),"-")</f>
        <v>1070.7820316562611</v>
      </c>
      <c r="BM20" s="112">
        <f>IF(AND(BK20="-",BL20="-"),"-",IFERROR(BK20*Dashboard!$D$9,0)+IFERROR(BL20*(1-Dashboard!$D$9),0))</f>
        <v>535.39101582813055</v>
      </c>
      <c r="BO20" s="36">
        <v>2027</v>
      </c>
      <c r="BP20" s="47"/>
      <c r="BQ20" s="59">
        <v>94</v>
      </c>
      <c r="BR20" s="53" t="s">
        <v>121</v>
      </c>
      <c r="BS20" s="57">
        <v>6.406174836693852</v>
      </c>
      <c r="BT20" s="112">
        <f>IF(AND(BR20="-",BS20="-"),"-",IFERROR(BR20*Dashboard!$D$9,0)+IFERROR(BS20*(1-Dashboard!$D$9),0))</f>
        <v>3.203087418346926</v>
      </c>
      <c r="BU20" s="53" t="s">
        <v>121</v>
      </c>
      <c r="BV20" s="57">
        <v>8.351940821816946</v>
      </c>
      <c r="BW20" s="112">
        <f>IF(AND(BU20="-",BV20="-"),"-",IFERROR(BU20*Dashboard!$D$9,0)+IFERROR(BV20*(1-Dashboard!$D$9),0))</f>
        <v>4.175970410908473</v>
      </c>
      <c r="BX20" s="112">
        <f>IFERROR(BT20*(1+Dashboard!$D$7)*(1+Dashboard!$D$8),"-")</f>
        <v>3.7360811647598551</v>
      </c>
      <c r="BY20" s="112">
        <f>IFERROR(BW20*(1+Dashboard!$D$7)*(1+Dashboard!$D$8),"-")</f>
        <v>4.8708518872836439</v>
      </c>
    </row>
    <row r="21" spans="2:77" x14ac:dyDescent="0.2">
      <c r="B21" s="36">
        <v>2028</v>
      </c>
      <c r="C21" s="47"/>
      <c r="D21" s="48">
        <v>6.2110800641587284E-2</v>
      </c>
      <c r="E21" s="49">
        <v>5.490145287114187E-2</v>
      </c>
      <c r="F21" s="49">
        <v>4.8917215060372179E-2</v>
      </c>
      <c r="G21" s="49">
        <v>3.9890582443495526E-2</v>
      </c>
      <c r="H21" s="50">
        <v>1.4095468212912173E-3</v>
      </c>
      <c r="I21" s="101">
        <f>IFERROR((D21+$H21)*(1+Dashboard!$D$7)*(1+Dashboard!$D$8),"-")</f>
        <v>7.4090133280701492E-2</v>
      </c>
      <c r="J21" s="102">
        <f>IFERROR((E21+$H21)*(1+Dashboard!$D$7)*(1+Dashboard!$D$8),"-")</f>
        <v>6.5681150041253966E-2</v>
      </c>
      <c r="K21" s="102">
        <f>IFERROR((F21+$H21)*(1+Dashboard!$D$7)*(1+Dashboard!$D$8),"-")</f>
        <v>5.8701135058772197E-2</v>
      </c>
      <c r="L21" s="103">
        <f>IFERROR((G21+$H21)*(1+Dashboard!$D$7)*(1+Dashboard!$D$8),"-")</f>
        <v>4.8172470774447272E-2</v>
      </c>
      <c r="M21" s="53">
        <v>82.490000000000009</v>
      </c>
      <c r="N21" s="54">
        <v>94.781010000000009</v>
      </c>
      <c r="O21" s="109">
        <f>M21*(1+Dashboard!$D$8)</f>
        <v>89.089200000000019</v>
      </c>
      <c r="P21" s="111">
        <f>N21*(1+Dashboard!$D$10)*(1+Dashboard!$D$7)*(1+Dashboard!$D$8)</f>
        <v>112.32141118502403</v>
      </c>
      <c r="Q21" s="112">
        <f>O21*Dashboard!$D$9+P21*(1-Dashboard!$D$9)</f>
        <v>100.70530559251202</v>
      </c>
      <c r="R21" s="51">
        <v>4.1115933116692462E-2</v>
      </c>
      <c r="S21" s="49">
        <v>4.1992200411448674E-2</v>
      </c>
      <c r="T21" s="49">
        <v>4.0053735708462525E-2</v>
      </c>
      <c r="U21" s="52">
        <v>4.030825778173263E-2</v>
      </c>
      <c r="W21" s="36">
        <v>2028</v>
      </c>
      <c r="X21" s="47"/>
      <c r="Y21" s="51" t="s">
        <v>121</v>
      </c>
      <c r="Z21" s="49" t="s">
        <v>121</v>
      </c>
      <c r="AA21" s="49" t="s">
        <v>121</v>
      </c>
      <c r="AB21" s="52" t="s">
        <v>121</v>
      </c>
      <c r="AC21" s="53" t="s">
        <v>121</v>
      </c>
      <c r="AD21" s="55">
        <v>198.04766802252502</v>
      </c>
      <c r="AE21" s="109" t="str">
        <f>IFERROR(AC21*(1+Dashboard!$D$8),"-")</f>
        <v>-</v>
      </c>
      <c r="AF21" s="119">
        <f>IFERROR(AD21*(1+Dashboard!$D$7)*(1+Dashboard!$D$8)*(1+Dashboard!$D$10),"-")</f>
        <v>234.69884478117677</v>
      </c>
      <c r="AG21" s="112">
        <f>IF(AND(AE21="-",AF21="-"),"-",IFERROR(AE21*Dashboard!$D$9,0)+IFERROR(AF21*(1-Dashboard!$D$9),0))</f>
        <v>117.34942239058839</v>
      </c>
      <c r="AH21" s="51">
        <v>1.857809676686224E-3</v>
      </c>
      <c r="AI21" s="49">
        <v>1.2741355495120615E-3</v>
      </c>
      <c r="AJ21" s="49">
        <v>1.5623151598904343E-3</v>
      </c>
      <c r="AK21" s="52">
        <v>1.0260622467837218E-3</v>
      </c>
      <c r="AL21" s="53" t="s">
        <v>121</v>
      </c>
      <c r="AM21" s="55">
        <v>273.08731202146726</v>
      </c>
      <c r="AN21" s="109" t="str">
        <f>IFERROR(AL21*(1+Dashboard!$D$8),"-")</f>
        <v>-</v>
      </c>
      <c r="AO21" s="119">
        <f>IFERROR(AM21*(1+Dashboard!$D$7)*(1+Dashboard!$D$8)*(1+Dashboard!$D$10),"-")</f>
        <v>323.62550539370886</v>
      </c>
      <c r="AP21" s="112">
        <f>IF(AND(AN21="-",AO21="-"),"-",IFERROR(AN21*Dashboard!$D$9,0)+IFERROR(AO21*(1-Dashboard!$D$9),0))</f>
        <v>161.81275269685443</v>
      </c>
      <c r="AQ21" s="56">
        <v>2.5796204101963358E-4</v>
      </c>
      <c r="AR21" s="58">
        <v>2.5796204101963358E-4</v>
      </c>
      <c r="AT21" s="36">
        <v>2028</v>
      </c>
      <c r="AU21" s="47"/>
      <c r="AV21" s="51">
        <v>0</v>
      </c>
      <c r="AW21" s="49">
        <v>0</v>
      </c>
      <c r="AX21" s="49">
        <v>0</v>
      </c>
      <c r="AY21" s="52">
        <v>0</v>
      </c>
      <c r="AZ21" s="53" t="s">
        <v>121</v>
      </c>
      <c r="BA21" s="55">
        <v>643.68911563676625</v>
      </c>
      <c r="BB21" s="109" t="str">
        <f>IFERROR(AZ21*(1+Dashboard!$D$8),"-")</f>
        <v>-</v>
      </c>
      <c r="BC21" s="119">
        <f>IFERROR(BA21*(1+Dashboard!$D$7)*(1+Dashboard!$D$8)*(1+Dashboard!$D$10),"-")</f>
        <v>762.8117682303839</v>
      </c>
      <c r="BD21" s="112">
        <f>IF(AND(BB21="-",BC21="-"),"-",IFERROR(BB21*Dashboard!$D$9,0)+IFERROR(BC21*(1-Dashboard!$D$9),0))</f>
        <v>381.40588411519195</v>
      </c>
      <c r="BE21" s="51">
        <v>6.4841468441357575E-3</v>
      </c>
      <c r="BF21" s="49">
        <v>4.4746130961625594E-3</v>
      </c>
      <c r="BG21" s="49">
        <v>5.1638793429328641E-3</v>
      </c>
      <c r="BH21" s="52">
        <v>3.4514583048927375E-3</v>
      </c>
      <c r="BI21" s="53" t="s">
        <v>121</v>
      </c>
      <c r="BJ21" s="55">
        <v>887.58091484685963</v>
      </c>
      <c r="BK21" s="109" t="str">
        <f>IFERROR(BI21*(1+Dashboard!$D$8),"-")</f>
        <v>-</v>
      </c>
      <c r="BL21" s="119">
        <f>IFERROR(BJ21*(1+Dashboard!$D$7)*(1+Dashboard!$D$8)*(1+Dashboard!$D$10),"-")</f>
        <v>1051.8387691426153</v>
      </c>
      <c r="BM21" s="112">
        <f>IF(AND(BK21="-",BL21="-"),"-",IFERROR(BK21*Dashboard!$D$9,0)+IFERROR(BL21*(1-Dashboard!$D$9),0))</f>
        <v>525.91938457130766</v>
      </c>
      <c r="BO21" s="36">
        <v>2028</v>
      </c>
      <c r="BP21" s="47"/>
      <c r="BQ21" s="59">
        <v>94</v>
      </c>
      <c r="BR21" s="53" t="s">
        <v>121</v>
      </c>
      <c r="BS21" s="57">
        <v>6.5389444841329549</v>
      </c>
      <c r="BT21" s="112">
        <f>IF(AND(BR21="-",BS21="-"),"-",IFERROR(BR21*Dashboard!$D$9,0)+IFERROR(BS21*(1-Dashboard!$D$9),0))</f>
        <v>3.2694722420664775</v>
      </c>
      <c r="BU21" s="53" t="s">
        <v>121</v>
      </c>
      <c r="BV21" s="57">
        <v>9.0249487234922565</v>
      </c>
      <c r="BW21" s="112">
        <f>IF(AND(BU21="-",BV21="-"),"-",IFERROR(BU21*Dashboard!$D$9,0)+IFERROR(BV21*(1-Dashboard!$D$9),0))</f>
        <v>4.5124743617461283</v>
      </c>
      <c r="BX21" s="112">
        <f>IFERROR(BT21*(1+Dashboard!$D$7)*(1+Dashboard!$D$8),"-")</f>
        <v>3.8135124231463395</v>
      </c>
      <c r="BY21" s="112">
        <f>IFERROR(BW21*(1+Dashboard!$D$7)*(1+Dashboard!$D$8),"-")</f>
        <v>5.2633500955406847</v>
      </c>
    </row>
    <row r="22" spans="2:77" x14ac:dyDescent="0.2">
      <c r="B22" s="36">
        <v>2029</v>
      </c>
      <c r="C22" s="47"/>
      <c r="D22" s="48">
        <v>6.3921051223448697E-2</v>
      </c>
      <c r="E22" s="49">
        <v>5.8591043872990897E-2</v>
      </c>
      <c r="F22" s="49">
        <v>4.7953156269209173E-2</v>
      </c>
      <c r="G22" s="49">
        <v>4.0589849737940109E-2</v>
      </c>
      <c r="H22" s="50">
        <v>1.28180151200996E-3</v>
      </c>
      <c r="I22" s="101">
        <f>IFERROR((D22+$H22)*(1+Dashboard!$D$7)*(1+Dashboard!$D$8),"-")</f>
        <v>7.6052607430638991E-2</v>
      </c>
      <c r="J22" s="102">
        <f>IFERROR((E22+$H22)*(1+Dashboard!$D$7)*(1+Dashboard!$D$8),"-")</f>
        <v>6.983568685706501E-2</v>
      </c>
      <c r="K22" s="102">
        <f>IFERROR((F22+$H22)*(1+Dashboard!$D$7)*(1+Dashboard!$D$8),"-")</f>
        <v>5.7427654756014003E-2</v>
      </c>
      <c r="L22" s="103">
        <f>IFERROR((G22+$H22)*(1+Dashboard!$D$7)*(1+Dashboard!$D$8),"-")</f>
        <v>4.8839094017941766E-2</v>
      </c>
      <c r="M22" s="53">
        <v>88.13</v>
      </c>
      <c r="N22" s="54">
        <v>100.99697999999999</v>
      </c>
      <c r="O22" s="109">
        <f>M22*(1+Dashboard!$D$8)</f>
        <v>95.180400000000006</v>
      </c>
      <c r="P22" s="111">
        <f>N22*(1+Dashboard!$D$10)*(1+Dashboard!$D$7)*(1+Dashboard!$D$8)</f>
        <v>119.68772351155199</v>
      </c>
      <c r="Q22" s="112">
        <f>O22*Dashboard!$D$9+P22*(1-Dashboard!$D$9)</f>
        <v>107.434061755776</v>
      </c>
      <c r="R22" s="51">
        <v>4.0837636746584846E-2</v>
      </c>
      <c r="S22" s="49">
        <v>4.1707972958452036E-2</v>
      </c>
      <c r="T22" s="49">
        <v>3.9782628903582813E-2</v>
      </c>
      <c r="U22" s="52">
        <v>4.0035428224534431E-2</v>
      </c>
      <c r="W22" s="36">
        <v>2029</v>
      </c>
      <c r="X22" s="47"/>
      <c r="Y22" s="51" t="s">
        <v>121</v>
      </c>
      <c r="Z22" s="49" t="s">
        <v>121</v>
      </c>
      <c r="AA22" s="49" t="s">
        <v>121</v>
      </c>
      <c r="AB22" s="52" t="s">
        <v>121</v>
      </c>
      <c r="AC22" s="53" t="s">
        <v>121</v>
      </c>
      <c r="AD22" s="55">
        <v>130.24105605347972</v>
      </c>
      <c r="AE22" s="109" t="str">
        <f>IFERROR(AC22*(1+Dashboard!$D$8),"-")</f>
        <v>-</v>
      </c>
      <c r="AF22" s="119">
        <f>IFERROR(AD22*(1+Dashboard!$D$7)*(1+Dashboard!$D$8)*(1+Dashboard!$D$10),"-")</f>
        <v>154.34377846527121</v>
      </c>
      <c r="AG22" s="112">
        <f>IF(AND(AE22="-",AF22="-"),"-",IFERROR(AE22*Dashboard!$D$9,0)+IFERROR(AF22*(1-Dashboard!$D$9),0))</f>
        <v>77.171889232635607</v>
      </c>
      <c r="AH22" s="51" t="s">
        <v>121</v>
      </c>
      <c r="AI22" s="49" t="s">
        <v>121</v>
      </c>
      <c r="AJ22" s="49" t="s">
        <v>121</v>
      </c>
      <c r="AK22" s="52" t="s">
        <v>121</v>
      </c>
      <c r="AL22" s="53" t="s">
        <v>121</v>
      </c>
      <c r="AM22" s="55">
        <v>210.50589292364717</v>
      </c>
      <c r="AN22" s="109" t="str">
        <f>IFERROR(AL22*(1+Dashboard!$D$8),"-")</f>
        <v>-</v>
      </c>
      <c r="AO22" s="119">
        <f>IFERROR(AM22*(1+Dashboard!$D$7)*(1+Dashboard!$D$8)*(1+Dashboard!$D$10),"-")</f>
        <v>249.46261868224036</v>
      </c>
      <c r="AP22" s="112">
        <f>IF(AND(AN22="-",AO22="-"),"-",IFERROR(AN22*Dashboard!$D$9,0)+IFERROR(AO22*(1-Dashboard!$D$9),0))</f>
        <v>124.73130934112018</v>
      </c>
      <c r="AQ22" s="56">
        <v>2.5933285351451799E-4</v>
      </c>
      <c r="AR22" s="58">
        <v>2.5933285351451799E-4</v>
      </c>
      <c r="AT22" s="36">
        <v>2029</v>
      </c>
      <c r="AU22" s="47"/>
      <c r="AV22" s="51">
        <v>0</v>
      </c>
      <c r="AW22" s="49">
        <v>0</v>
      </c>
      <c r="AX22" s="49">
        <v>0</v>
      </c>
      <c r="AY22" s="52">
        <v>0</v>
      </c>
      <c r="AZ22" s="53" t="s">
        <v>121</v>
      </c>
      <c r="BA22" s="55">
        <v>423.3059193664825</v>
      </c>
      <c r="BB22" s="109" t="str">
        <f>IFERROR(AZ22*(1+Dashboard!$D$8),"-")</f>
        <v>-</v>
      </c>
      <c r="BC22" s="119">
        <f>IFERROR(BA22*(1+Dashboard!$D$7)*(1+Dashboard!$D$8)*(1+Dashboard!$D$10),"-")</f>
        <v>501.64392873865029</v>
      </c>
      <c r="BD22" s="112">
        <f>IF(AND(BB22="-",BC22="-"),"-",IFERROR(BB22*Dashboard!$D$9,0)+IFERROR(BC22*(1-Dashboard!$D$9),0))</f>
        <v>250.82196436932514</v>
      </c>
      <c r="BE22" s="51" t="s">
        <v>121</v>
      </c>
      <c r="BF22" s="49" t="s">
        <v>121</v>
      </c>
      <c r="BG22" s="49" t="s">
        <v>121</v>
      </c>
      <c r="BH22" s="52" t="s">
        <v>121</v>
      </c>
      <c r="BI22" s="53" t="s">
        <v>121</v>
      </c>
      <c r="BJ22" s="55">
        <v>684.18049758070924</v>
      </c>
      <c r="BK22" s="109" t="str">
        <f>IFERROR(BI22*(1+Dashboard!$D$8),"-")</f>
        <v>-</v>
      </c>
      <c r="BL22" s="119">
        <f>IFERROR(BJ22*(1+Dashboard!$D$7)*(1+Dashboard!$D$8)*(1+Dashboard!$D$10),"-")</f>
        <v>810.79658249618956</v>
      </c>
      <c r="BM22" s="112">
        <f>IF(AND(BK22="-",BL22="-"),"-",IFERROR(BK22*Dashboard!$D$9,0)+IFERROR(BL22*(1-Dashboard!$D$9),0))</f>
        <v>405.39829124809478</v>
      </c>
      <c r="BO22" s="36">
        <v>2029</v>
      </c>
      <c r="BP22" s="47"/>
      <c r="BQ22" s="59">
        <v>94</v>
      </c>
      <c r="BR22" s="53" t="s">
        <v>121</v>
      </c>
      <c r="BS22" s="57">
        <v>4.274731681518646</v>
      </c>
      <c r="BT22" s="112">
        <f>IF(AND(BR22="-",BS22="-"),"-",IFERROR(BR22*Dashboard!$D$9,0)+IFERROR(BS22*(1-Dashboard!$D$9),0))</f>
        <v>2.137365840759323</v>
      </c>
      <c r="BU22" s="53" t="s">
        <v>121</v>
      </c>
      <c r="BV22" s="57">
        <v>6.9484402613449152</v>
      </c>
      <c r="BW22" s="112">
        <f>IF(AND(BU22="-",BV22="-"),"-",IFERROR(BU22*Dashboard!$D$9,0)+IFERROR(BV22*(1-Dashboard!$D$9),0))</f>
        <v>3.4742201306724576</v>
      </c>
      <c r="BX22" s="112">
        <f>IFERROR(BT22*(1+Dashboard!$D$7)*(1+Dashboard!$D$8),"-")</f>
        <v>2.4930235166616748</v>
      </c>
      <c r="BY22" s="112">
        <f>IFERROR(BW22*(1+Dashboard!$D$7)*(1+Dashboard!$D$8),"-")</f>
        <v>4.052330360416355</v>
      </c>
    </row>
    <row r="23" spans="2:77" x14ac:dyDescent="0.2">
      <c r="B23" s="36">
        <v>2030</v>
      </c>
      <c r="C23" s="47"/>
      <c r="D23" s="48">
        <v>5.8865942535066225E-2</v>
      </c>
      <c r="E23" s="49">
        <v>5.5566327442399976E-2</v>
      </c>
      <c r="F23" s="49">
        <v>5.0595678307819476E-2</v>
      </c>
      <c r="G23" s="49">
        <v>4.6232509091315342E-2</v>
      </c>
      <c r="H23" s="50">
        <v>1.1729838181863141E-3</v>
      </c>
      <c r="I23" s="101">
        <f>IFERROR((D23+$H23)*(1+Dashboard!$D$7)*(1+Dashboard!$D$8),"-")</f>
        <v>7.0029403698433773E-2</v>
      </c>
      <c r="J23" s="102">
        <f>IFERROR((E23+$H23)*(1+Dashboard!$D$7)*(1+Dashboard!$D$8),"-")</f>
        <v>6.618073265434786E-2</v>
      </c>
      <c r="K23" s="102">
        <f>IFERROR((F23+$H23)*(1+Dashboard!$D$7)*(1+Dashboard!$D$8),"-")</f>
        <v>6.0382967503773158E-2</v>
      </c>
      <c r="L23" s="103">
        <f>IFERROR((G23+$H23)*(1+Dashboard!$D$7)*(1+Dashboard!$D$8),"-")</f>
        <v>5.5293766929642739E-2</v>
      </c>
      <c r="M23" s="53">
        <v>83.9</v>
      </c>
      <c r="N23" s="54">
        <v>97.743500000000012</v>
      </c>
      <c r="O23" s="109">
        <f>M23*(1+Dashboard!$D$8)</f>
        <v>90.612000000000009</v>
      </c>
      <c r="P23" s="111">
        <f>N23*(1+Dashboard!$D$10)*(1+Dashboard!$D$7)*(1+Dashboard!$D$8)</f>
        <v>115.83214669440002</v>
      </c>
      <c r="Q23" s="112">
        <f>O23*Dashboard!$D$9+P23*(1-Dashboard!$D$9)</f>
        <v>103.22207334720002</v>
      </c>
      <c r="R23" s="51">
        <v>4.0338886465968123E-2</v>
      </c>
      <c r="S23" s="49">
        <v>4.119859325692652E-2</v>
      </c>
      <c r="T23" s="49">
        <v>3.9296763439514486E-2</v>
      </c>
      <c r="U23" s="52">
        <v>3.9546475320978679E-2</v>
      </c>
      <c r="W23" s="36">
        <v>2030</v>
      </c>
      <c r="X23" s="47"/>
      <c r="Y23" s="51" t="s">
        <v>121</v>
      </c>
      <c r="Z23" s="49" t="s">
        <v>121</v>
      </c>
      <c r="AA23" s="49" t="s">
        <v>121</v>
      </c>
      <c r="AB23" s="52" t="s">
        <v>121</v>
      </c>
      <c r="AC23" s="53" t="s">
        <v>121</v>
      </c>
      <c r="AD23" s="55">
        <v>63.400465471220748</v>
      </c>
      <c r="AE23" s="109" t="str">
        <f>IFERROR(AC23*(1+Dashboard!$D$8),"-")</f>
        <v>-</v>
      </c>
      <c r="AF23" s="119">
        <f>IFERROR(AD23*(1+Dashboard!$D$7)*(1+Dashboard!$D$8)*(1+Dashboard!$D$10),"-")</f>
        <v>75.133507772442002</v>
      </c>
      <c r="AG23" s="112">
        <f>IF(AND(AE23="-",AF23="-"),"-",IFERROR(AE23*Dashboard!$D$9,0)+IFERROR(AF23*(1-Dashboard!$D$9),0))</f>
        <v>37.566753886221001</v>
      </c>
      <c r="AH23" s="51" t="s">
        <v>121</v>
      </c>
      <c r="AI23" s="49" t="s">
        <v>121</v>
      </c>
      <c r="AJ23" s="49" t="s">
        <v>121</v>
      </c>
      <c r="AK23" s="52" t="s">
        <v>121</v>
      </c>
      <c r="AL23" s="53" t="s">
        <v>121</v>
      </c>
      <c r="AM23" s="55">
        <v>116.00936235159519</v>
      </c>
      <c r="AN23" s="109" t="str">
        <f>IFERROR(AL23*(1+Dashboard!$D$8),"-")</f>
        <v>-</v>
      </c>
      <c r="AO23" s="119">
        <f>IFERROR(AM23*(1+Dashboard!$D$7)*(1+Dashboard!$D$8)*(1+Dashboard!$D$10),"-")</f>
        <v>137.47833337085106</v>
      </c>
      <c r="AP23" s="112">
        <f>IF(AND(AN23="-",AO23="-"),"-",IFERROR(AN23*Dashboard!$D$9,0)+IFERROR(AO23*(1-Dashboard!$D$9),0))</f>
        <v>68.739166685425531</v>
      </c>
      <c r="AQ23" s="56">
        <v>2.6037935212517015E-4</v>
      </c>
      <c r="AR23" s="58">
        <v>2.6037935212517015E-4</v>
      </c>
      <c r="AT23" s="36">
        <v>2030</v>
      </c>
      <c r="AU23" s="47"/>
      <c r="AV23" s="51" t="s">
        <v>121</v>
      </c>
      <c r="AW23" s="49" t="s">
        <v>121</v>
      </c>
      <c r="AX23" s="49" t="s">
        <v>121</v>
      </c>
      <c r="AY23" s="52" t="s">
        <v>121</v>
      </c>
      <c r="AZ23" s="53" t="s">
        <v>121</v>
      </c>
      <c r="BA23" s="55">
        <v>206.06245939481528</v>
      </c>
      <c r="BB23" s="109" t="str">
        <f>IFERROR(AZ23*(1+Dashboard!$D$8),"-")</f>
        <v>-</v>
      </c>
      <c r="BC23" s="119">
        <f>IFERROR(BA23*(1+Dashboard!$D$7)*(1+Dashboard!$D$8)*(1+Dashboard!$D$10),"-")</f>
        <v>244.1968726803224</v>
      </c>
      <c r="BD23" s="112">
        <f>IF(AND(BB23="-",BC23="-"),"-",IFERROR(BB23*Dashboard!$D$9,0)+IFERROR(BC23*(1-Dashboard!$D$9),0))</f>
        <v>122.0984363401612</v>
      </c>
      <c r="BE23" s="51" t="s">
        <v>121</v>
      </c>
      <c r="BF23" s="49" t="s">
        <v>121</v>
      </c>
      <c r="BG23" s="49" t="s">
        <v>121</v>
      </c>
      <c r="BH23" s="52" t="s">
        <v>121</v>
      </c>
      <c r="BI23" s="53" t="s">
        <v>121</v>
      </c>
      <c r="BJ23" s="55">
        <v>377.05045761604424</v>
      </c>
      <c r="BK23" s="109" t="str">
        <f>IFERROR(BI23*(1+Dashboard!$D$8),"-")</f>
        <v>-</v>
      </c>
      <c r="BL23" s="119">
        <f>IFERROR(BJ23*(1+Dashboard!$D$7)*(1+Dashboard!$D$8)*(1+Dashboard!$D$10),"-")</f>
        <v>446.82832022356774</v>
      </c>
      <c r="BM23" s="112">
        <f>IF(AND(BK23="-",BL23="-"),"-",IFERROR(BK23*Dashboard!$D$9,0)+IFERROR(BL23*(1-Dashboard!$D$9),0))</f>
        <v>223.41416011178387</v>
      </c>
      <c r="BO23" s="36">
        <v>2030</v>
      </c>
      <c r="BP23" s="47"/>
      <c r="BQ23" s="59">
        <v>94</v>
      </c>
      <c r="BR23" s="53" t="s">
        <v>121</v>
      </c>
      <c r="BS23" s="57">
        <v>1.6042174048482116</v>
      </c>
      <c r="BT23" s="112">
        <f>IF(AND(BR23="-",BS23="-"),"-",IFERROR(BR23*Dashboard!$D$9,0)+IFERROR(BS23*(1-Dashboard!$D$9),0))</f>
        <v>0.80210870242410581</v>
      </c>
      <c r="BU23" s="53" t="s">
        <v>121</v>
      </c>
      <c r="BV23" s="57">
        <v>2.8555069806298143</v>
      </c>
      <c r="BW23" s="112">
        <f>IF(AND(BU23="-",BV23="-"),"-",IFERROR(BU23*Dashboard!$D$9,0)+IFERROR(BV23*(1-Dashboard!$D$9),0))</f>
        <v>1.4277534903149072</v>
      </c>
      <c r="BX23" s="112">
        <f>IFERROR(BT23*(1+Dashboard!$D$7)*(1+Dashboard!$D$8),"-")</f>
        <v>0.93557959050747708</v>
      </c>
      <c r="BY23" s="112">
        <f>IFERROR(BW23*(1+Dashboard!$D$7)*(1+Dashboard!$D$8),"-")</f>
        <v>1.6653316711033079</v>
      </c>
    </row>
    <row r="24" spans="2:77" x14ac:dyDescent="0.2">
      <c r="B24" s="36">
        <v>2031</v>
      </c>
      <c r="C24" s="47"/>
      <c r="D24" s="48">
        <v>5.8442969463192419E-2</v>
      </c>
      <c r="E24" s="49">
        <v>5.4756552432714524E-2</v>
      </c>
      <c r="F24" s="49">
        <v>4.5895379805722676E-2</v>
      </c>
      <c r="G24" s="49">
        <v>4.0060430073448138E-2</v>
      </c>
      <c r="H24" s="50">
        <v>1.1244507966131228E-3</v>
      </c>
      <c r="I24" s="101">
        <f>IFERROR((D24+$H24)*(1+Dashboard!$D$7)*(1+Dashboard!$D$8),"-")</f>
        <v>6.9479438991037201E-2</v>
      </c>
      <c r="J24" s="102">
        <f>IFERROR((E24+$H24)*(1+Dashboard!$D$7)*(1+Dashboard!$D$8),"-")</f>
        <v>6.5179602166687778E-2</v>
      </c>
      <c r="K24" s="102">
        <f>IFERROR((F24+$H24)*(1+Dashboard!$D$7)*(1+Dashboard!$D$8),"-")</f>
        <v>5.4843930414564479E-2</v>
      </c>
      <c r="L24" s="103">
        <f>IFERROR((G24+$H24)*(1+Dashboard!$D$7)*(1+Dashboard!$D$8),"-")</f>
        <v>4.8038045046839457E-2</v>
      </c>
      <c r="M24" s="53">
        <v>82.490000000000009</v>
      </c>
      <c r="N24" s="54">
        <v>94.781010000000009</v>
      </c>
      <c r="O24" s="109">
        <f>M24*(1+Dashboard!$D$8)</f>
        <v>89.089200000000019</v>
      </c>
      <c r="P24" s="111">
        <f>N24*(1+Dashboard!$D$10)*(1+Dashboard!$D$7)*(1+Dashboard!$D$8)</f>
        <v>112.32141118502403</v>
      </c>
      <c r="Q24" s="112">
        <f>O24*Dashboard!$D$9+P24*(1-Dashboard!$D$9)</f>
        <v>100.70530559251202</v>
      </c>
      <c r="R24" s="51">
        <v>3.9862789167650861E-2</v>
      </c>
      <c r="S24" s="49">
        <v>4.0712349320554057E-2</v>
      </c>
      <c r="T24" s="49">
        <v>3.8832965735977248E-2</v>
      </c>
      <c r="U24" s="52">
        <v>3.9079730407874241E-2</v>
      </c>
      <c r="W24" s="36">
        <v>2031</v>
      </c>
      <c r="X24" s="47"/>
      <c r="Y24" s="51" t="s">
        <v>121</v>
      </c>
      <c r="Z24" s="49" t="s">
        <v>121</v>
      </c>
      <c r="AA24" s="49" t="s">
        <v>121</v>
      </c>
      <c r="AB24" s="52" t="s">
        <v>121</v>
      </c>
      <c r="AC24" s="53" t="s">
        <v>121</v>
      </c>
      <c r="AD24" s="55">
        <v>29.618639691182253</v>
      </c>
      <c r="AE24" s="109" t="str">
        <f>IFERROR(AC24*(1+Dashboard!$D$8),"-")</f>
        <v>-</v>
      </c>
      <c r="AF24" s="119">
        <f>IFERROR(AD24*(1+Dashboard!$D$7)*(1+Dashboard!$D$8)*(1+Dashboard!$D$10),"-")</f>
        <v>35.099936237167704</v>
      </c>
      <c r="AG24" s="112">
        <f>IF(AND(AE24="-",AF24="-"),"-",IFERROR(AE24*Dashboard!$D$9,0)+IFERROR(AF24*(1-Dashboard!$D$9),0))</f>
        <v>17.549968118583852</v>
      </c>
      <c r="AH24" s="51" t="s">
        <v>121</v>
      </c>
      <c r="AI24" s="49" t="s">
        <v>121</v>
      </c>
      <c r="AJ24" s="49" t="s">
        <v>121</v>
      </c>
      <c r="AK24" s="52" t="s">
        <v>121</v>
      </c>
      <c r="AL24" s="53" t="s">
        <v>121</v>
      </c>
      <c r="AM24" s="55">
        <v>66.965758252220908</v>
      </c>
      <c r="AN24" s="109" t="str">
        <f>IFERROR(AL24*(1+Dashboard!$D$8),"-")</f>
        <v>-</v>
      </c>
      <c r="AO24" s="119">
        <f>IFERROR(AM24*(1+Dashboard!$D$7)*(1+Dashboard!$D$8)*(1+Dashboard!$D$10),"-")</f>
        <v>79.358602192196727</v>
      </c>
      <c r="AP24" s="112">
        <f>IF(AND(AN24="-",AO24="-"),"-",IFERROR(AN24*Dashboard!$D$9,0)+IFERROR(AO24*(1-Dashboard!$D$9),0))</f>
        <v>39.679301096098364</v>
      </c>
      <c r="AQ24" s="56">
        <v>2.6037935212517015E-4</v>
      </c>
      <c r="AR24" s="58">
        <v>2.6037935212517015E-4</v>
      </c>
      <c r="AT24" s="36">
        <v>2031</v>
      </c>
      <c r="AU24" s="47"/>
      <c r="AV24" s="51" t="s">
        <v>121</v>
      </c>
      <c r="AW24" s="49" t="s">
        <v>121</v>
      </c>
      <c r="AX24" s="49" t="s">
        <v>121</v>
      </c>
      <c r="AY24" s="52" t="s">
        <v>121</v>
      </c>
      <c r="AZ24" s="53" t="s">
        <v>121</v>
      </c>
      <c r="BA24" s="55">
        <v>96.265692898806279</v>
      </c>
      <c r="BB24" s="109" t="str">
        <f>IFERROR(AZ24*(1+Dashboard!$D$8),"-")</f>
        <v>-</v>
      </c>
      <c r="BC24" s="119">
        <f>IFERROR(BA24*(1+Dashboard!$D$7)*(1+Dashboard!$D$8)*(1+Dashboard!$D$10),"-")</f>
        <v>114.08085306432234</v>
      </c>
      <c r="BD24" s="112">
        <f>IF(AND(BB24="-",BC24="-"),"-",IFERROR(BB24*Dashboard!$D$9,0)+IFERROR(BC24*(1-Dashboard!$D$9),0))</f>
        <v>57.04042653216117</v>
      </c>
      <c r="BE24" s="51" t="s">
        <v>121</v>
      </c>
      <c r="BF24" s="49" t="s">
        <v>121</v>
      </c>
      <c r="BG24" s="49" t="s">
        <v>121</v>
      </c>
      <c r="BH24" s="52" t="s">
        <v>121</v>
      </c>
      <c r="BI24" s="53" t="s">
        <v>121</v>
      </c>
      <c r="BJ24" s="55">
        <v>217.65027651027424</v>
      </c>
      <c r="BK24" s="109" t="str">
        <f>IFERROR(BI24*(1+Dashboard!$D$8),"-")</f>
        <v>-</v>
      </c>
      <c r="BL24" s="119">
        <f>IFERROR(BJ24*(1+Dashboard!$D$7)*(1+Dashboard!$D$8)*(1+Dashboard!$D$10),"-")</f>
        <v>257.92915904192921</v>
      </c>
      <c r="BM24" s="112">
        <f>IF(AND(BK24="-",BL24="-"),"-",IFERROR(BK24*Dashboard!$D$9,0)+IFERROR(BL24*(1-Dashboard!$D$9),0))</f>
        <v>128.96457952096461</v>
      </c>
      <c r="BO24" s="36">
        <v>2031</v>
      </c>
      <c r="BP24" s="47"/>
      <c r="BQ24" s="59">
        <v>94</v>
      </c>
      <c r="BR24" s="53" t="s">
        <v>121</v>
      </c>
      <c r="BS24" s="57">
        <v>1.0094683881034754</v>
      </c>
      <c r="BT24" s="112">
        <f>IF(AND(BR24="-",BS24="-"),"-",IFERROR(BR24*Dashboard!$D$9,0)+IFERROR(BS24*(1-Dashboard!$D$9),0))</f>
        <v>0.50473419405173769</v>
      </c>
      <c r="BU24" s="53" t="s">
        <v>121</v>
      </c>
      <c r="BV24" s="57">
        <v>2.2600038539630045</v>
      </c>
      <c r="BW24" s="112">
        <f>IF(AND(BU24="-",BV24="-"),"-",IFERROR(BU24*Dashboard!$D$9,0)+IFERROR(BV24*(1-Dashboard!$D$9),0))</f>
        <v>1.1300019269815023</v>
      </c>
      <c r="BX24" s="112">
        <f>IFERROR(BT24*(1+Dashboard!$D$7)*(1+Dashboard!$D$8),"-")</f>
        <v>0.58872196394194698</v>
      </c>
      <c r="BY24" s="112">
        <f>IFERROR(BW24*(1+Dashboard!$D$7)*(1+Dashboard!$D$8),"-")</f>
        <v>1.3180342476312243</v>
      </c>
    </row>
    <row r="25" spans="2:77" x14ac:dyDescent="0.2">
      <c r="B25" s="36">
        <v>2032</v>
      </c>
      <c r="C25" s="47"/>
      <c r="D25" s="48">
        <v>5.7080706424327249E-2</v>
      </c>
      <c r="E25" s="49">
        <v>5.3060675068306133E-2</v>
      </c>
      <c r="F25" s="49">
        <v>4.6843511604329931E-2</v>
      </c>
      <c r="G25" s="49">
        <v>4.0601369101119382E-2</v>
      </c>
      <c r="H25" s="50">
        <v>1.6530052712476694E-3</v>
      </c>
      <c r="I25" s="101">
        <f>IFERROR((D25+$H25)*(1+Dashboard!$D$7)*(1+Dashboard!$D$8),"-")</f>
        <v>6.8507001321718594E-2</v>
      </c>
      <c r="J25" s="102">
        <f>IFERROR((E25+$H25)*(1+Dashboard!$D$7)*(1+Dashboard!$D$8),"-")</f>
        <v>6.381803674805557E-2</v>
      </c>
      <c r="K25" s="102">
        <f>IFERROR((F25+$H25)*(1+Dashboard!$D$7)*(1+Dashboard!$D$8),"-")</f>
        <v>5.6566337283673718E-2</v>
      </c>
      <c r="L25" s="103">
        <f>IFERROR((G25+$H25)*(1+Dashboard!$D$7)*(1+Dashboard!$D$8),"-")</f>
        <v>4.9285502267928938E-2</v>
      </c>
      <c r="M25" s="53">
        <v>88.13</v>
      </c>
      <c r="N25" s="54">
        <v>100.99697999999999</v>
      </c>
      <c r="O25" s="109">
        <f>M25*(1+Dashboard!$D$8)</f>
        <v>95.180400000000006</v>
      </c>
      <c r="P25" s="111">
        <f>N25*(1+Dashboard!$D$10)*(1+Dashboard!$D$7)*(1+Dashboard!$D$8)</f>
        <v>119.68772351155199</v>
      </c>
      <c r="Q25" s="112">
        <f>O25*Dashboard!$D$9+P25*(1-Dashboard!$D$9)</f>
        <v>107.434061755776</v>
      </c>
      <c r="R25" s="51">
        <v>3.9408648252665775E-2</v>
      </c>
      <c r="S25" s="49">
        <v>4.0248529704373433E-2</v>
      </c>
      <c r="T25" s="49">
        <v>3.8390557190083704E-2</v>
      </c>
      <c r="U25" s="52">
        <v>3.8634510570141341E-2</v>
      </c>
      <c r="W25" s="36">
        <v>2032</v>
      </c>
      <c r="X25" s="47"/>
      <c r="Y25" s="51" t="s">
        <v>121</v>
      </c>
      <c r="Z25" s="49" t="s">
        <v>121</v>
      </c>
      <c r="AA25" s="49" t="s">
        <v>121</v>
      </c>
      <c r="AB25" s="52" t="s">
        <v>121</v>
      </c>
      <c r="AC25" s="53" t="s">
        <v>121</v>
      </c>
      <c r="AD25" s="55">
        <v>8.5817750112759121</v>
      </c>
      <c r="AE25" s="109" t="str">
        <f>IFERROR(AC25*(1+Dashboard!$D$8),"-")</f>
        <v>-</v>
      </c>
      <c r="AF25" s="119">
        <f>IFERROR(AD25*(1+Dashboard!$D$7)*(1+Dashboard!$D$8)*(1+Dashboard!$D$10),"-")</f>
        <v>10.16993889112266</v>
      </c>
      <c r="AG25" s="112">
        <f>IF(AND(AE25="-",AF25="-"),"-",IFERROR(AE25*Dashboard!$D$9,0)+IFERROR(AF25*(1-Dashboard!$D$9),0))</f>
        <v>5.0849694455613301</v>
      </c>
      <c r="AH25" s="51" t="s">
        <v>121</v>
      </c>
      <c r="AI25" s="49" t="s">
        <v>121</v>
      </c>
      <c r="AJ25" s="49" t="s">
        <v>121</v>
      </c>
      <c r="AK25" s="52" t="s">
        <v>121</v>
      </c>
      <c r="AL25" s="53" t="s">
        <v>121</v>
      </c>
      <c r="AM25" s="55">
        <v>31.481805656338096</v>
      </c>
      <c r="AN25" s="109" t="str">
        <f>IFERROR(AL25*(1+Dashboard!$D$8),"-")</f>
        <v>-</v>
      </c>
      <c r="AO25" s="119">
        <f>IFERROR(AM25*(1+Dashboard!$D$7)*(1+Dashboard!$D$8)*(1+Dashboard!$D$10),"-")</f>
        <v>37.307904167433605</v>
      </c>
      <c r="AP25" s="112">
        <f>IF(AND(AN25="-",AO25="-"),"-",IFERROR(AN25*Dashboard!$D$9,0)+IFERROR(AO25*(1-Dashboard!$D$9),0))</f>
        <v>18.653952083716803</v>
      </c>
      <c r="AQ25" s="56">
        <v>2.6037935212517015E-4</v>
      </c>
      <c r="AR25" s="58">
        <v>2.6037935212517015E-4</v>
      </c>
      <c r="AT25" s="36">
        <v>2032</v>
      </c>
      <c r="AU25" s="47"/>
      <c r="AV25" s="51" t="s">
        <v>121</v>
      </c>
      <c r="AW25" s="49" t="s">
        <v>121</v>
      </c>
      <c r="AX25" s="49" t="s">
        <v>121</v>
      </c>
      <c r="AY25" s="52" t="s">
        <v>121</v>
      </c>
      <c r="AZ25" s="53" t="s">
        <v>121</v>
      </c>
      <c r="BA25" s="55">
        <v>27.892250500892633</v>
      </c>
      <c r="BB25" s="109" t="str">
        <f>IFERROR(AZ25*(1+Dashboard!$D$8),"-")</f>
        <v>-</v>
      </c>
      <c r="BC25" s="119">
        <f>IFERROR(BA25*(1+Dashboard!$D$7)*(1+Dashboard!$D$8)*(1+Dashboard!$D$10),"-")</f>
        <v>33.054057319989028</v>
      </c>
      <c r="BD25" s="112">
        <f>IF(AND(BB25="-",BC25="-"),"-",IFERROR(BB25*Dashboard!$D$9,0)+IFERROR(BC25*(1-Dashboard!$D$9),0))</f>
        <v>16.527028659994514</v>
      </c>
      <c r="BE25" s="51" t="s">
        <v>121</v>
      </c>
      <c r="BF25" s="49" t="s">
        <v>121</v>
      </c>
      <c r="BG25" s="49" t="s">
        <v>121</v>
      </c>
      <c r="BH25" s="52" t="s">
        <v>121</v>
      </c>
      <c r="BI25" s="53" t="s">
        <v>121</v>
      </c>
      <c r="BJ25" s="55">
        <v>102.3213039765357</v>
      </c>
      <c r="BK25" s="109" t="str">
        <f>IFERROR(BI25*(1+Dashboard!$D$8),"-")</f>
        <v>-</v>
      </c>
      <c r="BL25" s="119">
        <f>IFERROR(BJ25*(1+Dashboard!$D$7)*(1+Dashboard!$D$8)*(1+Dashboard!$D$10),"-")</f>
        <v>121.25713006156295</v>
      </c>
      <c r="BM25" s="112">
        <f>IF(AND(BK25="-",BL25="-"),"-",IFERROR(BK25*Dashboard!$D$9,0)+IFERROR(BL25*(1-Dashboard!$D$9),0))</f>
        <v>60.628565030781473</v>
      </c>
      <c r="BO25" s="36">
        <v>2032</v>
      </c>
      <c r="BP25" s="47"/>
      <c r="BQ25" s="59">
        <v>94</v>
      </c>
      <c r="BR25" s="53" t="s">
        <v>121</v>
      </c>
      <c r="BS25" s="57">
        <v>0.27217392728770429</v>
      </c>
      <c r="BT25" s="112">
        <f>IF(AND(BR25="-",BS25="-"),"-",IFERROR(BR25*Dashboard!$D$9,0)+IFERROR(BS25*(1-Dashboard!$D$9),0))</f>
        <v>0.13608696364385214</v>
      </c>
      <c r="BU25" s="53" t="s">
        <v>121</v>
      </c>
      <c r="BV25" s="57">
        <v>1.0726854781338935</v>
      </c>
      <c r="BW25" s="112">
        <f>IF(AND(BU25="-",BV25="-"),"-",IFERROR(BU25*Dashboard!$D$9,0)+IFERROR(BV25*(1-Dashboard!$D$9),0))</f>
        <v>0.53634273906694674</v>
      </c>
      <c r="BX25" s="112">
        <f>IFERROR(BT25*(1+Dashboard!$D$7)*(1+Dashboard!$D$8),"-")</f>
        <v>0.15873183439418917</v>
      </c>
      <c r="BY25" s="112">
        <f>IFERROR(BW25*(1+Dashboard!$D$7)*(1+Dashboard!$D$8),"-")</f>
        <v>0.62559017084768676</v>
      </c>
    </row>
    <row r="26" spans="2:77" x14ac:dyDescent="0.2">
      <c r="B26" s="36">
        <v>2033</v>
      </c>
      <c r="C26" s="47"/>
      <c r="D26" s="48">
        <v>6.1740767525957467E-2</v>
      </c>
      <c r="E26" s="49">
        <v>5.4255272545412167E-2</v>
      </c>
      <c r="F26" s="49">
        <v>4.7561059730029491E-2</v>
      </c>
      <c r="G26" s="49">
        <v>3.8879432854813156E-2</v>
      </c>
      <c r="H26" s="50">
        <v>1.7201761481845774E-3</v>
      </c>
      <c r="I26" s="101">
        <f>IFERROR((D26+$H26)*(1+Dashboard!$D$7)*(1+Dashboard!$D$8),"-")</f>
        <v>7.4020844701519276E-2</v>
      </c>
      <c r="J26" s="102">
        <f>IFERROR((E26+$H26)*(1+Dashboard!$D$7)*(1+Dashboard!$D$8),"-")</f>
        <v>6.5289763356211256E-2</v>
      </c>
      <c r="K26" s="102">
        <f>IFERROR((F26+$H26)*(1+Dashboard!$D$7)*(1+Dashboard!$D$8),"-")</f>
        <v>5.7481633528348897E-2</v>
      </c>
      <c r="L26" s="103">
        <f>IFERROR((G26+$H26)*(1+Dashboard!$D$7)*(1+Dashboard!$D$8),"-")</f>
        <v>4.735538394109657E-2</v>
      </c>
      <c r="M26" s="53">
        <v>83.9</v>
      </c>
      <c r="N26" s="54">
        <v>97.743500000000012</v>
      </c>
      <c r="O26" s="109">
        <f>M26*(1+Dashboard!$D$8)</f>
        <v>90.612000000000009</v>
      </c>
      <c r="P26" s="111">
        <f>N26*(1+Dashboard!$D$10)*(1+Dashboard!$D$7)*(1+Dashboard!$D$8)</f>
        <v>115.83214669440002</v>
      </c>
      <c r="Q26" s="112">
        <f>O26*Dashboard!$D$9+P26*(1-Dashboard!$D$9)</f>
        <v>103.22207334720002</v>
      </c>
      <c r="R26" s="51">
        <v>3.8975785730316376E-2</v>
      </c>
      <c r="S26" s="49">
        <v>3.980644196827577E-2</v>
      </c>
      <c r="T26" s="49">
        <v>3.7968877326487412E-2</v>
      </c>
      <c r="U26" s="52">
        <v>3.8210151135432871E-2</v>
      </c>
      <c r="W26" s="36">
        <v>2033</v>
      </c>
      <c r="X26" s="47"/>
      <c r="Y26" s="51" t="s">
        <v>121</v>
      </c>
      <c r="Z26" s="49" t="s">
        <v>121</v>
      </c>
      <c r="AA26" s="49" t="s">
        <v>121</v>
      </c>
      <c r="AB26" s="52" t="s">
        <v>121</v>
      </c>
      <c r="AC26" s="53" t="s">
        <v>121</v>
      </c>
      <c r="AD26" s="55" t="s">
        <v>121</v>
      </c>
      <c r="AE26" s="109" t="str">
        <f>IFERROR(AC26*(1+Dashboard!$D$8),"-")</f>
        <v>-</v>
      </c>
      <c r="AF26" s="119" t="str">
        <f>IFERROR(AD26*(1+Dashboard!$D$7)*(1+Dashboard!$D$8)*(1+Dashboard!$D$10),"-")</f>
        <v>-</v>
      </c>
      <c r="AG26" s="112" t="str">
        <f>IF(AND(AE26="-",AF26="-"),"-",IFERROR(AE26*Dashboard!$D$9,0)+IFERROR(AF26*(1-Dashboard!$D$9),0))</f>
        <v>-</v>
      </c>
      <c r="AH26" s="51" t="s">
        <v>121</v>
      </c>
      <c r="AI26" s="49" t="s">
        <v>121</v>
      </c>
      <c r="AJ26" s="49" t="s">
        <v>121</v>
      </c>
      <c r="AK26" s="52" t="s">
        <v>121</v>
      </c>
      <c r="AL26" s="53" t="s">
        <v>121</v>
      </c>
      <c r="AM26" s="55">
        <v>7.6440277518493982</v>
      </c>
      <c r="AN26" s="109" t="str">
        <f>IFERROR(AL26*(1+Dashboard!$D$8),"-")</f>
        <v>-</v>
      </c>
      <c r="AO26" s="119">
        <f>IFERROR(AM26*(1+Dashboard!$D$7)*(1+Dashboard!$D$8)*(1+Dashboard!$D$10),"-")</f>
        <v>9.0586498732732537</v>
      </c>
      <c r="AP26" s="112">
        <f>IF(AND(AN26="-",AO26="-"),"-",IFERROR(AN26*Dashboard!$D$9,0)+IFERROR(AO26*(1-Dashboard!$D$9),0))</f>
        <v>4.5293249366366268</v>
      </c>
      <c r="AQ26" s="56">
        <v>2.6037935212517015E-4</v>
      </c>
      <c r="AR26" s="58">
        <v>2.6037935212517015E-4</v>
      </c>
      <c r="AT26" s="36">
        <v>2033</v>
      </c>
      <c r="AU26" s="47"/>
      <c r="AV26" s="51" t="s">
        <v>121</v>
      </c>
      <c r="AW26" s="49" t="s">
        <v>121</v>
      </c>
      <c r="AX26" s="49" t="s">
        <v>121</v>
      </c>
      <c r="AY26" s="52" t="s">
        <v>121</v>
      </c>
      <c r="AZ26" s="53" t="s">
        <v>121</v>
      </c>
      <c r="BA26" s="55" t="s">
        <v>121</v>
      </c>
      <c r="BB26" s="109" t="str">
        <f>IFERROR(AZ26*(1+Dashboard!$D$8),"-")</f>
        <v>-</v>
      </c>
      <c r="BC26" s="119" t="str">
        <f>IFERROR(BA26*(1+Dashboard!$D$7)*(1+Dashboard!$D$8)*(1+Dashboard!$D$10),"-")</f>
        <v>-</v>
      </c>
      <c r="BD26" s="112" t="str">
        <f>IF(AND(BB26="-",BC26="-"),"-",IFERROR(BB26*Dashboard!$D$9,0)+IFERROR(BC26*(1-Dashboard!$D$9),0))</f>
        <v>-</v>
      </c>
      <c r="BE26" s="51" t="s">
        <v>121</v>
      </c>
      <c r="BF26" s="49" t="s">
        <v>121</v>
      </c>
      <c r="BG26" s="49" t="s">
        <v>121</v>
      </c>
      <c r="BH26" s="52" t="s">
        <v>121</v>
      </c>
      <c r="BI26" s="53" t="s">
        <v>121</v>
      </c>
      <c r="BJ26" s="55">
        <v>24.844409997956731</v>
      </c>
      <c r="BK26" s="109" t="str">
        <f>IFERROR(BI26*(1+Dashboard!$D$8),"-")</f>
        <v>-</v>
      </c>
      <c r="BL26" s="119">
        <f>IFERROR(BJ26*(1+Dashboard!$D$7)*(1+Dashboard!$D$8)*(1+Dashboard!$D$10),"-")</f>
        <v>29.442176138762601</v>
      </c>
      <c r="BM26" s="112">
        <f>IF(AND(BK26="-",BL26="-"),"-",IFERROR(BK26*Dashboard!$D$9,0)+IFERROR(BL26*(1-Dashboard!$D$9),0))</f>
        <v>14.721088069381301</v>
      </c>
      <c r="BO26" s="36">
        <v>2033</v>
      </c>
      <c r="BP26" s="47"/>
      <c r="BQ26" s="59">
        <v>94</v>
      </c>
      <c r="BR26" s="53" t="s">
        <v>121</v>
      </c>
      <c r="BS26" s="57" t="s">
        <v>121</v>
      </c>
      <c r="BT26" s="112" t="str">
        <f>IF(AND(BR26="-",BS26="-"),"-",IFERROR(BR26*Dashboard!$D$9,0)+IFERROR(BS26*(1-Dashboard!$D$9),0))</f>
        <v>-</v>
      </c>
      <c r="BU26" s="53" t="s">
        <v>121</v>
      </c>
      <c r="BV26" s="57">
        <v>0.18181130588279734</v>
      </c>
      <c r="BW26" s="112">
        <f>IF(AND(BU26="-",BV26="-"),"-",IFERROR(BU26*Dashboard!$D$9,0)+IFERROR(BV26*(1-Dashboard!$D$9),0))</f>
        <v>9.0905652941398671E-2</v>
      </c>
      <c r="BX26" s="112" t="str">
        <f>IFERROR(BT26*(1+Dashboard!$D$7)*(1+Dashboard!$D$8),"-")</f>
        <v>-</v>
      </c>
      <c r="BY26" s="112">
        <f>IFERROR(BW26*(1+Dashboard!$D$7)*(1+Dashboard!$D$8),"-")</f>
        <v>0.10603235359084742</v>
      </c>
    </row>
    <row r="27" spans="2:77" x14ac:dyDescent="0.2">
      <c r="B27" s="36">
        <v>2034</v>
      </c>
      <c r="C27" s="47"/>
      <c r="D27" s="48">
        <v>6.0819412137576072E-2</v>
      </c>
      <c r="E27" s="49">
        <v>5.1201342496703009E-2</v>
      </c>
      <c r="F27" s="49">
        <v>5.0530374792772483E-2</v>
      </c>
      <c r="G27" s="49">
        <v>3.9738913930671506E-2</v>
      </c>
      <c r="H27" s="50">
        <v>1.790076554655936E-3</v>
      </c>
      <c r="I27" s="101">
        <f>IFERROR((D27+$H27)*(1+Dashboard!$D$7)*(1+Dashboard!$D$8),"-")</f>
        <v>7.3027707610619427E-2</v>
      </c>
      <c r="J27" s="102">
        <f>IFERROR((E27+$H27)*(1+Dashboard!$D$7)*(1+Dashboard!$D$8),"-")</f>
        <v>6.1809191181505074E-2</v>
      </c>
      <c r="K27" s="102">
        <f>IFERROR((F27+$H27)*(1+Dashboard!$D$7)*(1+Dashboard!$D$8),"-")</f>
        <v>6.1026574451640517E-2</v>
      </c>
      <c r="L27" s="103">
        <f>IFERROR((G27+$H27)*(1+Dashboard!$D$7)*(1+Dashboard!$D$8),"-")</f>
        <v>4.8439414502085935E-2</v>
      </c>
      <c r="M27" s="53">
        <v>82.490000000000009</v>
      </c>
      <c r="N27" s="54">
        <v>94.781010000000009</v>
      </c>
      <c r="O27" s="109">
        <f>M27*(1+Dashboard!$D$8)</f>
        <v>89.089200000000019</v>
      </c>
      <c r="P27" s="111">
        <f>N27*(1+Dashboard!$D$10)*(1+Dashboard!$D$7)*(1+Dashboard!$D$8)</f>
        <v>112.32141118502403</v>
      </c>
      <c r="Q27" s="112">
        <f>O27*Dashboard!$D$9+P27*(1-Dashboard!$D$9)</f>
        <v>100.70530559251202</v>
      </c>
      <c r="R27" s="51">
        <v>3.8563541756260547E-2</v>
      </c>
      <c r="S27" s="49">
        <v>3.9385412205243685E-2</v>
      </c>
      <c r="T27" s="49">
        <v>3.7567283347399658E-2</v>
      </c>
      <c r="U27" s="52">
        <v>3.7806005221291822E-2</v>
      </c>
      <c r="W27" s="36">
        <v>2034</v>
      </c>
      <c r="X27" s="47"/>
      <c r="Y27" s="51" t="s">
        <v>121</v>
      </c>
      <c r="Z27" s="49" t="s">
        <v>121</v>
      </c>
      <c r="AA27" s="49" t="s">
        <v>121</v>
      </c>
      <c r="AB27" s="52" t="s">
        <v>121</v>
      </c>
      <c r="AC27" s="53" t="s">
        <v>121</v>
      </c>
      <c r="AD27" s="55" t="s">
        <v>121</v>
      </c>
      <c r="AE27" s="109" t="str">
        <f>IFERROR(AC27*(1+Dashboard!$D$8),"-")</f>
        <v>-</v>
      </c>
      <c r="AF27" s="119" t="str">
        <f>IFERROR(AD27*(1+Dashboard!$D$7)*(1+Dashboard!$D$8)*(1+Dashboard!$D$10),"-")</f>
        <v>-</v>
      </c>
      <c r="AG27" s="112" t="str">
        <f>IF(AND(AE27="-",AF27="-"),"-",IFERROR(AE27*Dashboard!$D$9,0)+IFERROR(AF27*(1-Dashboard!$D$9),0))</f>
        <v>-</v>
      </c>
      <c r="AH27" s="51" t="s">
        <v>121</v>
      </c>
      <c r="AI27" s="49" t="s">
        <v>121</v>
      </c>
      <c r="AJ27" s="49" t="s">
        <v>121</v>
      </c>
      <c r="AK27" s="52" t="s">
        <v>121</v>
      </c>
      <c r="AL27" s="53" t="s">
        <v>121</v>
      </c>
      <c r="AM27" s="55" t="s">
        <v>121</v>
      </c>
      <c r="AN27" s="109" t="str">
        <f>IFERROR(AL27*(1+Dashboard!$D$8),"-")</f>
        <v>-</v>
      </c>
      <c r="AO27" s="119" t="str">
        <f>IFERROR(AM27*(1+Dashboard!$D$7)*(1+Dashboard!$D$8)*(1+Dashboard!$D$10),"-")</f>
        <v>-</v>
      </c>
      <c r="AP27" s="112" t="str">
        <f>IF(AND(AN27="-",AO27="-"),"-",IFERROR(AN27*Dashboard!$D$9,0)+IFERROR(AO27*(1-Dashboard!$D$9),0))</f>
        <v>-</v>
      </c>
      <c r="AQ27" s="56">
        <v>2.6037935212517015E-4</v>
      </c>
      <c r="AR27" s="58">
        <v>2.6037935212517015E-4</v>
      </c>
      <c r="AT27" s="36">
        <v>2034</v>
      </c>
      <c r="AU27" s="47"/>
      <c r="AV27" s="51" t="s">
        <v>121</v>
      </c>
      <c r="AW27" s="49" t="s">
        <v>121</v>
      </c>
      <c r="AX27" s="49" t="s">
        <v>121</v>
      </c>
      <c r="AY27" s="52" t="s">
        <v>121</v>
      </c>
      <c r="AZ27" s="53" t="s">
        <v>121</v>
      </c>
      <c r="BA27" s="55" t="s">
        <v>121</v>
      </c>
      <c r="BB27" s="109" t="str">
        <f>IFERROR(AZ27*(1+Dashboard!$D$8),"-")</f>
        <v>-</v>
      </c>
      <c r="BC27" s="119" t="str">
        <f>IFERROR(BA27*(1+Dashboard!$D$7)*(1+Dashboard!$D$8)*(1+Dashboard!$D$10),"-")</f>
        <v>-</v>
      </c>
      <c r="BD27" s="112" t="str">
        <f>IF(AND(BB27="-",BC27="-"),"-",IFERROR(BB27*Dashboard!$D$9,0)+IFERROR(BC27*(1-Dashboard!$D$9),0))</f>
        <v>-</v>
      </c>
      <c r="BE27" s="51" t="s">
        <v>121</v>
      </c>
      <c r="BF27" s="49" t="s">
        <v>121</v>
      </c>
      <c r="BG27" s="49" t="s">
        <v>121</v>
      </c>
      <c r="BH27" s="52" t="s">
        <v>121</v>
      </c>
      <c r="BI27" s="53" t="s">
        <v>121</v>
      </c>
      <c r="BJ27" s="55" t="s">
        <v>121</v>
      </c>
      <c r="BK27" s="109" t="str">
        <f>IFERROR(BI27*(1+Dashboard!$D$8),"-")</f>
        <v>-</v>
      </c>
      <c r="BL27" s="119" t="str">
        <f>IFERROR(BJ27*(1+Dashboard!$D$7)*(1+Dashboard!$D$8)*(1+Dashboard!$D$10),"-")</f>
        <v>-</v>
      </c>
      <c r="BM27" s="112" t="str">
        <f>IF(AND(BK27="-",BL27="-"),"-",IFERROR(BK27*Dashboard!$D$9,0)+IFERROR(BL27*(1-Dashboard!$D$9),0))</f>
        <v>-</v>
      </c>
      <c r="BO27" s="36">
        <v>2034</v>
      </c>
      <c r="BP27" s="47"/>
      <c r="BQ27" s="59">
        <v>94</v>
      </c>
      <c r="BR27" s="53" t="s">
        <v>121</v>
      </c>
      <c r="BS27" s="57" t="s">
        <v>121</v>
      </c>
      <c r="BT27" s="112" t="str">
        <f>IF(AND(BR27="-",BS27="-"),"-",IFERROR(BR27*Dashboard!$D$9,0)+IFERROR(BS27*(1-Dashboard!$D$9),0))</f>
        <v>-</v>
      </c>
      <c r="BU27" s="53" t="s">
        <v>121</v>
      </c>
      <c r="BV27" s="57" t="s">
        <v>121</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v>6.2873197146254972E-2</v>
      </c>
      <c r="E28" s="49">
        <v>5.6205111709077833E-2</v>
      </c>
      <c r="F28" s="49">
        <v>5.6260318083643235E-2</v>
      </c>
      <c r="G28" s="49">
        <v>4.7664690289842715E-2</v>
      </c>
      <c r="H28" s="50">
        <v>1.8628174067584109E-3</v>
      </c>
      <c r="I28" s="101">
        <f>IFERROR((D28+$H28)*(1+Dashboard!$D$7)*(1+Dashboard!$D$8),"-")</f>
        <v>7.5508087374634811E-2</v>
      </c>
      <c r="J28" s="102">
        <f>IFERROR((E28+$H28)*(1+Dashboard!$D$7)*(1+Dashboard!$D$8),"-")</f>
        <v>6.7730432520711412E-2</v>
      </c>
      <c r="K28" s="102">
        <f>IFERROR((F28+$H28)*(1+Dashboard!$D$7)*(1+Dashboard!$D$8),"-")</f>
        <v>6.7794825236004483E-2</v>
      </c>
      <c r="L28" s="103">
        <f>IFERROR((G28+$H28)*(1+Dashboard!$D$7)*(1+Dashboard!$D$8),"-")</f>
        <v>5.7768884977315554E-2</v>
      </c>
      <c r="M28" s="53">
        <v>88.13</v>
      </c>
      <c r="N28" s="54">
        <v>100.99697999999999</v>
      </c>
      <c r="O28" s="109">
        <f>M28*(1+Dashboard!$D$8)</f>
        <v>95.180400000000006</v>
      </c>
      <c r="P28" s="111">
        <f>N28*(1+Dashboard!$D$10)*(1+Dashboard!$D$7)*(1+Dashboard!$D$8)</f>
        <v>119.68772351155199</v>
      </c>
      <c r="Q28" s="112">
        <f>O28*Dashboard!$D$9+P28*(1-Dashboard!$D$9)</f>
        <v>107.434061755776</v>
      </c>
      <c r="R28" s="51">
        <v>3.8171274181554186E-2</v>
      </c>
      <c r="S28" s="49">
        <v>3.8984784580784033E-2</v>
      </c>
      <c r="T28" s="49">
        <v>3.7185149693283237E-2</v>
      </c>
      <c r="U28" s="52">
        <v>3.7421443293053351E-2</v>
      </c>
      <c r="W28" s="36">
        <v>2035</v>
      </c>
      <c r="X28" s="47"/>
      <c r="Y28" s="51" t="s">
        <v>121</v>
      </c>
      <c r="Z28" s="49" t="s">
        <v>121</v>
      </c>
      <c r="AA28" s="49" t="s">
        <v>121</v>
      </c>
      <c r="AB28" s="52" t="s">
        <v>121</v>
      </c>
      <c r="AC28" s="53" t="s">
        <v>121</v>
      </c>
      <c r="AD28" s="55" t="s">
        <v>121</v>
      </c>
      <c r="AE28" s="109" t="str">
        <f>IFERROR(AC28*(1+Dashboard!$D$8),"-")</f>
        <v>-</v>
      </c>
      <c r="AF28" s="119" t="str">
        <f>IFERROR(AD28*(1+Dashboard!$D$7)*(1+Dashboard!$D$8)*(1+Dashboard!$D$10),"-")</f>
        <v>-</v>
      </c>
      <c r="AG28" s="112" t="str">
        <f>IF(AND(AE28="-",AF28="-"),"-",IFERROR(AE28*Dashboard!$D$9,0)+IFERROR(AF28*(1-Dashboard!$D$9),0))</f>
        <v>-</v>
      </c>
      <c r="AH28" s="51" t="s">
        <v>121</v>
      </c>
      <c r="AI28" s="49" t="s">
        <v>121</v>
      </c>
      <c r="AJ28" s="49" t="s">
        <v>121</v>
      </c>
      <c r="AK28" s="52" t="s">
        <v>121</v>
      </c>
      <c r="AL28" s="53" t="s">
        <v>121</v>
      </c>
      <c r="AM28" s="55" t="s">
        <v>121</v>
      </c>
      <c r="AN28" s="109" t="str">
        <f>IFERROR(AL28*(1+Dashboard!$D$8),"-")</f>
        <v>-</v>
      </c>
      <c r="AO28" s="119" t="str">
        <f>IFERROR(AM28*(1+Dashboard!$D$7)*(1+Dashboard!$D$8)*(1+Dashboard!$D$10),"-")</f>
        <v>-</v>
      </c>
      <c r="AP28" s="112" t="str">
        <f>IF(AND(AN28="-",AO28="-"),"-",IFERROR(AN28*Dashboard!$D$9,0)+IFERROR(AO28*(1-Dashboard!$D$9),0))</f>
        <v>-</v>
      </c>
      <c r="AQ28" s="56">
        <v>2.6037935212517015E-4</v>
      </c>
      <c r="AR28" s="58">
        <v>2.6037935212517015E-4</v>
      </c>
      <c r="AT28" s="36">
        <v>2035</v>
      </c>
      <c r="AU28" s="47"/>
      <c r="AV28" s="51" t="s">
        <v>121</v>
      </c>
      <c r="AW28" s="49" t="s">
        <v>121</v>
      </c>
      <c r="AX28" s="49" t="s">
        <v>121</v>
      </c>
      <c r="AY28" s="52" t="s">
        <v>121</v>
      </c>
      <c r="AZ28" s="53" t="s">
        <v>121</v>
      </c>
      <c r="BA28" s="55" t="s">
        <v>121</v>
      </c>
      <c r="BB28" s="109" t="str">
        <f>IFERROR(AZ28*(1+Dashboard!$D$8),"-")</f>
        <v>-</v>
      </c>
      <c r="BC28" s="119" t="str">
        <f>IFERROR(BA28*(1+Dashboard!$D$7)*(1+Dashboard!$D$8)*(1+Dashboard!$D$10),"-")</f>
        <v>-</v>
      </c>
      <c r="BD28" s="112" t="str">
        <f>IF(AND(BB28="-",BC28="-"),"-",IFERROR(BB28*Dashboard!$D$9,0)+IFERROR(BC28*(1-Dashboard!$D$9),0))</f>
        <v>-</v>
      </c>
      <c r="BE28" s="51" t="s">
        <v>121</v>
      </c>
      <c r="BF28" s="49" t="s">
        <v>121</v>
      </c>
      <c r="BG28" s="49" t="s">
        <v>121</v>
      </c>
      <c r="BH28" s="52" t="s">
        <v>121</v>
      </c>
      <c r="BI28" s="53" t="s">
        <v>121</v>
      </c>
      <c r="BJ28" s="55" t="s">
        <v>121</v>
      </c>
      <c r="BK28" s="109" t="str">
        <f>IFERROR(BI28*(1+Dashboard!$D$8),"-")</f>
        <v>-</v>
      </c>
      <c r="BL28" s="119" t="str">
        <f>IFERROR(BJ28*(1+Dashboard!$D$7)*(1+Dashboard!$D$8)*(1+Dashboard!$D$10),"-")</f>
        <v>-</v>
      </c>
      <c r="BM28" s="112" t="str">
        <f>IF(AND(BK28="-",BL28="-"),"-",IFERROR(BK28*Dashboard!$D$9,0)+IFERROR(BL28*(1-Dashboard!$D$9),0))</f>
        <v>-</v>
      </c>
      <c r="BO28" s="36">
        <v>2035</v>
      </c>
      <c r="BP28" s="47"/>
      <c r="BQ28" s="59">
        <v>94</v>
      </c>
      <c r="BR28" s="53" t="s">
        <v>121</v>
      </c>
      <c r="BS28" s="57" t="s">
        <v>121</v>
      </c>
      <c r="BT28" s="112" t="str">
        <f>IF(AND(BR28="-",BS28="-"),"-",IFERROR(BR28*Dashboard!$D$9,0)+IFERROR(BS28*(1-Dashboard!$D$9),0))</f>
        <v>-</v>
      </c>
      <c r="BU28" s="53" t="s">
        <v>121</v>
      </c>
      <c r="BV28" s="57" t="s">
        <v>121</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v>6.4032264782255627E-2</v>
      </c>
      <c r="E29" s="49">
        <v>5.6573200030718404E-2</v>
      </c>
      <c r="F29" s="49">
        <v>5.9198470625821474E-2</v>
      </c>
      <c r="G29" s="49">
        <v>4.9781395573690698E-2</v>
      </c>
      <c r="H29" s="50">
        <v>2.1133807399714016E-3</v>
      </c>
      <c r="I29" s="101">
        <f>IFERROR((D29+$H29)*(1+Dashboard!$D$7)*(1+Dashboard!$D$8),"-")</f>
        <v>7.7152280937125617E-2</v>
      </c>
      <c r="J29" s="102">
        <f>IFERROR((E29+$H29)*(1+Dashboard!$D$7)*(1+Dashboard!$D$8),"-")</f>
        <v>6.8452027810932597E-2</v>
      </c>
      <c r="K29" s="102">
        <f>IFERROR((F29+$H29)*(1+Dashboard!$D$7)*(1+Dashboard!$D$8),"-")</f>
        <v>7.1514143433060812E-2</v>
      </c>
      <c r="L29" s="103">
        <f>IFERROR((G29+$H29)*(1+Dashboard!$D$7)*(1+Dashboard!$D$8),"-")</f>
        <v>6.0530067092255481E-2</v>
      </c>
      <c r="M29" s="53">
        <v>89.599252554578939</v>
      </c>
      <c r="N29" s="54">
        <v>102.61365371945244</v>
      </c>
      <c r="O29" s="109">
        <f>M29*(1+Dashboard!$D$8)</f>
        <v>96.767192758945257</v>
      </c>
      <c r="P29" s="111">
        <f>N29*(1+Dashboard!$D$10)*(1+Dashboard!$D$7)*(1+Dashboard!$D$8)</f>
        <v>121.60358274954325</v>
      </c>
      <c r="Q29" s="112">
        <f>O29*Dashboard!$D$9+P29*(1-Dashboard!$D$9)</f>
        <v>109.18538775424426</v>
      </c>
      <c r="R29" s="51">
        <v>3.7759731793787332E-2</v>
      </c>
      <c r="S29" s="49">
        <v>3.8564471356325174E-2</v>
      </c>
      <c r="T29" s="49">
        <v>3.6784239175561069E-2</v>
      </c>
      <c r="U29" s="52">
        <v>3.7017985183343531E-2</v>
      </c>
      <c r="W29" s="36">
        <v>2036</v>
      </c>
      <c r="X29" s="47"/>
      <c r="Y29" s="51" t="s">
        <v>121</v>
      </c>
      <c r="Z29" s="49" t="s">
        <v>121</v>
      </c>
      <c r="AA29" s="49" t="s">
        <v>121</v>
      </c>
      <c r="AB29" s="52" t="s">
        <v>121</v>
      </c>
      <c r="AC29" s="53" t="s">
        <v>121</v>
      </c>
      <c r="AD29" s="55" t="s">
        <v>121</v>
      </c>
      <c r="AE29" s="109" t="str">
        <f>IFERROR(AC29*(1+Dashboard!$D$8),"-")</f>
        <v>-</v>
      </c>
      <c r="AF29" s="119" t="str">
        <f>IFERROR(AD29*(1+Dashboard!$D$7)*(1+Dashboard!$D$8)*(1+Dashboard!$D$10),"-")</f>
        <v>-</v>
      </c>
      <c r="AG29" s="112" t="str">
        <f>IF(AND(AE29="-",AF29="-"),"-",IFERROR(AE29*Dashboard!$D$9,0)+IFERROR(AF29*(1-Dashboard!$D$9),0))</f>
        <v>-</v>
      </c>
      <c r="AH29" s="51" t="s">
        <v>121</v>
      </c>
      <c r="AI29" s="49" t="s">
        <v>121</v>
      </c>
      <c r="AJ29" s="49" t="s">
        <v>121</v>
      </c>
      <c r="AK29" s="52" t="s">
        <v>121</v>
      </c>
      <c r="AL29" s="53" t="s">
        <v>121</v>
      </c>
      <c r="AM29" s="55" t="s">
        <v>121</v>
      </c>
      <c r="AN29" s="109" t="str">
        <f>IFERROR(AL29*(1+Dashboard!$D$8),"-")</f>
        <v>-</v>
      </c>
      <c r="AO29" s="119" t="str">
        <f>IFERROR(AM29*(1+Dashboard!$D$7)*(1+Dashboard!$D$8)*(1+Dashboard!$D$10),"-")</f>
        <v>-</v>
      </c>
      <c r="AP29" s="112" t="str">
        <f>IF(AND(AN29="-",AO29="-"),"-",IFERROR(AN29*Dashboard!$D$9,0)+IFERROR(AO29*(1-Dashboard!$D$9),0))</f>
        <v>-</v>
      </c>
      <c r="AQ29" s="56">
        <v>2.6037935212517015E-4</v>
      </c>
      <c r="AR29" s="58">
        <v>2.6037935212517015E-4</v>
      </c>
      <c r="AT29" s="36">
        <v>2036</v>
      </c>
      <c r="AU29" s="47"/>
      <c r="AV29" s="51" t="s">
        <v>121</v>
      </c>
      <c r="AW29" s="49" t="s">
        <v>121</v>
      </c>
      <c r="AX29" s="49" t="s">
        <v>121</v>
      </c>
      <c r="AY29" s="52" t="s">
        <v>121</v>
      </c>
      <c r="AZ29" s="53" t="s">
        <v>121</v>
      </c>
      <c r="BA29" s="55" t="s">
        <v>121</v>
      </c>
      <c r="BB29" s="109" t="str">
        <f>IFERROR(AZ29*(1+Dashboard!$D$8),"-")</f>
        <v>-</v>
      </c>
      <c r="BC29" s="119" t="str">
        <f>IFERROR(BA29*(1+Dashboard!$D$7)*(1+Dashboard!$D$8)*(1+Dashboard!$D$10),"-")</f>
        <v>-</v>
      </c>
      <c r="BD29" s="112" t="str">
        <f>IF(AND(BB29="-",BC29="-"),"-",IFERROR(BB29*Dashboard!$D$9,0)+IFERROR(BC29*(1-Dashboard!$D$9),0))</f>
        <v>-</v>
      </c>
      <c r="BE29" s="51" t="s">
        <v>121</v>
      </c>
      <c r="BF29" s="49" t="s">
        <v>121</v>
      </c>
      <c r="BG29" s="49" t="s">
        <v>121</v>
      </c>
      <c r="BH29" s="52" t="s">
        <v>121</v>
      </c>
      <c r="BI29" s="53" t="s">
        <v>121</v>
      </c>
      <c r="BJ29" s="55" t="s">
        <v>121</v>
      </c>
      <c r="BK29" s="109" t="str">
        <f>IFERROR(BI29*(1+Dashboard!$D$8),"-")</f>
        <v>-</v>
      </c>
      <c r="BL29" s="119" t="str">
        <f>IFERROR(BJ29*(1+Dashboard!$D$7)*(1+Dashboard!$D$8)*(1+Dashboard!$D$10),"-")</f>
        <v>-</v>
      </c>
      <c r="BM29" s="112" t="str">
        <f>IF(AND(BK29="-",BL29="-"),"-",IFERROR(BK29*Dashboard!$D$9,0)+IFERROR(BL29*(1-Dashboard!$D$9),0))</f>
        <v>-</v>
      </c>
      <c r="BO29" s="36">
        <v>2036</v>
      </c>
      <c r="BP29" s="47"/>
      <c r="BQ29" s="59">
        <v>94</v>
      </c>
      <c r="BR29" s="53" t="s">
        <v>121</v>
      </c>
      <c r="BS29" s="57" t="s">
        <v>121</v>
      </c>
      <c r="BT29" s="112" t="str">
        <f>IF(AND(BR29="-",BS29="-"),"-",IFERROR(BR29*Dashboard!$D$9,0)+IFERROR(BS29*(1-Dashboard!$D$9),0))</f>
        <v>-</v>
      </c>
      <c r="BU29" s="53" t="s">
        <v>121</v>
      </c>
      <c r="BV29" s="57" t="s">
        <v>121</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v>6.5212699834672191E-2</v>
      </c>
      <c r="E30" s="49">
        <v>5.6943698969621502E-2</v>
      </c>
      <c r="F30" s="49">
        <v>6.2290065961342511E-2</v>
      </c>
      <c r="G30" s="49">
        <v>5.1992100026135496E-2</v>
      </c>
      <c r="H30" s="50">
        <v>2.3976467773372673E-3</v>
      </c>
      <c r="I30" s="101">
        <f>IFERROR((D30+$H30)*(1+Dashboard!$D$7)*(1+Dashboard!$D$8),"-")</f>
        <v>7.8860708288247844E-2</v>
      </c>
      <c r="J30" s="102">
        <f>IFERROR((E30+$H30)*(1+Dashboard!$D$7)*(1+Dashboard!$D$8),"-")</f>
        <v>6.9215745679252719E-2</v>
      </c>
      <c r="K30" s="102">
        <f>IFERROR((F30+$H30)*(1+Dashboard!$D$7)*(1+Dashboard!$D$8),"-")</f>
        <v>7.5451748138396099E-2</v>
      </c>
      <c r="L30" s="103">
        <f>IFERROR((G30+$H30)*(1+Dashboard!$D$7)*(1+Dashboard!$D$8),"-")</f>
        <v>6.3440200671570635E-2</v>
      </c>
      <c r="M30" s="53">
        <v>91.092999640749127</v>
      </c>
      <c r="N30" s="54">
        <v>104.25620577620931</v>
      </c>
      <c r="O30" s="109">
        <f>M30*(1+Dashboard!$D$8)</f>
        <v>98.38043961200907</v>
      </c>
      <c r="P30" s="111">
        <f>N30*(1+Dashboard!$D$10)*(1+Dashboard!$D$7)*(1+Dashboard!$D$8)</f>
        <v>123.5501094320485</v>
      </c>
      <c r="Q30" s="112">
        <f>O30*Dashboard!$D$9+P30*(1-Dashboard!$D$9)</f>
        <v>110.96527452202878</v>
      </c>
      <c r="R30" s="51">
        <v>3.7352626437284445E-2</v>
      </c>
      <c r="S30" s="49">
        <v>3.814868972562923E-2</v>
      </c>
      <c r="T30" s="49">
        <v>3.6387651061931557E-2</v>
      </c>
      <c r="U30" s="52">
        <v>3.6618876944508973E-2</v>
      </c>
      <c r="W30" s="36">
        <v>2037</v>
      </c>
      <c r="X30" s="47"/>
      <c r="Y30" s="51" t="s">
        <v>121</v>
      </c>
      <c r="Z30" s="49" t="s">
        <v>121</v>
      </c>
      <c r="AA30" s="49" t="s">
        <v>121</v>
      </c>
      <c r="AB30" s="52" t="s">
        <v>121</v>
      </c>
      <c r="AC30" s="53" t="s">
        <v>121</v>
      </c>
      <c r="AD30" s="55" t="s">
        <v>121</v>
      </c>
      <c r="AE30" s="109" t="str">
        <f>IFERROR(AC30*(1+Dashboard!$D$8),"-")</f>
        <v>-</v>
      </c>
      <c r="AF30" s="119" t="str">
        <f>IFERROR(AD30*(1+Dashboard!$D$7)*(1+Dashboard!$D$8)*(1+Dashboard!$D$10),"-")</f>
        <v>-</v>
      </c>
      <c r="AG30" s="112" t="str">
        <f>IF(AND(AE30="-",AF30="-"),"-",IFERROR(AE30*Dashboard!$D$9,0)+IFERROR(AF30*(1-Dashboard!$D$9),0))</f>
        <v>-</v>
      </c>
      <c r="AH30" s="51" t="s">
        <v>121</v>
      </c>
      <c r="AI30" s="49" t="s">
        <v>121</v>
      </c>
      <c r="AJ30" s="49" t="s">
        <v>121</v>
      </c>
      <c r="AK30" s="52" t="s">
        <v>121</v>
      </c>
      <c r="AL30" s="53" t="s">
        <v>121</v>
      </c>
      <c r="AM30" s="55" t="s">
        <v>121</v>
      </c>
      <c r="AN30" s="109" t="str">
        <f>IFERROR(AL30*(1+Dashboard!$D$8),"-")</f>
        <v>-</v>
      </c>
      <c r="AO30" s="119" t="str">
        <f>IFERROR(AM30*(1+Dashboard!$D$7)*(1+Dashboard!$D$8)*(1+Dashboard!$D$10),"-")</f>
        <v>-</v>
      </c>
      <c r="AP30" s="112" t="str">
        <f>IF(AND(AN30="-",AO30="-"),"-",IFERROR(AN30*Dashboard!$D$9,0)+IFERROR(AO30*(1-Dashboard!$D$9),0))</f>
        <v>-</v>
      </c>
      <c r="AQ30" s="56">
        <v>2.6037935212517015E-4</v>
      </c>
      <c r="AR30" s="58">
        <v>2.6037935212517015E-4</v>
      </c>
      <c r="AT30" s="36">
        <v>2037</v>
      </c>
      <c r="AU30" s="47"/>
      <c r="AV30" s="51" t="s">
        <v>121</v>
      </c>
      <c r="AW30" s="49" t="s">
        <v>121</v>
      </c>
      <c r="AX30" s="49" t="s">
        <v>121</v>
      </c>
      <c r="AY30" s="52" t="s">
        <v>121</v>
      </c>
      <c r="AZ30" s="53" t="s">
        <v>121</v>
      </c>
      <c r="BA30" s="55" t="s">
        <v>121</v>
      </c>
      <c r="BB30" s="109" t="str">
        <f>IFERROR(AZ30*(1+Dashboard!$D$8),"-")</f>
        <v>-</v>
      </c>
      <c r="BC30" s="119" t="str">
        <f>IFERROR(BA30*(1+Dashboard!$D$7)*(1+Dashboard!$D$8)*(1+Dashboard!$D$10),"-")</f>
        <v>-</v>
      </c>
      <c r="BD30" s="112" t="str">
        <f>IF(AND(BB30="-",BC30="-"),"-",IFERROR(BB30*Dashboard!$D$9,0)+IFERROR(BC30*(1-Dashboard!$D$9),0))</f>
        <v>-</v>
      </c>
      <c r="BE30" s="51" t="s">
        <v>121</v>
      </c>
      <c r="BF30" s="49" t="s">
        <v>121</v>
      </c>
      <c r="BG30" s="49" t="s">
        <v>121</v>
      </c>
      <c r="BH30" s="52" t="s">
        <v>121</v>
      </c>
      <c r="BI30" s="53" t="s">
        <v>121</v>
      </c>
      <c r="BJ30" s="55" t="s">
        <v>121</v>
      </c>
      <c r="BK30" s="109" t="str">
        <f>IFERROR(BI30*(1+Dashboard!$D$8),"-")</f>
        <v>-</v>
      </c>
      <c r="BL30" s="119" t="str">
        <f>IFERROR(BJ30*(1+Dashboard!$D$7)*(1+Dashboard!$D$8)*(1+Dashboard!$D$10),"-")</f>
        <v>-</v>
      </c>
      <c r="BM30" s="112" t="str">
        <f>IF(AND(BK30="-",BL30="-"),"-",IFERROR(BK30*Dashboard!$D$9,0)+IFERROR(BL30*(1-Dashboard!$D$9),0))</f>
        <v>-</v>
      </c>
      <c r="BO30" s="36">
        <v>2037</v>
      </c>
      <c r="BP30" s="47"/>
      <c r="BQ30" s="59">
        <v>94</v>
      </c>
      <c r="BR30" s="53" t="s">
        <v>121</v>
      </c>
      <c r="BS30" s="57" t="s">
        <v>121</v>
      </c>
      <c r="BT30" s="112" t="str">
        <f>IF(AND(BR30="-",BS30="-"),"-",IFERROR(BR30*Dashboard!$D$9,0)+IFERROR(BS30*(1-Dashboard!$D$9),0))</f>
        <v>-</v>
      </c>
      <c r="BU30" s="53" t="s">
        <v>121</v>
      </c>
      <c r="BV30" s="57" t="s">
        <v>121</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v>6.6414896211910115E-2</v>
      </c>
      <c r="E31" s="49">
        <v>5.7316624312964401E-2</v>
      </c>
      <c r="F31" s="49">
        <v>6.5543117523985173E-2</v>
      </c>
      <c r="G31" s="49">
        <v>5.4300977985364068E-2</v>
      </c>
      <c r="H31" s="50">
        <v>2.7201487929494309E-3</v>
      </c>
      <c r="I31" s="101">
        <f>IFERROR((D31+$H31)*(1+Dashboard!$D$7)*(1+Dashboard!$D$8),"-")</f>
        <v>8.0639116493668186E-2</v>
      </c>
      <c r="J31" s="102">
        <f>IFERROR((E31+$H31)*(1+Dashboard!$D$7)*(1+Dashboard!$D$8),"-")</f>
        <v>7.0026892150737916E-2</v>
      </c>
      <c r="K31" s="102">
        <f>IFERROR((F31+$H31)*(1+Dashboard!$D$7)*(1+Dashboard!$D$8),"-")</f>
        <v>7.9622273832072529E-2</v>
      </c>
      <c r="L31" s="103">
        <f>IFERROR((G31+$H31)*(1+Dashboard!$D$7)*(1+Dashboard!$D$8),"-")</f>
        <v>6.6509442274224881E-2</v>
      </c>
      <c r="M31" s="53">
        <v>92.611649617220579</v>
      </c>
      <c r="N31" s="54">
        <v>105.92505040867479</v>
      </c>
      <c r="O31" s="109">
        <f>M31*(1+Dashboard!$D$8)</f>
        <v>100.02058158659823</v>
      </c>
      <c r="P31" s="111">
        <f>N31*(1+Dashboard!$D$10)*(1+Dashboard!$D$7)*(1+Dashboard!$D$8)</f>
        <v>125.52779445742514</v>
      </c>
      <c r="Q31" s="112">
        <f>O31*Dashboard!$D$9+P31*(1-Dashboard!$D$9)</f>
        <v>112.77418802201169</v>
      </c>
      <c r="R31" s="51">
        <v>3.6949910274332996E-2</v>
      </c>
      <c r="S31" s="49">
        <v>3.7737390831461083E-2</v>
      </c>
      <c r="T31" s="49">
        <v>3.599533875053141E-2</v>
      </c>
      <c r="U31" s="52">
        <v>3.6224071678554126E-2</v>
      </c>
      <c r="W31" s="36">
        <v>2038</v>
      </c>
      <c r="X31" s="47"/>
      <c r="Y31" s="51" t="s">
        <v>121</v>
      </c>
      <c r="Z31" s="49" t="s">
        <v>121</v>
      </c>
      <c r="AA31" s="49" t="s">
        <v>121</v>
      </c>
      <c r="AB31" s="52" t="s">
        <v>121</v>
      </c>
      <c r="AC31" s="53" t="s">
        <v>121</v>
      </c>
      <c r="AD31" s="55" t="s">
        <v>121</v>
      </c>
      <c r="AE31" s="109" t="str">
        <f>IFERROR(AC31*(1+Dashboard!$D$8),"-")</f>
        <v>-</v>
      </c>
      <c r="AF31" s="119" t="str">
        <f>IFERROR(AD31*(1+Dashboard!$D$7)*(1+Dashboard!$D$8)*(1+Dashboard!$D$10),"-")</f>
        <v>-</v>
      </c>
      <c r="AG31" s="112" t="str">
        <f>IF(AND(AE31="-",AF31="-"),"-",IFERROR(AE31*Dashboard!$D$9,0)+IFERROR(AF31*(1-Dashboard!$D$9),0))</f>
        <v>-</v>
      </c>
      <c r="AH31" s="51" t="s">
        <v>121</v>
      </c>
      <c r="AI31" s="49" t="s">
        <v>121</v>
      </c>
      <c r="AJ31" s="49" t="s">
        <v>121</v>
      </c>
      <c r="AK31" s="52" t="s">
        <v>121</v>
      </c>
      <c r="AL31" s="53" t="s">
        <v>121</v>
      </c>
      <c r="AM31" s="55" t="s">
        <v>121</v>
      </c>
      <c r="AN31" s="109" t="str">
        <f>IFERROR(AL31*(1+Dashboard!$D$8),"-")</f>
        <v>-</v>
      </c>
      <c r="AO31" s="119" t="str">
        <f>IFERROR(AM31*(1+Dashboard!$D$7)*(1+Dashboard!$D$8)*(1+Dashboard!$D$10),"-")</f>
        <v>-</v>
      </c>
      <c r="AP31" s="112" t="str">
        <f>IF(AND(AN31="-",AO31="-"),"-",IFERROR(AN31*Dashboard!$D$9,0)+IFERROR(AO31*(1-Dashboard!$D$9),0))</f>
        <v>-</v>
      </c>
      <c r="AQ31" s="56">
        <v>2.6037935212517015E-4</v>
      </c>
      <c r="AR31" s="58">
        <v>2.6037935212517015E-4</v>
      </c>
      <c r="AT31" s="36">
        <v>2038</v>
      </c>
      <c r="AU31" s="47"/>
      <c r="AV31" s="51" t="s">
        <v>121</v>
      </c>
      <c r="AW31" s="49" t="s">
        <v>121</v>
      </c>
      <c r="AX31" s="49" t="s">
        <v>121</v>
      </c>
      <c r="AY31" s="52" t="s">
        <v>121</v>
      </c>
      <c r="AZ31" s="53" t="s">
        <v>121</v>
      </c>
      <c r="BA31" s="55" t="s">
        <v>121</v>
      </c>
      <c r="BB31" s="109" t="str">
        <f>IFERROR(AZ31*(1+Dashboard!$D$8),"-")</f>
        <v>-</v>
      </c>
      <c r="BC31" s="119" t="str">
        <f>IFERROR(BA31*(1+Dashboard!$D$7)*(1+Dashboard!$D$8)*(1+Dashboard!$D$10),"-")</f>
        <v>-</v>
      </c>
      <c r="BD31" s="112" t="str">
        <f>IF(AND(BB31="-",BC31="-"),"-",IFERROR(BB31*Dashboard!$D$9,0)+IFERROR(BC31*(1-Dashboard!$D$9),0))</f>
        <v>-</v>
      </c>
      <c r="BE31" s="51" t="s">
        <v>121</v>
      </c>
      <c r="BF31" s="49" t="s">
        <v>121</v>
      </c>
      <c r="BG31" s="49" t="s">
        <v>121</v>
      </c>
      <c r="BH31" s="52" t="s">
        <v>121</v>
      </c>
      <c r="BI31" s="53" t="s">
        <v>121</v>
      </c>
      <c r="BJ31" s="55" t="s">
        <v>121</v>
      </c>
      <c r="BK31" s="109" t="str">
        <f>IFERROR(BI31*(1+Dashboard!$D$8),"-")</f>
        <v>-</v>
      </c>
      <c r="BL31" s="119" t="str">
        <f>IFERROR(BJ31*(1+Dashboard!$D$7)*(1+Dashboard!$D$8)*(1+Dashboard!$D$10),"-")</f>
        <v>-</v>
      </c>
      <c r="BM31" s="112" t="str">
        <f>IF(AND(BK31="-",BL31="-"),"-",IFERROR(BK31*Dashboard!$D$9,0)+IFERROR(BL31*(1-Dashboard!$D$9),0))</f>
        <v>-</v>
      </c>
      <c r="BO31" s="36">
        <v>2038</v>
      </c>
      <c r="BP31" s="47"/>
      <c r="BQ31" s="59">
        <v>94</v>
      </c>
      <c r="BR31" s="53" t="s">
        <v>121</v>
      </c>
      <c r="BS31" s="57" t="s">
        <v>121</v>
      </c>
      <c r="BT31" s="112" t="str">
        <f>IF(AND(BR31="-",BS31="-"),"-",IFERROR(BR31*Dashboard!$D$9,0)+IFERROR(BS31*(1-Dashboard!$D$9),0))</f>
        <v>-</v>
      </c>
      <c r="BU31" s="53" t="s">
        <v>121</v>
      </c>
      <c r="BV31" s="57" t="s">
        <v>121</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v>6.7639255084077837E-2</v>
      </c>
      <c r="E32" s="49">
        <v>5.7691991951314893E-2</v>
      </c>
      <c r="F32" s="49">
        <v>6.8966057243043971E-2</v>
      </c>
      <c r="G32" s="49">
        <v>5.6712389164599752E-2</v>
      </c>
      <c r="H32" s="50">
        <v>3.0860298212906567E-3</v>
      </c>
      <c r="I32" s="101">
        <f>IFERROR((D32+$H32)*(1+Dashboard!$D$7)*(1+Dashboard!$D$8),"-")</f>
        <v>8.2493972313621808E-2</v>
      </c>
      <c r="J32" s="102">
        <f>IFERROR((E32+$H32)*(1+Dashboard!$D$7)*(1+Dashboard!$D$8),"-")</f>
        <v>7.0891484595567128E-2</v>
      </c>
      <c r="K32" s="102">
        <f>IFERROR((F32+$H32)*(1+Dashboard!$D$7)*(1+Dashboard!$D$8),"-")</f>
        <v>8.4041554351839909E-2</v>
      </c>
      <c r="L32" s="103">
        <f>IFERROR((G32+$H32)*(1+Dashboard!$D$7)*(1+Dashboard!$D$8),"-")</f>
        <v>6.9748875905142588E-2</v>
      </c>
      <c r="M32" s="53">
        <v>94.155617650624322</v>
      </c>
      <c r="N32" s="54">
        <v>107.62060848602898</v>
      </c>
      <c r="O32" s="109">
        <f>M32*(1+Dashboard!$D$8)</f>
        <v>101.68806706267428</v>
      </c>
      <c r="P32" s="111">
        <f>N32*(1+Dashboard!$D$10)*(1+Dashboard!$D$7)*(1+Dashboard!$D$8)</f>
        <v>127.5371365819139</v>
      </c>
      <c r="Q32" s="112">
        <f>O32*Dashboard!$D$9+P32*(1-Dashboard!$D$9)</f>
        <v>114.6126018222941</v>
      </c>
      <c r="R32" s="51">
        <v>3.6551535982981248E-2</v>
      </c>
      <c r="S32" s="49">
        <v>3.7330526343338354E-2</v>
      </c>
      <c r="T32" s="49">
        <v>3.5607256141933843E-2</v>
      </c>
      <c r="U32" s="52">
        <v>3.583352299311271E-2</v>
      </c>
      <c r="W32" s="36">
        <v>2039</v>
      </c>
      <c r="X32" s="47"/>
      <c r="Y32" s="51" t="s">
        <v>121</v>
      </c>
      <c r="Z32" s="49" t="s">
        <v>121</v>
      </c>
      <c r="AA32" s="49" t="s">
        <v>121</v>
      </c>
      <c r="AB32" s="52" t="s">
        <v>121</v>
      </c>
      <c r="AC32" s="53" t="s">
        <v>121</v>
      </c>
      <c r="AD32" s="55" t="s">
        <v>121</v>
      </c>
      <c r="AE32" s="109" t="str">
        <f>IFERROR(AC32*(1+Dashboard!$D$8),"-")</f>
        <v>-</v>
      </c>
      <c r="AF32" s="119" t="str">
        <f>IFERROR(AD32*(1+Dashboard!$D$7)*(1+Dashboard!$D$8)*(1+Dashboard!$D$10),"-")</f>
        <v>-</v>
      </c>
      <c r="AG32" s="112" t="str">
        <f>IF(AND(AE32="-",AF32="-"),"-",IFERROR(AE32*Dashboard!$D$9,0)+IFERROR(AF32*(1-Dashboard!$D$9),0))</f>
        <v>-</v>
      </c>
      <c r="AH32" s="51" t="s">
        <v>121</v>
      </c>
      <c r="AI32" s="49" t="s">
        <v>121</v>
      </c>
      <c r="AJ32" s="49" t="s">
        <v>121</v>
      </c>
      <c r="AK32" s="52" t="s">
        <v>121</v>
      </c>
      <c r="AL32" s="53" t="s">
        <v>121</v>
      </c>
      <c r="AM32" s="55" t="s">
        <v>121</v>
      </c>
      <c r="AN32" s="109" t="str">
        <f>IFERROR(AL32*(1+Dashboard!$D$8),"-")</f>
        <v>-</v>
      </c>
      <c r="AO32" s="119" t="str">
        <f>IFERROR(AM32*(1+Dashboard!$D$7)*(1+Dashboard!$D$8)*(1+Dashboard!$D$10),"-")</f>
        <v>-</v>
      </c>
      <c r="AP32" s="112" t="str">
        <f>IF(AND(AN32="-",AO32="-"),"-",IFERROR(AN32*Dashboard!$D$9,0)+IFERROR(AO32*(1-Dashboard!$D$9),0))</f>
        <v>-</v>
      </c>
      <c r="AQ32" s="56">
        <v>2.6037935212517015E-4</v>
      </c>
      <c r="AR32" s="58">
        <v>2.6037935212517015E-4</v>
      </c>
      <c r="AT32" s="36">
        <v>2039</v>
      </c>
      <c r="AU32" s="47"/>
      <c r="AV32" s="51" t="s">
        <v>121</v>
      </c>
      <c r="AW32" s="49" t="s">
        <v>121</v>
      </c>
      <c r="AX32" s="49" t="s">
        <v>121</v>
      </c>
      <c r="AY32" s="52" t="s">
        <v>121</v>
      </c>
      <c r="AZ32" s="53" t="s">
        <v>121</v>
      </c>
      <c r="BA32" s="55" t="s">
        <v>121</v>
      </c>
      <c r="BB32" s="109" t="str">
        <f>IFERROR(AZ32*(1+Dashboard!$D$8),"-")</f>
        <v>-</v>
      </c>
      <c r="BC32" s="119" t="str">
        <f>IFERROR(BA32*(1+Dashboard!$D$7)*(1+Dashboard!$D$8)*(1+Dashboard!$D$10),"-")</f>
        <v>-</v>
      </c>
      <c r="BD32" s="112" t="str">
        <f>IF(AND(BB32="-",BC32="-"),"-",IFERROR(BB32*Dashboard!$D$9,0)+IFERROR(BC32*(1-Dashboard!$D$9),0))</f>
        <v>-</v>
      </c>
      <c r="BE32" s="51" t="s">
        <v>121</v>
      </c>
      <c r="BF32" s="49" t="s">
        <v>121</v>
      </c>
      <c r="BG32" s="49" t="s">
        <v>121</v>
      </c>
      <c r="BH32" s="52" t="s">
        <v>121</v>
      </c>
      <c r="BI32" s="53" t="s">
        <v>121</v>
      </c>
      <c r="BJ32" s="55" t="s">
        <v>121</v>
      </c>
      <c r="BK32" s="109" t="str">
        <f>IFERROR(BI32*(1+Dashboard!$D$8),"-")</f>
        <v>-</v>
      </c>
      <c r="BL32" s="119" t="str">
        <f>IFERROR(BJ32*(1+Dashboard!$D$7)*(1+Dashboard!$D$8)*(1+Dashboard!$D$10),"-")</f>
        <v>-</v>
      </c>
      <c r="BM32" s="112" t="str">
        <f>IF(AND(BK32="-",BL32="-"),"-",IFERROR(BK32*Dashboard!$D$9,0)+IFERROR(BL32*(1-Dashboard!$D$9),0))</f>
        <v>-</v>
      </c>
      <c r="BO32" s="36">
        <v>2039</v>
      </c>
      <c r="BP32" s="47"/>
      <c r="BQ32" s="59">
        <v>94</v>
      </c>
      <c r="BR32" s="53" t="s">
        <v>121</v>
      </c>
      <c r="BS32" s="57" t="s">
        <v>121</v>
      </c>
      <c r="BT32" s="112" t="str">
        <f>IF(AND(BR32="-",BS32="-"),"-",IFERROR(BR32*Dashboard!$D$9,0)+IFERROR(BS32*(1-Dashboard!$D$9),0))</f>
        <v>-</v>
      </c>
      <c r="BU32" s="53" t="s">
        <v>121</v>
      </c>
      <c r="BV32" s="57" t="s">
        <v>121</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v>6.8886185016856311E-2</v>
      </c>
      <c r="E33" s="49">
        <v>5.8069817879308393E-2</v>
      </c>
      <c r="F33" s="49">
        <v>7.2567757398940738E-2</v>
      </c>
      <c r="G33" s="49">
        <v>5.9230886884282463E-2</v>
      </c>
      <c r="H33" s="50">
        <v>3.5011246747163847E-3</v>
      </c>
      <c r="I33" s="101">
        <f>IFERROR((D33+$H33)*(1+Dashboard!$D$7)*(1+Dashboard!$D$8),"-")</f>
        <v>8.4432558024250398E-2</v>
      </c>
      <c r="J33" s="102">
        <f>IFERROR((E33+$H33)*(1+Dashboard!$D$7)*(1+Dashboard!$D$8),"-")</f>
        <v>7.1816347395014496E-2</v>
      </c>
      <c r="K33" s="102">
        <f>IFERROR((F33+$H33)*(1+Dashboard!$D$7)*(1+Dashboard!$D$8),"-")</f>
        <v>8.872674405071368E-2</v>
      </c>
      <c r="L33" s="103">
        <f>IFERROR((G33+$H33)*(1+Dashboard!$D$7)*(1+Dashboard!$D$8),"-")</f>
        <v>7.3170618282416278E-2</v>
      </c>
      <c r="M33" s="53">
        <v>95.725325829010089</v>
      </c>
      <c r="N33" s="54">
        <v>109.34330761436772</v>
      </c>
      <c r="O33" s="109">
        <f>M33*(1+Dashboard!$D$8)</f>
        <v>103.3833518953309</v>
      </c>
      <c r="P33" s="111">
        <f>N33*(1+Dashboard!$D$10)*(1+Dashboard!$D$7)*(1+Dashboard!$D$8)</f>
        <v>129.57864254542091</v>
      </c>
      <c r="Q33" s="112">
        <f>O33*Dashboard!$D$9+P33*(1-Dashboard!$D$9)</f>
        <v>116.48099722037591</v>
      </c>
      <c r="R33" s="51">
        <v>3.6157456751477593E-2</v>
      </c>
      <c r="S33" s="49">
        <v>3.6928048451852227E-2</v>
      </c>
      <c r="T33" s="49">
        <v>3.5223357633731599E-2</v>
      </c>
      <c r="U33" s="52">
        <v>3.5447184995996271E-2</v>
      </c>
      <c r="W33" s="36">
        <v>2040</v>
      </c>
      <c r="X33" s="47"/>
      <c r="Y33" s="51" t="s">
        <v>121</v>
      </c>
      <c r="Z33" s="49" t="s">
        <v>121</v>
      </c>
      <c r="AA33" s="49" t="s">
        <v>121</v>
      </c>
      <c r="AB33" s="52" t="s">
        <v>121</v>
      </c>
      <c r="AC33" s="53" t="s">
        <v>121</v>
      </c>
      <c r="AD33" s="55" t="s">
        <v>121</v>
      </c>
      <c r="AE33" s="109" t="str">
        <f>IFERROR(AC33*(1+Dashboard!$D$8),"-")</f>
        <v>-</v>
      </c>
      <c r="AF33" s="119" t="str">
        <f>IFERROR(AD33*(1+Dashboard!$D$7)*(1+Dashboard!$D$8)*(1+Dashboard!$D$10),"-")</f>
        <v>-</v>
      </c>
      <c r="AG33" s="112" t="str">
        <f>IF(AND(AE33="-",AF33="-"),"-",IFERROR(AE33*Dashboard!$D$9,0)+IFERROR(AF33*(1-Dashboard!$D$9),0))</f>
        <v>-</v>
      </c>
      <c r="AH33" s="51" t="s">
        <v>121</v>
      </c>
      <c r="AI33" s="49" t="s">
        <v>121</v>
      </c>
      <c r="AJ33" s="49" t="s">
        <v>121</v>
      </c>
      <c r="AK33" s="52" t="s">
        <v>121</v>
      </c>
      <c r="AL33" s="53" t="s">
        <v>121</v>
      </c>
      <c r="AM33" s="55" t="s">
        <v>121</v>
      </c>
      <c r="AN33" s="109" t="str">
        <f>IFERROR(AL33*(1+Dashboard!$D$8),"-")</f>
        <v>-</v>
      </c>
      <c r="AO33" s="119" t="str">
        <f>IFERROR(AM33*(1+Dashboard!$D$7)*(1+Dashboard!$D$8)*(1+Dashboard!$D$10),"-")</f>
        <v>-</v>
      </c>
      <c r="AP33" s="112" t="str">
        <f>IF(AND(AN33="-",AO33="-"),"-",IFERROR(AN33*Dashboard!$D$9,0)+IFERROR(AO33*(1-Dashboard!$D$9),0))</f>
        <v>-</v>
      </c>
      <c r="AQ33" s="56">
        <v>2.6037935212517015E-4</v>
      </c>
      <c r="AR33" s="58">
        <v>2.6037935212517015E-4</v>
      </c>
      <c r="AT33" s="36">
        <v>2040</v>
      </c>
      <c r="AU33" s="47"/>
      <c r="AV33" s="51" t="s">
        <v>121</v>
      </c>
      <c r="AW33" s="49" t="s">
        <v>121</v>
      </c>
      <c r="AX33" s="49" t="s">
        <v>121</v>
      </c>
      <c r="AY33" s="52" t="s">
        <v>121</v>
      </c>
      <c r="AZ33" s="53" t="s">
        <v>121</v>
      </c>
      <c r="BA33" s="55" t="s">
        <v>121</v>
      </c>
      <c r="BB33" s="109" t="str">
        <f>IFERROR(AZ33*(1+Dashboard!$D$8),"-")</f>
        <v>-</v>
      </c>
      <c r="BC33" s="119" t="str">
        <f>IFERROR(BA33*(1+Dashboard!$D$7)*(1+Dashboard!$D$8)*(1+Dashboard!$D$10),"-")</f>
        <v>-</v>
      </c>
      <c r="BD33" s="112" t="str">
        <f>IF(AND(BB33="-",BC33="-"),"-",IFERROR(BB33*Dashboard!$D$9,0)+IFERROR(BC33*(1-Dashboard!$D$9),0))</f>
        <v>-</v>
      </c>
      <c r="BE33" s="51" t="s">
        <v>121</v>
      </c>
      <c r="BF33" s="49" t="s">
        <v>121</v>
      </c>
      <c r="BG33" s="49" t="s">
        <v>121</v>
      </c>
      <c r="BH33" s="52" t="s">
        <v>121</v>
      </c>
      <c r="BI33" s="53" t="s">
        <v>121</v>
      </c>
      <c r="BJ33" s="55" t="s">
        <v>121</v>
      </c>
      <c r="BK33" s="109" t="str">
        <f>IFERROR(BI33*(1+Dashboard!$D$8),"-")</f>
        <v>-</v>
      </c>
      <c r="BL33" s="119" t="str">
        <f>IFERROR(BJ33*(1+Dashboard!$D$7)*(1+Dashboard!$D$8)*(1+Dashboard!$D$10),"-")</f>
        <v>-</v>
      </c>
      <c r="BM33" s="112" t="str">
        <f>IF(AND(BK33="-",BL33="-"),"-",IFERROR(BK33*Dashboard!$D$9,0)+IFERROR(BL33*(1-Dashboard!$D$9),0))</f>
        <v>-</v>
      </c>
      <c r="BO33" s="36">
        <v>2040</v>
      </c>
      <c r="BP33" s="47"/>
      <c r="BQ33" s="59">
        <v>94</v>
      </c>
      <c r="BR33" s="53" t="s">
        <v>121</v>
      </c>
      <c r="BS33" s="57" t="s">
        <v>121</v>
      </c>
      <c r="BT33" s="112" t="str">
        <f>IF(AND(BR33="-",BS33="-"),"-",IFERROR(BR33*Dashboard!$D$9,0)+IFERROR(BS33*(1-Dashboard!$D$9),0))</f>
        <v>-</v>
      </c>
      <c r="BU33" s="53" t="s">
        <v>121</v>
      </c>
      <c r="BV33" s="57" t="s">
        <v>121</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v>7.0156102107836418E-2</v>
      </c>
      <c r="E34" s="49">
        <v>5.8450118196329483E-2</v>
      </c>
      <c r="F34" s="49">
        <v>7.6357553620229085E-2</v>
      </c>
      <c r="G34" s="49">
        <v>6.1861226669825554E-2</v>
      </c>
      <c r="H34" s="50">
        <v>3.9720529929232352E-3</v>
      </c>
      <c r="I34" s="101">
        <f>IFERROR((D34+$H34)*(1+Dashboard!$D$7)*(1+Dashboard!$D$8),"-")</f>
        <v>8.6463080109526066E-2</v>
      </c>
      <c r="J34" s="102">
        <f>IFERROR((E34+$H34)*(1+Dashboard!$D$7)*(1+Dashboard!$D$8),"-")</f>
        <v>7.2809220475144376E-2</v>
      </c>
      <c r="K34" s="102">
        <f>IFERROR((F34+$H34)*(1+Dashboard!$D$7)*(1+Dashboard!$D$8),"-")</f>
        <v>9.3696453153580883E-2</v>
      </c>
      <c r="L34" s="103">
        <f>IFERROR((G34+$H34)*(1+Dashboard!$D$7)*(1+Dashboard!$D$8),"-")</f>
        <v>7.6787937398630213E-2</v>
      </c>
      <c r="M34" s="53">
        <v>97.321203277236293</v>
      </c>
      <c r="N34" s="54">
        <v>111.09358224454134</v>
      </c>
      <c r="O34" s="109">
        <f>M34*(1+Dashboard!$D$8)</f>
        <v>105.10689953941521</v>
      </c>
      <c r="P34" s="111">
        <f>N34*(1+Dashboard!$D$10)*(1+Dashboard!$D$7)*(1+Dashboard!$D$8)</f>
        <v>131.65282719931358</v>
      </c>
      <c r="Q34" s="112">
        <f>O34*Dashboard!$D$9+P34*(1-Dashboard!$D$9)</f>
        <v>118.37986336936439</v>
      </c>
      <c r="R34" s="51">
        <v>3.5767626272769852E-2</v>
      </c>
      <c r="S34" s="49">
        <v>3.652990986304952E-2</v>
      </c>
      <c r="T34" s="49">
        <v>3.4843598115178336E-2</v>
      </c>
      <c r="U34" s="52">
        <v>3.5065012289801537E-2</v>
      </c>
      <c r="W34" s="36">
        <v>2041</v>
      </c>
      <c r="X34" s="47"/>
      <c r="Y34" s="51" t="s">
        <v>121</v>
      </c>
      <c r="Z34" s="49" t="s">
        <v>121</v>
      </c>
      <c r="AA34" s="49" t="s">
        <v>121</v>
      </c>
      <c r="AB34" s="52" t="s">
        <v>121</v>
      </c>
      <c r="AC34" s="53" t="s">
        <v>121</v>
      </c>
      <c r="AD34" s="55" t="s">
        <v>121</v>
      </c>
      <c r="AE34" s="109" t="str">
        <f>IFERROR(AC34*(1+Dashboard!$D$8),"-")</f>
        <v>-</v>
      </c>
      <c r="AF34" s="119" t="str">
        <f>IFERROR(AD34*(1+Dashboard!$D$7)*(1+Dashboard!$D$8)*(1+Dashboard!$D$10),"-")</f>
        <v>-</v>
      </c>
      <c r="AG34" s="112" t="str">
        <f>IF(AND(AE34="-",AF34="-"),"-",IFERROR(AE34*Dashboard!$D$9,0)+IFERROR(AF34*(1-Dashboard!$D$9),0))</f>
        <v>-</v>
      </c>
      <c r="AH34" s="51" t="s">
        <v>121</v>
      </c>
      <c r="AI34" s="49" t="s">
        <v>121</v>
      </c>
      <c r="AJ34" s="49" t="s">
        <v>121</v>
      </c>
      <c r="AK34" s="52" t="s">
        <v>121</v>
      </c>
      <c r="AL34" s="53" t="s">
        <v>121</v>
      </c>
      <c r="AM34" s="55" t="s">
        <v>121</v>
      </c>
      <c r="AN34" s="109" t="str">
        <f>IFERROR(AL34*(1+Dashboard!$D$8),"-")</f>
        <v>-</v>
      </c>
      <c r="AO34" s="119" t="str">
        <f>IFERROR(AM34*(1+Dashboard!$D$7)*(1+Dashboard!$D$8)*(1+Dashboard!$D$10),"-")</f>
        <v>-</v>
      </c>
      <c r="AP34" s="112" t="str">
        <f>IF(AND(AN34="-",AO34="-"),"-",IFERROR(AN34*Dashboard!$D$9,0)+IFERROR(AO34*(1-Dashboard!$D$9),0))</f>
        <v>-</v>
      </c>
      <c r="AQ34" s="56">
        <v>2.6037935212517015E-4</v>
      </c>
      <c r="AR34" s="58">
        <v>2.6037935212517015E-4</v>
      </c>
      <c r="AT34" s="36">
        <v>2041</v>
      </c>
      <c r="AU34" s="47"/>
      <c r="AV34" s="51" t="s">
        <v>121</v>
      </c>
      <c r="AW34" s="49" t="s">
        <v>121</v>
      </c>
      <c r="AX34" s="49" t="s">
        <v>121</v>
      </c>
      <c r="AY34" s="52" t="s">
        <v>121</v>
      </c>
      <c r="AZ34" s="53" t="s">
        <v>121</v>
      </c>
      <c r="BA34" s="55" t="s">
        <v>121</v>
      </c>
      <c r="BB34" s="109" t="str">
        <f>IFERROR(AZ34*(1+Dashboard!$D$8),"-")</f>
        <v>-</v>
      </c>
      <c r="BC34" s="119" t="str">
        <f>IFERROR(BA34*(1+Dashboard!$D$7)*(1+Dashboard!$D$8)*(1+Dashboard!$D$10),"-")</f>
        <v>-</v>
      </c>
      <c r="BD34" s="112" t="str">
        <f>IF(AND(BB34="-",BC34="-"),"-",IFERROR(BB34*Dashboard!$D$9,0)+IFERROR(BC34*(1-Dashboard!$D$9),0))</f>
        <v>-</v>
      </c>
      <c r="BE34" s="51" t="s">
        <v>121</v>
      </c>
      <c r="BF34" s="49" t="s">
        <v>121</v>
      </c>
      <c r="BG34" s="49" t="s">
        <v>121</v>
      </c>
      <c r="BH34" s="52" t="s">
        <v>121</v>
      </c>
      <c r="BI34" s="53" t="s">
        <v>121</v>
      </c>
      <c r="BJ34" s="55" t="s">
        <v>121</v>
      </c>
      <c r="BK34" s="109" t="str">
        <f>IFERROR(BI34*(1+Dashboard!$D$8),"-")</f>
        <v>-</v>
      </c>
      <c r="BL34" s="119" t="str">
        <f>IFERROR(BJ34*(1+Dashboard!$D$7)*(1+Dashboard!$D$8)*(1+Dashboard!$D$10),"-")</f>
        <v>-</v>
      </c>
      <c r="BM34" s="112" t="str">
        <f>IF(AND(BK34="-",BL34="-"),"-",IFERROR(BK34*Dashboard!$D$9,0)+IFERROR(BL34*(1-Dashboard!$D$9),0))</f>
        <v>-</v>
      </c>
      <c r="BO34" s="36">
        <v>2041</v>
      </c>
      <c r="BP34" s="47"/>
      <c r="BQ34" s="59">
        <v>94</v>
      </c>
      <c r="BR34" s="53" t="s">
        <v>121</v>
      </c>
      <c r="BS34" s="57" t="s">
        <v>121</v>
      </c>
      <c r="BT34" s="112" t="str">
        <f>IF(AND(BR34="-",BS34="-"),"-",IFERROR(BR34*Dashboard!$D$9,0)+IFERROR(BS34*(1-Dashboard!$D$9),0))</f>
        <v>-</v>
      </c>
      <c r="BU34" s="53" t="s">
        <v>121</v>
      </c>
      <c r="BV34" s="57" t="s">
        <v>121</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v>7.1449430125369778E-2</v>
      </c>
      <c r="E35" s="49">
        <v>5.8832909107197913E-2</v>
      </c>
      <c r="F35" s="49">
        <v>8.034526908159996E-2</v>
      </c>
      <c r="G35" s="49">
        <v>6.4608375231183998E-2</v>
      </c>
      <c r="H35" s="50">
        <v>4.5063248082899228E-3</v>
      </c>
      <c r="I35" s="101">
        <f>IFERROR((D35+$H35)*(1+Dashboard!$D$7)*(1+Dashboard!$D$8),"-")</f>
        <v>8.8594792554620688E-2</v>
      </c>
      <c r="J35" s="102">
        <f>IFERROR((E35+$H35)*(1+Dashboard!$D$7)*(1+Dashboard!$D$8),"-")</f>
        <v>7.3878882439025018E-2</v>
      </c>
      <c r="K35" s="102">
        <f>IFERROR((F35+$H35)*(1+Dashboard!$D$7)*(1+Dashboard!$D$8),"-")</f>
        <v>9.8970899113167574E-2</v>
      </c>
      <c r="L35" s="103">
        <f>IFERROR((G35+$H35)*(1+Dashboard!$D$7)*(1+Dashboard!$D$8),"-")</f>
        <v>8.0615386126042396E-2</v>
      </c>
      <c r="M35" s="53">
        <v>98.943686274283564</v>
      </c>
      <c r="N35" s="54">
        <v>112.87187378171977</v>
      </c>
      <c r="O35" s="109">
        <f>M35*(1+Dashboard!$D$8)</f>
        <v>106.85918117622626</v>
      </c>
      <c r="P35" s="111">
        <f>N35*(1+Dashboard!$D$10)*(1+Dashboard!$D$7)*(1+Dashboard!$D$8)</f>
        <v>133.76021363626194</v>
      </c>
      <c r="Q35" s="112">
        <f>O35*Dashboard!$D$9+P35*(1-Dashboard!$D$9)</f>
        <v>120.3096974062441</v>
      </c>
      <c r="R35" s="51">
        <v>3.5381998739063857E-2</v>
      </c>
      <c r="S35" s="49">
        <v>3.613606379287531E-2</v>
      </c>
      <c r="T35" s="49">
        <v>3.4467932961887784E-2</v>
      </c>
      <c r="U35" s="52">
        <v>3.4686959966575906E-2</v>
      </c>
      <c r="W35" s="36">
        <v>2042</v>
      </c>
      <c r="X35" s="47"/>
      <c r="Y35" s="51" t="s">
        <v>121</v>
      </c>
      <c r="Z35" s="49" t="s">
        <v>121</v>
      </c>
      <c r="AA35" s="49" t="s">
        <v>121</v>
      </c>
      <c r="AB35" s="52" t="s">
        <v>121</v>
      </c>
      <c r="AC35" s="53" t="s">
        <v>121</v>
      </c>
      <c r="AD35" s="55" t="s">
        <v>121</v>
      </c>
      <c r="AE35" s="109" t="str">
        <f>IFERROR(AC35*(1+Dashboard!$D$8),"-")</f>
        <v>-</v>
      </c>
      <c r="AF35" s="119" t="str">
        <f>IFERROR(AD35*(1+Dashboard!$D$7)*(1+Dashboard!$D$8)*(1+Dashboard!$D$10),"-")</f>
        <v>-</v>
      </c>
      <c r="AG35" s="112" t="str">
        <f>IF(AND(AE35="-",AF35="-"),"-",IFERROR(AE35*Dashboard!$D$9,0)+IFERROR(AF35*(1-Dashboard!$D$9),0))</f>
        <v>-</v>
      </c>
      <c r="AH35" s="51" t="s">
        <v>121</v>
      </c>
      <c r="AI35" s="49" t="s">
        <v>121</v>
      </c>
      <c r="AJ35" s="49" t="s">
        <v>121</v>
      </c>
      <c r="AK35" s="52" t="s">
        <v>121</v>
      </c>
      <c r="AL35" s="53" t="s">
        <v>121</v>
      </c>
      <c r="AM35" s="55" t="s">
        <v>121</v>
      </c>
      <c r="AN35" s="109" t="str">
        <f>IFERROR(AL35*(1+Dashboard!$D$8),"-")</f>
        <v>-</v>
      </c>
      <c r="AO35" s="119" t="str">
        <f>IFERROR(AM35*(1+Dashboard!$D$7)*(1+Dashboard!$D$8)*(1+Dashboard!$D$10),"-")</f>
        <v>-</v>
      </c>
      <c r="AP35" s="112" t="str">
        <f>IF(AND(AN35="-",AO35="-"),"-",IFERROR(AN35*Dashboard!$D$9,0)+IFERROR(AO35*(1-Dashboard!$D$9),0))</f>
        <v>-</v>
      </c>
      <c r="AQ35" s="56">
        <v>2.6037935212517015E-4</v>
      </c>
      <c r="AR35" s="58">
        <v>2.6037935212517015E-4</v>
      </c>
      <c r="AT35" s="36">
        <v>2042</v>
      </c>
      <c r="AU35" s="47"/>
      <c r="AV35" s="51" t="s">
        <v>121</v>
      </c>
      <c r="AW35" s="49" t="s">
        <v>121</v>
      </c>
      <c r="AX35" s="49" t="s">
        <v>121</v>
      </c>
      <c r="AY35" s="52" t="s">
        <v>121</v>
      </c>
      <c r="AZ35" s="53" t="s">
        <v>121</v>
      </c>
      <c r="BA35" s="55" t="s">
        <v>121</v>
      </c>
      <c r="BB35" s="109" t="str">
        <f>IFERROR(AZ35*(1+Dashboard!$D$8),"-")</f>
        <v>-</v>
      </c>
      <c r="BC35" s="119" t="str">
        <f>IFERROR(BA35*(1+Dashboard!$D$7)*(1+Dashboard!$D$8)*(1+Dashboard!$D$10),"-")</f>
        <v>-</v>
      </c>
      <c r="BD35" s="112" t="str">
        <f>IF(AND(BB35="-",BC35="-"),"-",IFERROR(BB35*Dashboard!$D$9,0)+IFERROR(BC35*(1-Dashboard!$D$9),0))</f>
        <v>-</v>
      </c>
      <c r="BE35" s="51" t="s">
        <v>121</v>
      </c>
      <c r="BF35" s="49" t="s">
        <v>121</v>
      </c>
      <c r="BG35" s="49" t="s">
        <v>121</v>
      </c>
      <c r="BH35" s="52" t="s">
        <v>121</v>
      </c>
      <c r="BI35" s="53" t="s">
        <v>121</v>
      </c>
      <c r="BJ35" s="55" t="s">
        <v>121</v>
      </c>
      <c r="BK35" s="109" t="str">
        <f>IFERROR(BI35*(1+Dashboard!$D$8),"-")</f>
        <v>-</v>
      </c>
      <c r="BL35" s="119" t="str">
        <f>IFERROR(BJ35*(1+Dashboard!$D$7)*(1+Dashboard!$D$8)*(1+Dashboard!$D$10),"-")</f>
        <v>-</v>
      </c>
      <c r="BM35" s="112" t="str">
        <f>IF(AND(BK35="-",BL35="-"),"-",IFERROR(BK35*Dashboard!$D$9,0)+IFERROR(BL35*(1-Dashboard!$D$9),0))</f>
        <v>-</v>
      </c>
      <c r="BO35" s="36">
        <v>2042</v>
      </c>
      <c r="BP35" s="47"/>
      <c r="BQ35" s="59">
        <v>94</v>
      </c>
      <c r="BR35" s="53" t="s">
        <v>121</v>
      </c>
      <c r="BS35" s="57" t="s">
        <v>121</v>
      </c>
      <c r="BT35" s="112" t="str">
        <f>IF(AND(BR35="-",BS35="-"),"-",IFERROR(BR35*Dashboard!$D$9,0)+IFERROR(BS35*(1-Dashboard!$D$9),0))</f>
        <v>-</v>
      </c>
      <c r="BU35" s="53" t="s">
        <v>121</v>
      </c>
      <c r="BV35" s="57" t="s">
        <v>121</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v>7.2766600649979224E-2</v>
      </c>
      <c r="E36" s="49">
        <v>5.9218206922859097E-2</v>
      </c>
      <c r="F36" s="49">
        <v>8.4541239965609777E-2</v>
      </c>
      <c r="G36" s="49">
        <v>6.7477519841189423E-2</v>
      </c>
      <c r="H36" s="50">
        <v>5.1124603105721124E-3</v>
      </c>
      <c r="I36" s="101">
        <f>IFERROR((D36+$H36)*(1+Dashboard!$D$7)*(1+Dashboard!$D$8),"-")</f>
        <v>9.0838136704387076E-2</v>
      </c>
      <c r="J36" s="102">
        <f>IFERROR((E36+$H36)*(1+Dashboard!$D$7)*(1+Dashboard!$D$8),"-")</f>
        <v>7.5035290261074181E-2</v>
      </c>
      <c r="K36" s="102">
        <f>IFERROR((F36+$H36)*(1+Dashboard!$D$7)*(1+Dashboard!$D$8),"-")</f>
        <v>0.10457207600213857</v>
      </c>
      <c r="L36" s="103">
        <f>IFERROR((G36+$H36)*(1+Dashboard!$D$7)*(1+Dashboard!$D$8),"-")</f>
        <v>8.466895284901467E-2</v>
      </c>
      <c r="M36" s="53">
        <v>100.59321837252422</v>
      </c>
      <c r="N36" s="54">
        <v>114.67863069671128</v>
      </c>
      <c r="O36" s="109">
        <f>M36*(1+Dashboard!$D$8)</f>
        <v>108.64067584232616</v>
      </c>
      <c r="P36" s="111">
        <f>N36*(1+Dashboard!$D$10)*(1+Dashboard!$D$7)*(1+Dashboard!$D$8)</f>
        <v>135.90133332215837</v>
      </c>
      <c r="Q36" s="112">
        <f>O36*Dashboard!$D$9+P36*(1-Dashboard!$D$9)</f>
        <v>122.27100458224226</v>
      </c>
      <c r="R36" s="51">
        <v>3.5000528836440732E-2</v>
      </c>
      <c r="S36" s="49">
        <v>3.5746463961675502E-2</v>
      </c>
      <c r="T36" s="49">
        <v>3.4096318030590107E-2</v>
      </c>
      <c r="U36" s="52">
        <v>3.4312983602540453E-2</v>
      </c>
      <c r="W36" s="36">
        <v>2043</v>
      </c>
      <c r="X36" s="47"/>
      <c r="Y36" s="51" t="s">
        <v>121</v>
      </c>
      <c r="Z36" s="49" t="s">
        <v>121</v>
      </c>
      <c r="AA36" s="49" t="s">
        <v>121</v>
      </c>
      <c r="AB36" s="52" t="s">
        <v>121</v>
      </c>
      <c r="AC36" s="53" t="s">
        <v>121</v>
      </c>
      <c r="AD36" s="55" t="s">
        <v>121</v>
      </c>
      <c r="AE36" s="109" t="str">
        <f>IFERROR(AC36*(1+Dashboard!$D$8),"-")</f>
        <v>-</v>
      </c>
      <c r="AF36" s="119" t="str">
        <f>IFERROR(AD36*(1+Dashboard!$D$7)*(1+Dashboard!$D$8)*(1+Dashboard!$D$10),"-")</f>
        <v>-</v>
      </c>
      <c r="AG36" s="112" t="str">
        <f>IF(AND(AE36="-",AF36="-"),"-",IFERROR(AE36*Dashboard!$D$9,0)+IFERROR(AF36*(1-Dashboard!$D$9),0))</f>
        <v>-</v>
      </c>
      <c r="AH36" s="51" t="s">
        <v>121</v>
      </c>
      <c r="AI36" s="49" t="s">
        <v>121</v>
      </c>
      <c r="AJ36" s="49" t="s">
        <v>121</v>
      </c>
      <c r="AK36" s="52" t="s">
        <v>121</v>
      </c>
      <c r="AL36" s="53" t="s">
        <v>121</v>
      </c>
      <c r="AM36" s="55" t="s">
        <v>121</v>
      </c>
      <c r="AN36" s="109" t="str">
        <f>IFERROR(AL36*(1+Dashboard!$D$8),"-")</f>
        <v>-</v>
      </c>
      <c r="AO36" s="119" t="str">
        <f>IFERROR(AM36*(1+Dashboard!$D$7)*(1+Dashboard!$D$8)*(1+Dashboard!$D$10),"-")</f>
        <v>-</v>
      </c>
      <c r="AP36" s="112" t="str">
        <f>IF(AND(AN36="-",AO36="-"),"-",IFERROR(AN36*Dashboard!$D$9,0)+IFERROR(AO36*(1-Dashboard!$D$9),0))</f>
        <v>-</v>
      </c>
      <c r="AQ36" s="56">
        <v>2.6037935212517015E-4</v>
      </c>
      <c r="AR36" s="58">
        <v>2.6037935212517015E-4</v>
      </c>
      <c r="AT36" s="36">
        <v>2043</v>
      </c>
      <c r="AU36" s="47"/>
      <c r="AV36" s="51" t="s">
        <v>121</v>
      </c>
      <c r="AW36" s="49" t="s">
        <v>121</v>
      </c>
      <c r="AX36" s="49" t="s">
        <v>121</v>
      </c>
      <c r="AY36" s="52" t="s">
        <v>121</v>
      </c>
      <c r="AZ36" s="53" t="s">
        <v>121</v>
      </c>
      <c r="BA36" s="55" t="s">
        <v>121</v>
      </c>
      <c r="BB36" s="109" t="str">
        <f>IFERROR(AZ36*(1+Dashboard!$D$8),"-")</f>
        <v>-</v>
      </c>
      <c r="BC36" s="119" t="str">
        <f>IFERROR(BA36*(1+Dashboard!$D$7)*(1+Dashboard!$D$8)*(1+Dashboard!$D$10),"-")</f>
        <v>-</v>
      </c>
      <c r="BD36" s="112" t="str">
        <f>IF(AND(BB36="-",BC36="-"),"-",IFERROR(BB36*Dashboard!$D$9,0)+IFERROR(BC36*(1-Dashboard!$D$9),0))</f>
        <v>-</v>
      </c>
      <c r="BE36" s="51" t="s">
        <v>121</v>
      </c>
      <c r="BF36" s="49" t="s">
        <v>121</v>
      </c>
      <c r="BG36" s="49" t="s">
        <v>121</v>
      </c>
      <c r="BH36" s="52" t="s">
        <v>121</v>
      </c>
      <c r="BI36" s="53" t="s">
        <v>121</v>
      </c>
      <c r="BJ36" s="55" t="s">
        <v>121</v>
      </c>
      <c r="BK36" s="109" t="str">
        <f>IFERROR(BI36*(1+Dashboard!$D$8),"-")</f>
        <v>-</v>
      </c>
      <c r="BL36" s="119" t="str">
        <f>IFERROR(BJ36*(1+Dashboard!$D$7)*(1+Dashboard!$D$8)*(1+Dashboard!$D$10),"-")</f>
        <v>-</v>
      </c>
      <c r="BM36" s="112" t="str">
        <f>IF(AND(BK36="-",BL36="-"),"-",IFERROR(BK36*Dashboard!$D$9,0)+IFERROR(BL36*(1-Dashboard!$D$9),0))</f>
        <v>-</v>
      </c>
      <c r="BO36" s="36">
        <v>2043</v>
      </c>
      <c r="BP36" s="47"/>
      <c r="BQ36" s="59">
        <v>94</v>
      </c>
      <c r="BR36" s="53" t="s">
        <v>121</v>
      </c>
      <c r="BS36" s="57" t="s">
        <v>121</v>
      </c>
      <c r="BT36" s="112" t="str">
        <f>IF(AND(BR36="-",BS36="-"),"-",IFERROR(BR36*Dashboard!$D$9,0)+IFERROR(BS36*(1-Dashboard!$D$9),0))</f>
        <v>-</v>
      </c>
      <c r="BU36" s="53" t="s">
        <v>121</v>
      </c>
      <c r="BV36" s="57" t="s">
        <v>121</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v>7.4108053218376227E-2</v>
      </c>
      <c r="E37" s="49">
        <v>5.960602806107914E-2</v>
      </c>
      <c r="F37" s="49">
        <v>8.8956342254128018E-2</v>
      </c>
      <c r="G37" s="49">
        <v>7.0474078130360551E-2</v>
      </c>
      <c r="H37" s="50">
        <v>5.8001257208740269E-3</v>
      </c>
      <c r="I37" s="101">
        <f>IFERROR((D37+$H37)*(1+Dashboard!$D$7)*(1+Dashboard!$D$8),"-")</f>
        <v>9.3204899914741512E-2</v>
      </c>
      <c r="J37" s="102">
        <f>IFERROR((E37+$H37)*(1+Dashboard!$D$7)*(1+Dashboard!$D$8),"-")</f>
        <v>7.6289737771270183E-2</v>
      </c>
      <c r="K37" s="102">
        <f>IFERROR((F37+$H37)*(1+Dashboard!$D$7)*(1+Dashboard!$D$8),"-")</f>
        <v>0.11052394424604241</v>
      </c>
      <c r="L37" s="103">
        <f>IFERROR((G37+$H37)*(1+Dashboard!$D$7)*(1+Dashboard!$D$8),"-")</f>
        <v>8.8966231372080026E-2</v>
      </c>
      <c r="M37" s="53">
        <v>102.27025051898001</v>
      </c>
      <c r="N37" s="54">
        <v>116.51430863906327</v>
      </c>
      <c r="O37" s="109">
        <f>M37*(1+Dashboard!$D$8)</f>
        <v>110.45187056049842</v>
      </c>
      <c r="P37" s="111">
        <f>N37*(1+Dashboard!$D$10)*(1+Dashboard!$D$7)*(1+Dashboard!$D$8)</f>
        <v>138.07672623014906</v>
      </c>
      <c r="Q37" s="112">
        <f>O37*Dashboard!$D$9+P37*(1-Dashboard!$D$9)</f>
        <v>124.26429839532375</v>
      </c>
      <c r="R37" s="51">
        <v>3.4623171739532187E-2</v>
      </c>
      <c r="S37" s="49">
        <v>3.5361064588758609E-2</v>
      </c>
      <c r="T37" s="49">
        <v>3.372870965394472E-2</v>
      </c>
      <c r="U37" s="52">
        <v>3.3943039252869824E-2</v>
      </c>
      <c r="W37" s="36">
        <v>2044</v>
      </c>
      <c r="X37" s="47"/>
      <c r="Y37" s="51" t="s">
        <v>121</v>
      </c>
      <c r="Z37" s="49" t="s">
        <v>121</v>
      </c>
      <c r="AA37" s="49" t="s">
        <v>121</v>
      </c>
      <c r="AB37" s="52" t="s">
        <v>121</v>
      </c>
      <c r="AC37" s="53" t="s">
        <v>121</v>
      </c>
      <c r="AD37" s="55" t="s">
        <v>121</v>
      </c>
      <c r="AE37" s="109" t="str">
        <f>IFERROR(AC37*(1+Dashboard!$D$8),"-")</f>
        <v>-</v>
      </c>
      <c r="AF37" s="119" t="str">
        <f>IFERROR(AD37*(1+Dashboard!$D$7)*(1+Dashboard!$D$8)*(1+Dashboard!$D$10),"-")</f>
        <v>-</v>
      </c>
      <c r="AG37" s="112" t="str">
        <f>IF(AND(AE37="-",AF37="-"),"-",IFERROR(AE37*Dashboard!$D$9,0)+IFERROR(AF37*(1-Dashboard!$D$9),0))</f>
        <v>-</v>
      </c>
      <c r="AH37" s="51" t="s">
        <v>121</v>
      </c>
      <c r="AI37" s="49" t="s">
        <v>121</v>
      </c>
      <c r="AJ37" s="49" t="s">
        <v>121</v>
      </c>
      <c r="AK37" s="52" t="s">
        <v>121</v>
      </c>
      <c r="AL37" s="53" t="s">
        <v>121</v>
      </c>
      <c r="AM37" s="55" t="s">
        <v>121</v>
      </c>
      <c r="AN37" s="109" t="str">
        <f>IFERROR(AL37*(1+Dashboard!$D$8),"-")</f>
        <v>-</v>
      </c>
      <c r="AO37" s="119" t="str">
        <f>IFERROR(AM37*(1+Dashboard!$D$7)*(1+Dashboard!$D$8)*(1+Dashboard!$D$10),"-")</f>
        <v>-</v>
      </c>
      <c r="AP37" s="112" t="str">
        <f>IF(AND(AN37="-",AO37="-"),"-",IFERROR(AN37*Dashboard!$D$9,0)+IFERROR(AO37*(1-Dashboard!$D$9),0))</f>
        <v>-</v>
      </c>
      <c r="AQ37" s="56">
        <v>2.6037935212517015E-4</v>
      </c>
      <c r="AR37" s="58">
        <v>2.6037935212517015E-4</v>
      </c>
      <c r="AT37" s="36">
        <v>2044</v>
      </c>
      <c r="AU37" s="47"/>
      <c r="AV37" s="51" t="s">
        <v>121</v>
      </c>
      <c r="AW37" s="49" t="s">
        <v>121</v>
      </c>
      <c r="AX37" s="49" t="s">
        <v>121</v>
      </c>
      <c r="AY37" s="52" t="s">
        <v>121</v>
      </c>
      <c r="AZ37" s="53" t="s">
        <v>121</v>
      </c>
      <c r="BA37" s="55" t="s">
        <v>121</v>
      </c>
      <c r="BB37" s="109" t="str">
        <f>IFERROR(AZ37*(1+Dashboard!$D$8),"-")</f>
        <v>-</v>
      </c>
      <c r="BC37" s="119" t="str">
        <f>IFERROR(BA37*(1+Dashboard!$D$7)*(1+Dashboard!$D$8)*(1+Dashboard!$D$10),"-")</f>
        <v>-</v>
      </c>
      <c r="BD37" s="112" t="str">
        <f>IF(AND(BB37="-",BC37="-"),"-",IFERROR(BB37*Dashboard!$D$9,0)+IFERROR(BC37*(1-Dashboard!$D$9),0))</f>
        <v>-</v>
      </c>
      <c r="BE37" s="51" t="s">
        <v>121</v>
      </c>
      <c r="BF37" s="49" t="s">
        <v>121</v>
      </c>
      <c r="BG37" s="49" t="s">
        <v>121</v>
      </c>
      <c r="BH37" s="52" t="s">
        <v>121</v>
      </c>
      <c r="BI37" s="53" t="s">
        <v>121</v>
      </c>
      <c r="BJ37" s="55" t="s">
        <v>121</v>
      </c>
      <c r="BK37" s="109" t="str">
        <f>IFERROR(BI37*(1+Dashboard!$D$8),"-")</f>
        <v>-</v>
      </c>
      <c r="BL37" s="119" t="str">
        <f>IFERROR(BJ37*(1+Dashboard!$D$7)*(1+Dashboard!$D$8)*(1+Dashboard!$D$10),"-")</f>
        <v>-</v>
      </c>
      <c r="BM37" s="112" t="str">
        <f>IF(AND(BK37="-",BL37="-"),"-",IFERROR(BK37*Dashboard!$D$9,0)+IFERROR(BL37*(1-Dashboard!$D$9),0))</f>
        <v>-</v>
      </c>
      <c r="BO37" s="36">
        <v>2044</v>
      </c>
      <c r="BP37" s="47"/>
      <c r="BQ37" s="59">
        <v>94</v>
      </c>
      <c r="BR37" s="53" t="s">
        <v>121</v>
      </c>
      <c r="BS37" s="57" t="s">
        <v>121</v>
      </c>
      <c r="BT37" s="112" t="str">
        <f>IF(AND(BR37="-",BS37="-"),"-",IFERROR(BR37*Dashboard!$D$9,0)+IFERROR(BS37*(1-Dashboard!$D$9),0))</f>
        <v>-</v>
      </c>
      <c r="BU37" s="53" t="s">
        <v>121</v>
      </c>
      <c r="BV37" s="57" t="s">
        <v>121</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v>7.5474235470133252E-2</v>
      </c>
      <c r="E38" s="49">
        <v>5.999638904714439E-2</v>
      </c>
      <c r="F38" s="49">
        <v>9.3602019918947912E-2</v>
      </c>
      <c r="G38" s="49">
        <v>7.3603708316684002E-2</v>
      </c>
      <c r="H38" s="50">
        <v>6.5802874417189919E-3</v>
      </c>
      <c r="I38" s="101">
        <f>IFERROR((D38+$H38)*(1+Dashboard!$D$7)*(1+Dashboard!$D$8),"-")</f>
        <v>9.5708395524384482E-2</v>
      </c>
      <c r="J38" s="102">
        <f>IFERROR((E38+$H38)*(1+Dashboard!$D$7)*(1+Dashboard!$D$8),"-")</f>
        <v>7.7655035456610261E-2</v>
      </c>
      <c r="K38" s="102">
        <f>IFERROR((F38+$H38)*(1+Dashboard!$D$7)*(1+Dashboard!$D$8),"-")</f>
        <v>0.1168526433054819</v>
      </c>
      <c r="L38" s="103">
        <f>IFERROR((G38+$H38)*(1+Dashboard!$D$7)*(1+Dashboard!$D$8),"-")</f>
        <v>9.3526612652601246E-2</v>
      </c>
      <c r="M38" s="53">
        <v>103.97524117860148</v>
      </c>
      <c r="N38" s="54">
        <v>118.37937055197339</v>
      </c>
      <c r="O38" s="109">
        <f>M38*(1+Dashboard!$D$8)</f>
        <v>112.2932604728896</v>
      </c>
      <c r="P38" s="111">
        <f>N38*(1+Dashboard!$D$10)*(1+Dashboard!$D$7)*(1+Dashboard!$D$8)</f>
        <v>140.28694097681094</v>
      </c>
      <c r="Q38" s="112">
        <f>O38*Dashboard!$D$9+P38*(1-Dashboard!$D$9)</f>
        <v>126.29010072485028</v>
      </c>
      <c r="R38" s="51">
        <v>3.4249883106253223E-2</v>
      </c>
      <c r="S38" s="49">
        <v>3.497982038701624E-2</v>
      </c>
      <c r="T38" s="49">
        <v>3.3365064635409107E-2</v>
      </c>
      <c r="U38" s="52">
        <v>3.3577083446528405E-2</v>
      </c>
      <c r="W38" s="36">
        <v>2045</v>
      </c>
      <c r="X38" s="47"/>
      <c r="Y38" s="51" t="s">
        <v>121</v>
      </c>
      <c r="Z38" s="49" t="s">
        <v>121</v>
      </c>
      <c r="AA38" s="49" t="s">
        <v>121</v>
      </c>
      <c r="AB38" s="52" t="s">
        <v>121</v>
      </c>
      <c r="AC38" s="53" t="s">
        <v>121</v>
      </c>
      <c r="AD38" s="55" t="s">
        <v>121</v>
      </c>
      <c r="AE38" s="109" t="str">
        <f>IFERROR(AC38*(1+Dashboard!$D$8),"-")</f>
        <v>-</v>
      </c>
      <c r="AF38" s="119" t="str">
        <f>IFERROR(AD38*(1+Dashboard!$D$7)*(1+Dashboard!$D$8)*(1+Dashboard!$D$10),"-")</f>
        <v>-</v>
      </c>
      <c r="AG38" s="112" t="str">
        <f>IF(AND(AE38="-",AF38="-"),"-",IFERROR(AE38*Dashboard!$D$9,0)+IFERROR(AF38*(1-Dashboard!$D$9),0))</f>
        <v>-</v>
      </c>
      <c r="AH38" s="51" t="s">
        <v>121</v>
      </c>
      <c r="AI38" s="49" t="s">
        <v>121</v>
      </c>
      <c r="AJ38" s="49" t="s">
        <v>121</v>
      </c>
      <c r="AK38" s="52" t="s">
        <v>121</v>
      </c>
      <c r="AL38" s="53" t="s">
        <v>121</v>
      </c>
      <c r="AM38" s="55" t="s">
        <v>121</v>
      </c>
      <c r="AN38" s="109" t="str">
        <f>IFERROR(AL38*(1+Dashboard!$D$8),"-")</f>
        <v>-</v>
      </c>
      <c r="AO38" s="119" t="str">
        <f>IFERROR(AM38*(1+Dashboard!$D$7)*(1+Dashboard!$D$8)*(1+Dashboard!$D$10),"-")</f>
        <v>-</v>
      </c>
      <c r="AP38" s="112" t="str">
        <f>IF(AND(AN38="-",AO38="-"),"-",IFERROR(AN38*Dashboard!$D$9,0)+IFERROR(AO38*(1-Dashboard!$D$9),0))</f>
        <v>-</v>
      </c>
      <c r="AQ38" s="56">
        <v>2.6037935212517015E-4</v>
      </c>
      <c r="AR38" s="58">
        <v>2.6037935212517015E-4</v>
      </c>
      <c r="AT38" s="36">
        <v>2045</v>
      </c>
      <c r="AU38" s="47"/>
      <c r="AV38" s="51" t="s">
        <v>121</v>
      </c>
      <c r="AW38" s="49" t="s">
        <v>121</v>
      </c>
      <c r="AX38" s="49" t="s">
        <v>121</v>
      </c>
      <c r="AY38" s="52" t="s">
        <v>121</v>
      </c>
      <c r="AZ38" s="53" t="s">
        <v>121</v>
      </c>
      <c r="BA38" s="55" t="s">
        <v>121</v>
      </c>
      <c r="BB38" s="109" t="str">
        <f>IFERROR(AZ38*(1+Dashboard!$D$8),"-")</f>
        <v>-</v>
      </c>
      <c r="BC38" s="119" t="str">
        <f>IFERROR(BA38*(1+Dashboard!$D$7)*(1+Dashboard!$D$8)*(1+Dashboard!$D$10),"-")</f>
        <v>-</v>
      </c>
      <c r="BD38" s="112" t="str">
        <f>IF(AND(BB38="-",BC38="-"),"-",IFERROR(BB38*Dashboard!$D$9,0)+IFERROR(BC38*(1-Dashboard!$D$9),0))</f>
        <v>-</v>
      </c>
      <c r="BE38" s="51" t="s">
        <v>121</v>
      </c>
      <c r="BF38" s="49" t="s">
        <v>121</v>
      </c>
      <c r="BG38" s="49" t="s">
        <v>121</v>
      </c>
      <c r="BH38" s="52" t="s">
        <v>121</v>
      </c>
      <c r="BI38" s="53" t="s">
        <v>121</v>
      </c>
      <c r="BJ38" s="55" t="s">
        <v>121</v>
      </c>
      <c r="BK38" s="109" t="str">
        <f>IFERROR(BI38*(1+Dashboard!$D$8),"-")</f>
        <v>-</v>
      </c>
      <c r="BL38" s="119" t="str">
        <f>IFERROR(BJ38*(1+Dashboard!$D$7)*(1+Dashboard!$D$8)*(1+Dashboard!$D$10),"-")</f>
        <v>-</v>
      </c>
      <c r="BM38" s="112" t="str">
        <f>IF(AND(BK38="-",BL38="-"),"-",IFERROR(BK38*Dashboard!$D$9,0)+IFERROR(BL38*(1-Dashboard!$D$9),0))</f>
        <v>-</v>
      </c>
      <c r="BO38" s="36">
        <v>2045</v>
      </c>
      <c r="BP38" s="47"/>
      <c r="BQ38" s="59">
        <v>94</v>
      </c>
      <c r="BR38" s="53" t="s">
        <v>121</v>
      </c>
      <c r="BS38" s="57" t="s">
        <v>121</v>
      </c>
      <c r="BT38" s="112" t="str">
        <f>IF(AND(BR38="-",BS38="-"),"-",IFERROR(BR38*Dashboard!$D$9,0)+IFERROR(BS38*(1-Dashboard!$D$9),0))</f>
        <v>-</v>
      </c>
      <c r="BU38" s="53" t="s">
        <v>121</v>
      </c>
      <c r="BV38" s="57" t="s">
        <v>121</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v>7.6865603297060034E-2</v>
      </c>
      <c r="E39" s="49">
        <v>6.0389306514565616E-2</v>
      </c>
      <c r="F39" s="49">
        <v>9.8490314584630437E-2</v>
      </c>
      <c r="G39" s="49">
        <v>7.6872319889681698E-2</v>
      </c>
      <c r="H39" s="50">
        <v>7.4653869414954208E-3</v>
      </c>
      <c r="I39" s="101">
        <f>IFERROR((D39+$H39)*(1+Dashboard!$D$7)*(1+Dashboard!$D$8),"-")</f>
        <v>9.8363667014251088E-2</v>
      </c>
      <c r="J39" s="102">
        <f>IFERROR((E39+$H39)*(1+Dashboard!$D$7)*(1+Dashboard!$D$8),"-")</f>
        <v>7.9145714447149615E-2</v>
      </c>
      <c r="K39" s="102">
        <f>IFERROR((F39+$H39)*(1+Dashboard!$D$7)*(1+Dashboard!$D$8),"-")</f>
        <v>0.12358673026007322</v>
      </c>
      <c r="L39" s="103">
        <f>IFERROR((G39+$H39)*(1+Dashboard!$D$7)*(1+Dashboard!$D$8),"-")</f>
        <v>9.8371501247885004E-2</v>
      </c>
      <c r="M39" s="53">
        <v>105.70865645960252</v>
      </c>
      <c r="N39" s="54">
        <v>120.27428678904008</v>
      </c>
      <c r="O39" s="109">
        <f>M39*(1+Dashboard!$D$8)</f>
        <v>114.16534897637074</v>
      </c>
      <c r="P39" s="111">
        <f>N39*(1+Dashboard!$D$10)*(1+Dashboard!$D$7)*(1+Dashboard!$D$8)</f>
        <v>142.53253496050814</v>
      </c>
      <c r="Q39" s="112">
        <f>O39*Dashboard!$D$9+P39*(1-Dashboard!$D$9)</f>
        <v>128.34894196843945</v>
      </c>
      <c r="R39" s="51">
        <v>3.3880619072591635E-2</v>
      </c>
      <c r="S39" s="49">
        <v>3.4602686557601535E-2</v>
      </c>
      <c r="T39" s="49">
        <v>3.3005340244162899E-2</v>
      </c>
      <c r="U39" s="52">
        <v>3.3215073181162187E-2</v>
      </c>
      <c r="W39" s="36">
        <v>2046</v>
      </c>
      <c r="X39" s="47"/>
      <c r="Y39" s="51" t="s">
        <v>121</v>
      </c>
      <c r="Z39" s="49" t="s">
        <v>121</v>
      </c>
      <c r="AA39" s="49" t="s">
        <v>121</v>
      </c>
      <c r="AB39" s="52" t="s">
        <v>121</v>
      </c>
      <c r="AC39" s="53" t="s">
        <v>121</v>
      </c>
      <c r="AD39" s="55" t="s">
        <v>121</v>
      </c>
      <c r="AE39" s="109" t="str">
        <f>IFERROR(AC39*(1+Dashboard!$D$8),"-")</f>
        <v>-</v>
      </c>
      <c r="AF39" s="119" t="str">
        <f>IFERROR(AD39*(1+Dashboard!$D$7)*(1+Dashboard!$D$8)*(1+Dashboard!$D$10),"-")</f>
        <v>-</v>
      </c>
      <c r="AG39" s="112" t="str">
        <f>IF(AND(AE39="-",AF39="-"),"-",IFERROR(AE39*Dashboard!$D$9,0)+IFERROR(AF39*(1-Dashboard!$D$9),0))</f>
        <v>-</v>
      </c>
      <c r="AH39" s="51" t="s">
        <v>121</v>
      </c>
      <c r="AI39" s="49" t="s">
        <v>121</v>
      </c>
      <c r="AJ39" s="49" t="s">
        <v>121</v>
      </c>
      <c r="AK39" s="52" t="s">
        <v>121</v>
      </c>
      <c r="AL39" s="53" t="s">
        <v>121</v>
      </c>
      <c r="AM39" s="55" t="s">
        <v>121</v>
      </c>
      <c r="AN39" s="109" t="str">
        <f>IFERROR(AL39*(1+Dashboard!$D$8),"-")</f>
        <v>-</v>
      </c>
      <c r="AO39" s="119" t="str">
        <f>IFERROR(AM39*(1+Dashboard!$D$7)*(1+Dashboard!$D$8)*(1+Dashboard!$D$10),"-")</f>
        <v>-</v>
      </c>
      <c r="AP39" s="112" t="str">
        <f>IF(AND(AN39="-",AO39="-"),"-",IFERROR(AN39*Dashboard!$D$9,0)+IFERROR(AO39*(1-Dashboard!$D$9),0))</f>
        <v>-</v>
      </c>
      <c r="AQ39" s="56">
        <v>2.6037935212517015E-4</v>
      </c>
      <c r="AR39" s="58">
        <v>2.6037935212517015E-4</v>
      </c>
      <c r="AT39" s="36">
        <v>2046</v>
      </c>
      <c r="AU39" s="47"/>
      <c r="AV39" s="51" t="s">
        <v>121</v>
      </c>
      <c r="AW39" s="49" t="s">
        <v>121</v>
      </c>
      <c r="AX39" s="49" t="s">
        <v>121</v>
      </c>
      <c r="AY39" s="52" t="s">
        <v>121</v>
      </c>
      <c r="AZ39" s="53" t="s">
        <v>121</v>
      </c>
      <c r="BA39" s="55" t="s">
        <v>121</v>
      </c>
      <c r="BB39" s="109" t="str">
        <f>IFERROR(AZ39*(1+Dashboard!$D$8),"-")</f>
        <v>-</v>
      </c>
      <c r="BC39" s="119" t="str">
        <f>IFERROR(BA39*(1+Dashboard!$D$7)*(1+Dashboard!$D$8)*(1+Dashboard!$D$10),"-")</f>
        <v>-</v>
      </c>
      <c r="BD39" s="112" t="str">
        <f>IF(AND(BB39="-",BC39="-"),"-",IFERROR(BB39*Dashboard!$D$9,0)+IFERROR(BC39*(1-Dashboard!$D$9),0))</f>
        <v>-</v>
      </c>
      <c r="BE39" s="51" t="s">
        <v>121</v>
      </c>
      <c r="BF39" s="49" t="s">
        <v>121</v>
      </c>
      <c r="BG39" s="49" t="s">
        <v>121</v>
      </c>
      <c r="BH39" s="52" t="s">
        <v>121</v>
      </c>
      <c r="BI39" s="53" t="s">
        <v>121</v>
      </c>
      <c r="BJ39" s="55" t="s">
        <v>121</v>
      </c>
      <c r="BK39" s="109" t="str">
        <f>IFERROR(BI39*(1+Dashboard!$D$8),"-")</f>
        <v>-</v>
      </c>
      <c r="BL39" s="119" t="str">
        <f>IFERROR(BJ39*(1+Dashboard!$D$7)*(1+Dashboard!$D$8)*(1+Dashboard!$D$10),"-")</f>
        <v>-</v>
      </c>
      <c r="BM39" s="112" t="str">
        <f>IF(AND(BK39="-",BL39="-"),"-",IFERROR(BK39*Dashboard!$D$9,0)+IFERROR(BL39*(1-Dashboard!$D$9),0))</f>
        <v>-</v>
      </c>
      <c r="BO39" s="36">
        <v>2046</v>
      </c>
      <c r="BP39" s="47"/>
      <c r="BQ39" s="59">
        <v>94</v>
      </c>
      <c r="BR39" s="53" t="s">
        <v>121</v>
      </c>
      <c r="BS39" s="57" t="s">
        <v>121</v>
      </c>
      <c r="BT39" s="112" t="str">
        <f>IF(AND(BR39="-",BS39="-"),"-",IFERROR(BR39*Dashboard!$D$9,0)+IFERROR(BS39*(1-Dashboard!$D$9),0))</f>
        <v>-</v>
      </c>
      <c r="BU39" s="53" t="s">
        <v>121</v>
      </c>
      <c r="BV39" s="57" t="s">
        <v>121</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v>7.8282620995333618E-2</v>
      </c>
      <c r="E40" s="49">
        <v>6.078479720578675E-2</v>
      </c>
      <c r="F40" s="49">
        <v>0.1036338967404679</v>
      </c>
      <c r="G40" s="49">
        <v>8.0286084768939003E-2</v>
      </c>
      <c r="H40" s="50">
        <v>8.4695391622119295E-3</v>
      </c>
      <c r="I40" s="101">
        <f>IFERROR((D40+$H40)*(1+Dashboard!$D$7)*(1+Dashboard!$D$8),"-")</f>
        <v>0.10118771960776114</v>
      </c>
      <c r="J40" s="102">
        <f>IFERROR((E40+$H40)*(1+Dashboard!$D$7)*(1+Dashboard!$D$8),"-")</f>
        <v>8.0778257939633683E-2</v>
      </c>
      <c r="K40" s="102">
        <f>IFERROR((F40+$H40)*(1+Dashboard!$D$7)*(1+Dashboard!$D$8),"-")</f>
        <v>0.13075744763688577</v>
      </c>
      <c r="L40" s="103">
        <f>IFERROR((G40+$H40)*(1+Dashboard!$D$7)*(1+Dashboard!$D$8),"-")</f>
        <v>0.10352455975329447</v>
      </c>
      <c r="M40" s="53">
        <v>107.47097024088448</v>
      </c>
      <c r="N40" s="54">
        <v>122.19953523288194</v>
      </c>
      <c r="O40" s="109">
        <f>M40*(1+Dashboard!$D$8)</f>
        <v>116.06864786015525</v>
      </c>
      <c r="P40" s="111">
        <f>N40*(1+Dashboard!$D$10)*(1+Dashboard!$D$7)*(1+Dashboard!$D$8)</f>
        <v>144.81407450196366</v>
      </c>
      <c r="Q40" s="112">
        <f>O40*Dashboard!$D$9+P40*(1-Dashboard!$D$9)</f>
        <v>130.44136118105945</v>
      </c>
      <c r="R40" s="51">
        <v>3.3515336247453682E-2</v>
      </c>
      <c r="S40" s="49">
        <v>3.4229618784664975E-2</v>
      </c>
      <c r="T40" s="49">
        <v>3.2649494210086727E-2</v>
      </c>
      <c r="U40" s="52">
        <v>3.2856965918045676E-2</v>
      </c>
      <c r="W40" s="36">
        <v>2047</v>
      </c>
      <c r="X40" s="47"/>
      <c r="Y40" s="51" t="s">
        <v>121</v>
      </c>
      <c r="Z40" s="49" t="s">
        <v>121</v>
      </c>
      <c r="AA40" s="49" t="s">
        <v>121</v>
      </c>
      <c r="AB40" s="52" t="s">
        <v>121</v>
      </c>
      <c r="AC40" s="53" t="s">
        <v>121</v>
      </c>
      <c r="AD40" s="55" t="s">
        <v>121</v>
      </c>
      <c r="AE40" s="109" t="str">
        <f>IFERROR(AC40*(1+Dashboard!$D$8),"-")</f>
        <v>-</v>
      </c>
      <c r="AF40" s="119" t="str">
        <f>IFERROR(AD40*(1+Dashboard!$D$7)*(1+Dashboard!$D$8)*(1+Dashboard!$D$10),"-")</f>
        <v>-</v>
      </c>
      <c r="AG40" s="112" t="str">
        <f>IF(AND(AE40="-",AF40="-"),"-",IFERROR(AE40*Dashboard!$D$9,0)+IFERROR(AF40*(1-Dashboard!$D$9),0))</f>
        <v>-</v>
      </c>
      <c r="AH40" s="51" t="s">
        <v>121</v>
      </c>
      <c r="AI40" s="49" t="s">
        <v>121</v>
      </c>
      <c r="AJ40" s="49" t="s">
        <v>121</v>
      </c>
      <c r="AK40" s="52" t="s">
        <v>121</v>
      </c>
      <c r="AL40" s="53" t="s">
        <v>121</v>
      </c>
      <c r="AM40" s="55" t="s">
        <v>121</v>
      </c>
      <c r="AN40" s="109" t="str">
        <f>IFERROR(AL40*(1+Dashboard!$D$8),"-")</f>
        <v>-</v>
      </c>
      <c r="AO40" s="119" t="str">
        <f>IFERROR(AM40*(1+Dashboard!$D$7)*(1+Dashboard!$D$8)*(1+Dashboard!$D$10),"-")</f>
        <v>-</v>
      </c>
      <c r="AP40" s="112" t="str">
        <f>IF(AND(AN40="-",AO40="-"),"-",IFERROR(AN40*Dashboard!$D$9,0)+IFERROR(AO40*(1-Dashboard!$D$9),0))</f>
        <v>-</v>
      </c>
      <c r="AQ40" s="56">
        <v>2.6037935212517015E-4</v>
      </c>
      <c r="AR40" s="58">
        <v>2.6037935212517015E-4</v>
      </c>
      <c r="AT40" s="36">
        <v>2047</v>
      </c>
      <c r="AU40" s="47"/>
      <c r="AV40" s="51" t="s">
        <v>121</v>
      </c>
      <c r="AW40" s="49" t="s">
        <v>121</v>
      </c>
      <c r="AX40" s="49" t="s">
        <v>121</v>
      </c>
      <c r="AY40" s="52" t="s">
        <v>121</v>
      </c>
      <c r="AZ40" s="53" t="s">
        <v>121</v>
      </c>
      <c r="BA40" s="55" t="s">
        <v>121</v>
      </c>
      <c r="BB40" s="109" t="str">
        <f>IFERROR(AZ40*(1+Dashboard!$D$8),"-")</f>
        <v>-</v>
      </c>
      <c r="BC40" s="119" t="str">
        <f>IFERROR(BA40*(1+Dashboard!$D$7)*(1+Dashboard!$D$8)*(1+Dashboard!$D$10),"-")</f>
        <v>-</v>
      </c>
      <c r="BD40" s="112" t="str">
        <f>IF(AND(BB40="-",BC40="-"),"-",IFERROR(BB40*Dashboard!$D$9,0)+IFERROR(BC40*(1-Dashboard!$D$9),0))</f>
        <v>-</v>
      </c>
      <c r="BE40" s="51" t="s">
        <v>121</v>
      </c>
      <c r="BF40" s="49" t="s">
        <v>121</v>
      </c>
      <c r="BG40" s="49" t="s">
        <v>121</v>
      </c>
      <c r="BH40" s="52" t="s">
        <v>121</v>
      </c>
      <c r="BI40" s="53" t="s">
        <v>121</v>
      </c>
      <c r="BJ40" s="55" t="s">
        <v>121</v>
      </c>
      <c r="BK40" s="109" t="str">
        <f>IFERROR(BI40*(1+Dashboard!$D$8),"-")</f>
        <v>-</v>
      </c>
      <c r="BL40" s="119" t="str">
        <f>IFERROR(BJ40*(1+Dashboard!$D$7)*(1+Dashboard!$D$8)*(1+Dashboard!$D$10),"-")</f>
        <v>-</v>
      </c>
      <c r="BM40" s="112" t="str">
        <f>IF(AND(BK40="-",BL40="-"),"-",IFERROR(BK40*Dashboard!$D$9,0)+IFERROR(BL40*(1-Dashboard!$D$9),0))</f>
        <v>-</v>
      </c>
      <c r="BO40" s="36">
        <v>2047</v>
      </c>
      <c r="BP40" s="47"/>
      <c r="BQ40" s="59">
        <v>94</v>
      </c>
      <c r="BR40" s="53" t="s">
        <v>121</v>
      </c>
      <c r="BS40" s="57" t="s">
        <v>121</v>
      </c>
      <c r="BT40" s="112" t="str">
        <f>IF(AND(BR40="-",BS40="-"),"-",IFERROR(BR40*Dashboard!$D$9,0)+IFERROR(BS40*(1-Dashboard!$D$9),0))</f>
        <v>-</v>
      </c>
      <c r="BU40" s="53" t="s">
        <v>121</v>
      </c>
      <c r="BV40" s="57" t="s">
        <v>121</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v>7.9725761420432889E-2</v>
      </c>
      <c r="E41" s="49">
        <v>6.1182877972898307E-2</v>
      </c>
      <c r="F41" s="49">
        <v>0.10904609858246866</v>
      </c>
      <c r="G41" s="49">
        <v>8.3851448958163474E-2</v>
      </c>
      <c r="H41" s="50">
        <v>9.608757614628401E-3</v>
      </c>
      <c r="I41" s="101">
        <f>IFERROR((D41+$H41)*(1+Dashboard!$D$7)*(1+Dashboard!$D$8),"-")</f>
        <v>0.10419978300249551</v>
      </c>
      <c r="J41" s="102">
        <f>IFERROR((E41+$H41)*(1+Dashboard!$D$7)*(1+Dashboard!$D$8),"-")</f>
        <v>8.2571363749291166E-2</v>
      </c>
      <c r="K41" s="102">
        <f>IFERROR((F41+$H41)*(1+Dashboard!$D$7)*(1+Dashboard!$D$8),"-")</f>
        <v>0.13839902426829404</v>
      </c>
      <c r="L41" s="103">
        <f>IFERROR((G41+$H41)*(1+Dashboard!$D$7)*(1+Dashboard!$D$8),"-")</f>
        <v>0.10901198494650445</v>
      </c>
      <c r="M41" s="53">
        <v>109.26266430158455</v>
      </c>
      <c r="N41" s="54">
        <v>124.15560141565595</v>
      </c>
      <c r="O41" s="109">
        <f>M41*(1+Dashboard!$D$8)</f>
        <v>118.00367744571132</v>
      </c>
      <c r="P41" s="111">
        <f>N41*(1+Dashboard!$D$10)*(1+Dashboard!$D$7)*(1+Dashboard!$D$8)</f>
        <v>147.13213498708066</v>
      </c>
      <c r="Q41" s="112">
        <f>O41*Dashboard!$D$9+P41*(1-Dashboard!$D$9)</f>
        <v>132.56790621639598</v>
      </c>
      <c r="R41" s="51">
        <v>3.3153991707565326E-2</v>
      </c>
      <c r="S41" s="49">
        <v>3.3860573230146976E-2</v>
      </c>
      <c r="T41" s="49">
        <v>3.2297484718795177E-2</v>
      </c>
      <c r="U41" s="52">
        <v>3.2502719577083318E-2</v>
      </c>
      <c r="W41" s="36">
        <v>2048</v>
      </c>
      <c r="X41" s="47"/>
      <c r="Y41" s="51" t="s">
        <v>121</v>
      </c>
      <c r="Z41" s="49" t="s">
        <v>121</v>
      </c>
      <c r="AA41" s="49" t="s">
        <v>121</v>
      </c>
      <c r="AB41" s="52" t="s">
        <v>121</v>
      </c>
      <c r="AC41" s="53" t="s">
        <v>121</v>
      </c>
      <c r="AD41" s="55" t="s">
        <v>121</v>
      </c>
      <c r="AE41" s="109" t="str">
        <f>IFERROR(AC41*(1+Dashboard!$D$8),"-")</f>
        <v>-</v>
      </c>
      <c r="AF41" s="119" t="str">
        <f>IFERROR(AD41*(1+Dashboard!$D$7)*(1+Dashboard!$D$8)*(1+Dashboard!$D$10),"-")</f>
        <v>-</v>
      </c>
      <c r="AG41" s="112" t="str">
        <f>IF(AND(AE41="-",AF41="-"),"-",IFERROR(AE41*Dashboard!$D$9,0)+IFERROR(AF41*(1-Dashboard!$D$9),0))</f>
        <v>-</v>
      </c>
      <c r="AH41" s="51" t="s">
        <v>121</v>
      </c>
      <c r="AI41" s="49" t="s">
        <v>121</v>
      </c>
      <c r="AJ41" s="49" t="s">
        <v>121</v>
      </c>
      <c r="AK41" s="52" t="s">
        <v>121</v>
      </c>
      <c r="AL41" s="53" t="s">
        <v>121</v>
      </c>
      <c r="AM41" s="55" t="s">
        <v>121</v>
      </c>
      <c r="AN41" s="109" t="str">
        <f>IFERROR(AL41*(1+Dashboard!$D$8),"-")</f>
        <v>-</v>
      </c>
      <c r="AO41" s="119" t="str">
        <f>IFERROR(AM41*(1+Dashboard!$D$7)*(1+Dashboard!$D$8)*(1+Dashboard!$D$10),"-")</f>
        <v>-</v>
      </c>
      <c r="AP41" s="112" t="str">
        <f>IF(AND(AN41="-",AO41="-"),"-",IFERROR(AN41*Dashboard!$D$9,0)+IFERROR(AO41*(1-Dashboard!$D$9),0))</f>
        <v>-</v>
      </c>
      <c r="AQ41" s="56">
        <v>2.6037935212517015E-4</v>
      </c>
      <c r="AR41" s="58">
        <v>2.6037935212517015E-4</v>
      </c>
      <c r="AT41" s="36">
        <v>2048</v>
      </c>
      <c r="AU41" s="47"/>
      <c r="AV41" s="51" t="s">
        <v>121</v>
      </c>
      <c r="AW41" s="49" t="s">
        <v>121</v>
      </c>
      <c r="AX41" s="49" t="s">
        <v>121</v>
      </c>
      <c r="AY41" s="52" t="s">
        <v>121</v>
      </c>
      <c r="AZ41" s="53" t="s">
        <v>121</v>
      </c>
      <c r="BA41" s="55" t="s">
        <v>121</v>
      </c>
      <c r="BB41" s="109" t="str">
        <f>IFERROR(AZ41*(1+Dashboard!$D$8),"-")</f>
        <v>-</v>
      </c>
      <c r="BC41" s="119" t="str">
        <f>IFERROR(BA41*(1+Dashboard!$D$7)*(1+Dashboard!$D$8)*(1+Dashboard!$D$10),"-")</f>
        <v>-</v>
      </c>
      <c r="BD41" s="112" t="str">
        <f>IF(AND(BB41="-",BC41="-"),"-",IFERROR(BB41*Dashboard!$D$9,0)+IFERROR(BC41*(1-Dashboard!$D$9),0))</f>
        <v>-</v>
      </c>
      <c r="BE41" s="51" t="s">
        <v>121</v>
      </c>
      <c r="BF41" s="49" t="s">
        <v>121</v>
      </c>
      <c r="BG41" s="49" t="s">
        <v>121</v>
      </c>
      <c r="BH41" s="52" t="s">
        <v>121</v>
      </c>
      <c r="BI41" s="53" t="s">
        <v>121</v>
      </c>
      <c r="BJ41" s="55" t="s">
        <v>121</v>
      </c>
      <c r="BK41" s="109" t="str">
        <f>IFERROR(BI41*(1+Dashboard!$D$8),"-")</f>
        <v>-</v>
      </c>
      <c r="BL41" s="119" t="str">
        <f>IFERROR(BJ41*(1+Dashboard!$D$7)*(1+Dashboard!$D$8)*(1+Dashboard!$D$10),"-")</f>
        <v>-</v>
      </c>
      <c r="BM41" s="112" t="str">
        <f>IF(AND(BK41="-",BL41="-"),"-",IFERROR(BK41*Dashboard!$D$9,0)+IFERROR(BL41*(1-Dashboard!$D$9),0))</f>
        <v>-</v>
      </c>
      <c r="BO41" s="36">
        <v>2048</v>
      </c>
      <c r="BP41" s="47"/>
      <c r="BQ41" s="59">
        <v>94</v>
      </c>
      <c r="BR41" s="53" t="s">
        <v>121</v>
      </c>
      <c r="BS41" s="57" t="s">
        <v>121</v>
      </c>
      <c r="BT41" s="112" t="str">
        <f>IF(AND(BR41="-",BS41="-"),"-",IFERROR(BR41*Dashboard!$D$9,0)+IFERROR(BS41*(1-Dashboard!$D$9),0))</f>
        <v>-</v>
      </c>
      <c r="BU41" s="53" t="s">
        <v>121</v>
      </c>
      <c r="BV41" s="57" t="s">
        <v>121</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v>8.1195506144929333E-2</v>
      </c>
      <c r="E42" s="49">
        <v>6.1583565778355449E-2</v>
      </c>
      <c r="F42" s="49">
        <v>0.11474094857048978</v>
      </c>
      <c r="G42" s="49">
        <v>8.7575144716779921E-2</v>
      </c>
      <c r="H42" s="50">
        <v>1.0901209750421246E-2</v>
      </c>
      <c r="I42" s="101">
        <f>IFERROR((D42+$H42)*(1+Dashboard!$D$7)*(1+Dashboard!$D$8),"-")</f>
        <v>0.10742160942033693</v>
      </c>
      <c r="J42" s="102">
        <f>IFERROR((E42+$H42)*(1+Dashboard!$D$7)*(1+Dashboard!$D$8),"-")</f>
        <v>8.4546242176765138E-2</v>
      </c>
      <c r="K42" s="102">
        <f>IFERROR((F42+$H42)*(1+Dashboard!$D$7)*(1+Dashboard!$D$8),"-")</f>
        <v>0.14654901346551064</v>
      </c>
      <c r="L42" s="103">
        <f>IFERROR((G42+$H42)*(1+Dashboard!$D$7)*(1+Dashboard!$D$8),"-")</f>
        <v>0.11486281985054346</v>
      </c>
      <c r="M42" s="53">
        <v>111.08422845278398</v>
      </c>
      <c r="N42" s="54">
        <v>126.14297864150473</v>
      </c>
      <c r="O42" s="109">
        <f>M42*(1+Dashboard!$D$8)</f>
        <v>119.9709667290067</v>
      </c>
      <c r="P42" s="111">
        <f>N42*(1+Dashboard!$D$10)*(1+Dashboard!$D$7)*(1+Dashboard!$D$8)</f>
        <v>149.48730101205035</v>
      </c>
      <c r="Q42" s="112">
        <f>O42*Dashboard!$D$9+P42*(1-Dashboard!$D$9)</f>
        <v>134.72913387052853</v>
      </c>
      <c r="R42" s="51">
        <v>3.279654299242845E-2</v>
      </c>
      <c r="S42" s="49">
        <v>3.3495506528626623E-2</v>
      </c>
      <c r="T42" s="49">
        <v>3.1949270406723317E-2</v>
      </c>
      <c r="U42" s="52">
        <v>3.2152292531864766E-2</v>
      </c>
      <c r="W42" s="36">
        <v>2049</v>
      </c>
      <c r="X42" s="47"/>
      <c r="Y42" s="51" t="s">
        <v>121</v>
      </c>
      <c r="Z42" s="49" t="s">
        <v>121</v>
      </c>
      <c r="AA42" s="49" t="s">
        <v>121</v>
      </c>
      <c r="AB42" s="52" t="s">
        <v>121</v>
      </c>
      <c r="AC42" s="53" t="s">
        <v>121</v>
      </c>
      <c r="AD42" s="55" t="s">
        <v>121</v>
      </c>
      <c r="AE42" s="109" t="str">
        <f>IFERROR(AC42*(1+Dashboard!$D$8),"-")</f>
        <v>-</v>
      </c>
      <c r="AF42" s="119" t="str">
        <f>IFERROR(AD42*(1+Dashboard!$D$7)*(1+Dashboard!$D$8)*(1+Dashboard!$D$10),"-")</f>
        <v>-</v>
      </c>
      <c r="AG42" s="112" t="str">
        <f>IF(AND(AE42="-",AF42="-"),"-",IFERROR(AE42*Dashboard!$D$9,0)+IFERROR(AF42*(1-Dashboard!$D$9),0))</f>
        <v>-</v>
      </c>
      <c r="AH42" s="51" t="s">
        <v>121</v>
      </c>
      <c r="AI42" s="49" t="s">
        <v>121</v>
      </c>
      <c r="AJ42" s="49" t="s">
        <v>121</v>
      </c>
      <c r="AK42" s="52" t="s">
        <v>121</v>
      </c>
      <c r="AL42" s="53" t="s">
        <v>121</v>
      </c>
      <c r="AM42" s="55" t="s">
        <v>121</v>
      </c>
      <c r="AN42" s="109" t="str">
        <f>IFERROR(AL42*(1+Dashboard!$D$8),"-")</f>
        <v>-</v>
      </c>
      <c r="AO42" s="119" t="str">
        <f>IFERROR(AM42*(1+Dashboard!$D$7)*(1+Dashboard!$D$8)*(1+Dashboard!$D$10),"-")</f>
        <v>-</v>
      </c>
      <c r="AP42" s="112" t="str">
        <f>IF(AND(AN42="-",AO42="-"),"-",IFERROR(AN42*Dashboard!$D$9,0)+IFERROR(AO42*(1-Dashboard!$D$9),0))</f>
        <v>-</v>
      </c>
      <c r="AQ42" s="56">
        <v>2.6037935212517015E-4</v>
      </c>
      <c r="AR42" s="58">
        <v>2.6037935212517015E-4</v>
      </c>
      <c r="AT42" s="36">
        <v>2049</v>
      </c>
      <c r="AU42" s="47"/>
      <c r="AV42" s="51" t="s">
        <v>121</v>
      </c>
      <c r="AW42" s="49" t="s">
        <v>121</v>
      </c>
      <c r="AX42" s="49" t="s">
        <v>121</v>
      </c>
      <c r="AY42" s="52" t="s">
        <v>121</v>
      </c>
      <c r="AZ42" s="53" t="s">
        <v>121</v>
      </c>
      <c r="BA42" s="55" t="s">
        <v>121</v>
      </c>
      <c r="BB42" s="109" t="str">
        <f>IFERROR(AZ42*(1+Dashboard!$D$8),"-")</f>
        <v>-</v>
      </c>
      <c r="BC42" s="119" t="str">
        <f>IFERROR(BA42*(1+Dashboard!$D$7)*(1+Dashboard!$D$8)*(1+Dashboard!$D$10),"-")</f>
        <v>-</v>
      </c>
      <c r="BD42" s="112" t="str">
        <f>IF(AND(BB42="-",BC42="-"),"-",IFERROR(BB42*Dashboard!$D$9,0)+IFERROR(BC42*(1-Dashboard!$D$9),0))</f>
        <v>-</v>
      </c>
      <c r="BE42" s="51" t="s">
        <v>121</v>
      </c>
      <c r="BF42" s="49" t="s">
        <v>121</v>
      </c>
      <c r="BG42" s="49" t="s">
        <v>121</v>
      </c>
      <c r="BH42" s="52" t="s">
        <v>121</v>
      </c>
      <c r="BI42" s="53" t="s">
        <v>121</v>
      </c>
      <c r="BJ42" s="55" t="s">
        <v>121</v>
      </c>
      <c r="BK42" s="109" t="str">
        <f>IFERROR(BI42*(1+Dashboard!$D$8),"-")</f>
        <v>-</v>
      </c>
      <c r="BL42" s="119" t="str">
        <f>IFERROR(BJ42*(1+Dashboard!$D$7)*(1+Dashboard!$D$8)*(1+Dashboard!$D$10),"-")</f>
        <v>-</v>
      </c>
      <c r="BM42" s="112" t="str">
        <f>IF(AND(BK42="-",BL42="-"),"-",IFERROR(BK42*Dashboard!$D$9,0)+IFERROR(BL42*(1-Dashboard!$D$9),0))</f>
        <v>-</v>
      </c>
      <c r="BO42" s="36">
        <v>2049</v>
      </c>
      <c r="BP42" s="47"/>
      <c r="BQ42" s="59">
        <v>94</v>
      </c>
      <c r="BR42" s="53" t="s">
        <v>121</v>
      </c>
      <c r="BS42" s="57" t="s">
        <v>121</v>
      </c>
      <c r="BT42" s="112" t="str">
        <f>IF(AND(BR42="-",BS42="-"),"-",IFERROR(BR42*Dashboard!$D$9,0)+IFERROR(BS42*(1-Dashboard!$D$9),0))</f>
        <v>-</v>
      </c>
      <c r="BU42" s="53" t="s">
        <v>121</v>
      </c>
      <c r="BV42" s="57" t="s">
        <v>121</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v>8.2692345619186688E-2</v>
      </c>
      <c r="E43" s="63">
        <v>6.1986877695700777E-2</v>
      </c>
      <c r="F43" s="63">
        <v>0.12073320779008956</v>
      </c>
      <c r="G43" s="63">
        <v>9.1464203272044714E-2</v>
      </c>
      <c r="H43" s="64">
        <v>1.2367506683877883E-2</v>
      </c>
      <c r="I43" s="104">
        <f>IFERROR((D43+$H43)*(1+Dashboard!$D$7)*(1+Dashboard!$D$8),"-")</f>
        <v>0.11087781172629453</v>
      </c>
      <c r="J43" s="105">
        <f>IFERROR((E43+$H43)*(1+Dashboard!$D$7)*(1+Dashboard!$D$8),"-")</f>
        <v>8.6726953940340565E-2</v>
      </c>
      <c r="K43" s="105">
        <f>IFERROR((F43+$H43)*(1+Dashboard!$D$7)*(1+Dashboard!$D$8),"-")</f>
        <v>0.15524867336243564</v>
      </c>
      <c r="L43" s="106">
        <f>IFERROR((G43+$H43)*(1+Dashboard!$D$7)*(1+Dashboard!$D$8),"-")</f>
        <v>0.12110930649258814</v>
      </c>
      <c r="M43" s="67">
        <v>112.93616067141195</v>
      </c>
      <c r="N43" s="68">
        <v>128.16216811096382</v>
      </c>
      <c r="O43" s="115">
        <f>M43*(1+Dashboard!$D$8)</f>
        <v>121.97105352512492</v>
      </c>
      <c r="P43" s="117">
        <f>N43*(1+Dashboard!$D$10)*(1+Dashboard!$D$7)*(1+Dashboard!$D$8)</f>
        <v>151.8801665307823</v>
      </c>
      <c r="Q43" s="118">
        <f>O43*Dashboard!$D$9+P43*(1-Dashboard!$D$9)</f>
        <v>136.92561002795361</v>
      </c>
      <c r="R43" s="65">
        <v>3.2442948099331466E-2</v>
      </c>
      <c r="S43" s="63">
        <v>3.3134375782225903E-2</v>
      </c>
      <c r="T43" s="63">
        <v>3.1604810356266166E-2</v>
      </c>
      <c r="U43" s="66">
        <v>3.1805643604773511E-2</v>
      </c>
      <c r="W43" s="61">
        <v>2050</v>
      </c>
      <c r="X43" s="47"/>
      <c r="Y43" s="65" t="s">
        <v>121</v>
      </c>
      <c r="Z43" s="63" t="s">
        <v>121</v>
      </c>
      <c r="AA43" s="63" t="s">
        <v>121</v>
      </c>
      <c r="AB43" s="66" t="s">
        <v>121</v>
      </c>
      <c r="AC43" s="67" t="s">
        <v>121</v>
      </c>
      <c r="AD43" s="69" t="s">
        <v>121</v>
      </c>
      <c r="AE43" s="115" t="str">
        <f>IFERROR(AC43*(1+Dashboard!$D$8),"-")</f>
        <v>-</v>
      </c>
      <c r="AF43" s="120" t="str">
        <f>IFERROR(AD43*(1+Dashboard!$D$7)*(1+Dashboard!$D$8)*(1+Dashboard!$D$10),"-")</f>
        <v>-</v>
      </c>
      <c r="AG43" s="118" t="str">
        <f>IF(AND(AE43="-",AF43="-"),"-",IFERROR(AE43*Dashboard!$D$9,0)+IFERROR(AF43*(1-Dashboard!$D$9),0))</f>
        <v>-</v>
      </c>
      <c r="AH43" s="65" t="s">
        <v>121</v>
      </c>
      <c r="AI43" s="63" t="s">
        <v>121</v>
      </c>
      <c r="AJ43" s="63" t="s">
        <v>121</v>
      </c>
      <c r="AK43" s="66" t="s">
        <v>121</v>
      </c>
      <c r="AL43" s="67" t="s">
        <v>121</v>
      </c>
      <c r="AM43" s="69" t="s">
        <v>121</v>
      </c>
      <c r="AN43" s="115" t="str">
        <f>IFERROR(AL43*(1+Dashboard!$D$8),"-")</f>
        <v>-</v>
      </c>
      <c r="AO43" s="120" t="str">
        <f>IFERROR(AM43*(1+Dashboard!$D$7)*(1+Dashboard!$D$8)*(1+Dashboard!$D$10),"-")</f>
        <v>-</v>
      </c>
      <c r="AP43" s="118" t="str">
        <f>IF(AND(AN43="-",AO43="-"),"-",IFERROR(AN43*Dashboard!$D$9,0)+IFERROR(AO43*(1-Dashboard!$D$9),0))</f>
        <v>-</v>
      </c>
      <c r="AQ43" s="71">
        <v>2.6037935212517015E-4</v>
      </c>
      <c r="AR43" s="72">
        <v>2.6037935212517015E-4</v>
      </c>
      <c r="AT43" s="61">
        <v>2050</v>
      </c>
      <c r="AU43" s="47"/>
      <c r="AV43" s="65" t="s">
        <v>121</v>
      </c>
      <c r="AW43" s="63" t="s">
        <v>121</v>
      </c>
      <c r="AX43" s="63" t="s">
        <v>121</v>
      </c>
      <c r="AY43" s="66" t="s">
        <v>121</v>
      </c>
      <c r="AZ43" s="67" t="s">
        <v>121</v>
      </c>
      <c r="BA43" s="69" t="s">
        <v>121</v>
      </c>
      <c r="BB43" s="115" t="str">
        <f>IFERROR(AZ43*(1+Dashboard!$D$8),"-")</f>
        <v>-</v>
      </c>
      <c r="BC43" s="120" t="str">
        <f>IFERROR(BA43*(1+Dashboard!$D$7)*(1+Dashboard!$D$8)*(1+Dashboard!$D$10),"-")</f>
        <v>-</v>
      </c>
      <c r="BD43" s="118" t="str">
        <f>IF(AND(BB43="-",BC43="-"),"-",IFERROR(BB43*Dashboard!$D$9,0)+IFERROR(BC43*(1-Dashboard!$D$9),0))</f>
        <v>-</v>
      </c>
      <c r="BE43" s="65" t="s">
        <v>121</v>
      </c>
      <c r="BF43" s="63" t="s">
        <v>121</v>
      </c>
      <c r="BG43" s="63" t="s">
        <v>121</v>
      </c>
      <c r="BH43" s="66" t="s">
        <v>121</v>
      </c>
      <c r="BI43" s="67" t="s">
        <v>121</v>
      </c>
      <c r="BJ43" s="69" t="s">
        <v>121</v>
      </c>
      <c r="BK43" s="115" t="str">
        <f>IFERROR(BI43*(1+Dashboard!$D$8),"-")</f>
        <v>-</v>
      </c>
      <c r="BL43" s="120" t="str">
        <f>IFERROR(BJ43*(1+Dashboard!$D$7)*(1+Dashboard!$D$8)*(1+Dashboard!$D$10),"-")</f>
        <v>-</v>
      </c>
      <c r="BM43" s="118" t="str">
        <f>IF(AND(BK43="-",BL43="-"),"-",IFERROR(BK43*Dashboard!$D$9,0)+IFERROR(BL43*(1-Dashboard!$D$9),0))</f>
        <v>-</v>
      </c>
      <c r="BO43" s="61">
        <v>2050</v>
      </c>
      <c r="BP43" s="47"/>
      <c r="BQ43" s="73">
        <v>94</v>
      </c>
      <c r="BR43" s="67" t="s">
        <v>121</v>
      </c>
      <c r="BS43" s="70" t="s">
        <v>121</v>
      </c>
      <c r="BT43" s="118" t="str">
        <f>IF(AND(BR43="-",BS43="-"),"-",IFERROR(BR43*Dashboard!$D$9,0)+IFERROR(BS43*(1-Dashboard!$D$9),0))</f>
        <v>-</v>
      </c>
      <c r="BU43" s="67" t="s">
        <v>121</v>
      </c>
      <c r="BV43" s="70" t="s">
        <v>121</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-PMT(Dashboard!$D$15,10,(NPV(Dashboard!$D$15,D12:D20)+IF(D11="-",,D11)),,1)</f>
        <v>5.412639110748086E-2</v>
      </c>
      <c r="E46" s="102">
        <f>-PMT(Dashboard!$D$15,10,(NPV(Dashboard!$D$15,E12:E20)+IF(E11="-",,E11)),,1)</f>
        <v>5.0155684254635971E-2</v>
      </c>
      <c r="F46" s="102">
        <f>-PMT(Dashboard!$D$15,10,(NPV(Dashboard!$D$15,F12:F20)+IF(F11="-",,F11)),,1)</f>
        <v>4.0705561746729818E-2</v>
      </c>
      <c r="G46" s="102">
        <f>-PMT(Dashboard!$D$15,10,(NPV(Dashboard!$D$15,G12:G20)+IF(G11="-",,G11)),,1)</f>
        <v>3.4779237505293971E-2</v>
      </c>
      <c r="H46" s="107">
        <f>-PMT(Dashboard!$D$15,10,(NPV(Dashboard!$D$15,H12:H20)+IF(H11="-",,H11)),,1)</f>
        <v>4.8656501633456599E-3</v>
      </c>
      <c r="I46" s="101">
        <f>-PMT(Dashboard!$D$15,10,(NPV(Dashboard!$D$15,I12:I20)+IF(I11="-",,I11)),,1)</f>
        <v>6.8808316938292036E-2</v>
      </c>
      <c r="J46" s="102">
        <f>-PMT(Dashboard!$D$15,10,(NPV(Dashboard!$D$15,J12:J20)+IF(J11="-",,J11)),,1)</f>
        <v>6.4176884465133782E-2</v>
      </c>
      <c r="K46" s="102">
        <f>-PMT(Dashboard!$D$15,10,(NPV(Dashboard!$D$15,K12:K20)+IF(K11="-",,K11)),,1)</f>
        <v>5.3154261571912054E-2</v>
      </c>
      <c r="L46" s="108">
        <f>-PMT(Dashboard!$D$15,10,(NPV(Dashboard!$D$15,L12:L20)+IF(L11="-",,L11)),,1)</f>
        <v>4.6241796976701284E-2</v>
      </c>
      <c r="M46" s="109">
        <f>-PMT(Dashboard!$D$15,10,(NPV(Dashboard!$D$15,M12:M20)+IF(M11="-",,M11)),,1)</f>
        <v>73.28754827689886</v>
      </c>
      <c r="N46" s="110">
        <f>-PMT(Dashboard!$D$15,10,(NPV(Dashboard!$D$15,N12:N20)+IF(N11="-",,N11)),,1)</f>
        <v>26.368526233790405</v>
      </c>
      <c r="O46" s="109">
        <f>-PMT(Dashboard!$D$15,10,(NPV(Dashboard!$D$15,O12:O20)+IF(O11="-",,O11)),,1)</f>
        <v>79.150552139050774</v>
      </c>
      <c r="P46" s="111">
        <f>-PMT(Dashboard!$D$15,10,(NPV(Dashboard!$D$15,P12:P20)+IF(P11="-",,P11)),,1)</f>
        <v>31.248348983078621</v>
      </c>
      <c r="Q46" s="112">
        <f>-PMT(Dashboard!$D$15,10,(NPV(Dashboard!$D$15,Q12:Q20)+IF(Q11="-",,Q11)),,1)</f>
        <v>55.199450561064694</v>
      </c>
      <c r="R46" s="101">
        <f>-PMT(Dashboard!$D$15,10,(NPV(Dashboard!$D$15,R12:R20)+IF(R11="-",,R11)),,1)</f>
        <v>4.3100980996918524E-2</v>
      </c>
      <c r="S46" s="102">
        <f>-PMT(Dashboard!$D$15,10,(NPV(Dashboard!$D$15,S12:S20)+IF(S11="-",,S11)),,1)</f>
        <v>4.4019553850715078E-2</v>
      </c>
      <c r="T46" s="102">
        <f>-PMT(Dashboard!$D$15,10,(NPV(Dashboard!$D$15,T12:T20)+IF(T11="-",,T11)),,1)</f>
        <v>4.198750145658655E-2</v>
      </c>
      <c r="U46" s="103">
        <f>-PMT(Dashboard!$D$15,10,(NPV(Dashboard!$D$15,U12:U20)+IF(U11="-",,U11)),,1)</f>
        <v>4.2254311673739497E-2</v>
      </c>
      <c r="W46" s="92" t="s">
        <v>21</v>
      </c>
      <c r="X46" s="79">
        <v>10</v>
      </c>
      <c r="Y46" s="101">
        <f>-PMT(Dashboard!$D$15,10,(NPV(Dashboard!$D$15,Y12:Y20)+IF(Y11="-",,Y11)),,1)</f>
        <v>9.3635498286594038E-3</v>
      </c>
      <c r="Z46" s="102">
        <f>-PMT(Dashboard!$D$15,10,(NPV(Dashboard!$D$15,Z12:Z20)+IF(Z11="-",,Z11)),,1)</f>
        <v>6.6798582499631972E-3</v>
      </c>
      <c r="AA46" s="102">
        <f>-PMT(Dashboard!$D$15,10,(NPV(Dashboard!$D$15,AA12:AA20)+IF(AA11="-",,AA11)),,1)</f>
        <v>7.4503640129124013E-3</v>
      </c>
      <c r="AB46" s="108">
        <f>-PMT(Dashboard!$D$15,10,(NPV(Dashboard!$D$15,AB12:AB20)+IF(AB11="-",,AB11)),,1)</f>
        <v>5.054978538755122E-3</v>
      </c>
      <c r="AC46" s="109">
        <f>-PMT(Dashboard!$D$15,10,(NPV(Dashboard!$D$15,AC12:AC20)+IF(AC11="-",,AC11)),,1)</f>
        <v>28.657352780464795</v>
      </c>
      <c r="AD46" s="111">
        <f>-PMT(Dashboard!$D$15,10,(NPV(Dashboard!$D$15,AD12:AD20)+IF(AD11="-",,AD11)),,1)</f>
        <v>77.342099887337085</v>
      </c>
      <c r="AE46" s="109">
        <f>-PMT(Dashboard!$D$15,10,(NPV(Dashboard!$D$15,AE12:AE20)+IF(AE11="-",,AE11)),,1)</f>
        <v>30.949941002901983</v>
      </c>
      <c r="AF46" s="119">
        <f>-PMT(Dashboard!$D$15,10,(NPV(Dashboard!$D$15,AF12:AF20)+IF(AF11="-",,AF11)),,1)</f>
        <v>91.655214513527426</v>
      </c>
      <c r="AG46" s="112">
        <f>-PMT(Dashboard!$D$15,10,(NPV(Dashboard!$D$15,AG12:AG20)+IF(AG11="-",,AG11)),,1)</f>
        <v>58.920826054892153</v>
      </c>
      <c r="AH46" s="101">
        <f>-PMT(Dashboard!$D$15,10,(NPV(Dashboard!$D$15,AH12:AH20)+IF(AH11="-",,AH11)),,1)</f>
        <v>9.1499046043115526E-3</v>
      </c>
      <c r="AI46" s="102">
        <f>-PMT(Dashboard!$D$15,10,(NPV(Dashboard!$D$15,AI12:AI20)+IF(AI11="-",,AI11)),,1)</f>
        <v>6.5365233573048435E-3</v>
      </c>
      <c r="AJ46" s="102">
        <f>-PMT(Dashboard!$D$15,10,(NPV(Dashboard!$D$15,AJ12:AJ20)+IF(AJ11="-",,AJ11)),,1)</f>
        <v>7.4349941012214829E-3</v>
      </c>
      <c r="AK46" s="108">
        <f>-PMT(Dashboard!$D$15,10,(NPV(Dashboard!$D$15,AK12:AK20)+IF(AK11="-",,AK11)),,1)</f>
        <v>5.0556616967009404E-3</v>
      </c>
      <c r="AL46" s="109">
        <f>-PMT(Dashboard!$D$15,10,(NPV(Dashboard!$D$15,AL12:AL20)+IF(AL11="-",,AL11)),,1)</f>
        <v>21.002698174678098</v>
      </c>
      <c r="AM46" s="111">
        <f>-PMT(Dashboard!$D$15,10,(NPV(Dashboard!$D$15,AM12:AM20)+IF(AM11="-",,AM11)),,1)</f>
        <v>71.329370126713755</v>
      </c>
      <c r="AN46" s="109">
        <f>-PMT(Dashboard!$D$15,10,(NPV(Dashboard!$D$15,AN12:AN20)+IF(AN11="-",,AN11)),,1)</f>
        <v>22.682914028652348</v>
      </c>
      <c r="AO46" s="119">
        <f>-PMT(Dashboard!$D$15,10,(NPV(Dashboard!$D$15,AO12:AO20)+IF(AO11="-",,AO11)),,1)</f>
        <v>84.529754552851713</v>
      </c>
      <c r="AP46" s="112">
        <f>-PMT(Dashboard!$D$15,10,(NPV(Dashboard!$D$15,AP12:AP20)+IF(AP11="-",,AP11)),,1)</f>
        <v>50.878672211812351</v>
      </c>
      <c r="AQ46" s="101">
        <f>-PMT(Dashboard!$D$15,10,(NPV(Dashboard!$D$15,AQ12:AQ20)+IF(AQ11="-",,AQ11)),,1)</f>
        <v>3.4730783304522512E-3</v>
      </c>
      <c r="AR46" s="103">
        <f>-PMT(Dashboard!$D$15,10,(NPV(Dashboard!$D$15,AR12:AR20)+IF(AR11="-",,AR11)),,1)</f>
        <v>2.816227635814694E-3</v>
      </c>
      <c r="AT46" s="92" t="s">
        <v>21</v>
      </c>
      <c r="AU46" s="79">
        <v>10</v>
      </c>
      <c r="AV46" s="101">
        <f>-PMT(Dashboard!$D$15,10,(NPV(Dashboard!$D$15,AV12:AV20)+IF(AV11="-",,AV11)),,1)</f>
        <v>3.5412435455341638E-2</v>
      </c>
      <c r="AW46" s="102">
        <f>-PMT(Dashboard!$D$15,10,(NPV(Dashboard!$D$15,AW12:AW20)+IF(AW11="-",,AW11)),,1)</f>
        <v>2.5274988129670432E-2</v>
      </c>
      <c r="AX46" s="102">
        <f>-PMT(Dashboard!$D$15,10,(NPV(Dashboard!$D$15,AX12:AX20)+IF(AX11="-",,AX11)),,1)</f>
        <v>2.6725181669451925E-2</v>
      </c>
      <c r="AY46" s="108">
        <f>-PMT(Dashboard!$D$15,10,(NPV(Dashboard!$D$15,AY12:AY20)+IF(AY11="-",,AY11)),,1)</f>
        <v>1.826238840200866E-2</v>
      </c>
      <c r="AZ46" s="109">
        <f>-PMT(Dashboard!$D$15,10,(NPV(Dashboard!$D$15,AZ12:AZ20)+IF(AZ11="-",,AZ11)),,1)</f>
        <v>90.523897310050671</v>
      </c>
      <c r="BA46" s="111">
        <f>-PMT(Dashboard!$D$15,10,(NPV(Dashboard!$D$15,BA12:BA20)+IF(BA11="-",,BA11)),,1)</f>
        <v>250.93359247904979</v>
      </c>
      <c r="BB46" s="109">
        <f>-PMT(Dashboard!$D$15,10,(NPV(Dashboard!$D$15,BB12:BB20)+IF(BB11="-",,BB11)),,1)</f>
        <v>97.765809094854731</v>
      </c>
      <c r="BC46" s="119">
        <f>-PMT(Dashboard!$D$15,10,(NPV(Dashboard!$D$15,BC12:BC20)+IF(BC11="-",,BC11)),,1)</f>
        <v>297.37196534384481</v>
      </c>
      <c r="BD46" s="112">
        <f>-PMT(Dashboard!$D$15,10,(NPV(Dashboard!$D$15,BD12:BD20)+IF(BD11="-",,BD11)),,1)</f>
        <v>189.84138160237748</v>
      </c>
      <c r="BE46" s="101">
        <f>-PMT(Dashboard!$D$15,10,(NPV(Dashboard!$D$15,BE12:BE20)+IF(BE11="-",,BE11)),,1)</f>
        <v>3.4262456153164735E-2</v>
      </c>
      <c r="BF46" s="102">
        <f>-PMT(Dashboard!$D$15,10,(NPV(Dashboard!$D$15,BF12:BF20)+IF(BF11="-",,BF11)),,1)</f>
        <v>2.449598725385892E-2</v>
      </c>
      <c r="BG46" s="102">
        <f>-PMT(Dashboard!$D$15,10,(NPV(Dashboard!$D$15,BG12:BG20)+IF(BG11="-",,BG11)),,1)</f>
        <v>2.6392177571737657E-2</v>
      </c>
      <c r="BH46" s="108">
        <f>-PMT(Dashboard!$D$15,10,(NPV(Dashboard!$D$15,BH12:BH20)+IF(BH11="-",,BH11)),,1)</f>
        <v>1.8066391320948845E-2</v>
      </c>
      <c r="BI46" s="109">
        <f>-PMT(Dashboard!$D$15,10,(NPV(Dashboard!$D$15,BI12:BI20)+IF(BI11="-",,BI11)),,1)</f>
        <v>66.670832316112438</v>
      </c>
      <c r="BJ46" s="111">
        <f>-PMT(Dashboard!$D$15,10,(NPV(Dashboard!$D$15,BJ12:BJ20)+IF(BJ11="-",,BJ11)),,1)</f>
        <v>231.50243510055756</v>
      </c>
      <c r="BK46" s="109">
        <f>-PMT(Dashboard!$D$15,10,(NPV(Dashboard!$D$15,BK12:BK20)+IF(BK11="-",,BK11)),,1)</f>
        <v>72.004498901401433</v>
      </c>
      <c r="BL46" s="119">
        <f>-PMT(Dashboard!$D$15,10,(NPV(Dashboard!$D$15,BL12:BL20)+IF(BL11="-",,BL11)),,1)</f>
        <v>274.34483134611105</v>
      </c>
      <c r="BM46" s="112">
        <f>-PMT(Dashboard!$D$15,10,(NPV(Dashboard!$D$15,BM12:BM20)+IF(BM11="-",,BM11)),,1)</f>
        <v>164.32192448852808</v>
      </c>
      <c r="BO46" s="92" t="s">
        <v>21</v>
      </c>
      <c r="BP46" s="79">
        <v>10</v>
      </c>
      <c r="BQ46" s="121">
        <f>-PMT(Dashboard!$D$15,10,(NPV(Dashboard!$D$15,BQ12:BQ20)+IF(BQ11="-",,BQ11)),,1)</f>
        <v>94.000000000000014</v>
      </c>
      <c r="BR46" s="109">
        <f>-PMT(Dashboard!$D$15,10,(NPV(Dashboard!$D$15,BR12:BR20)+IF(BR11="-",,BR11)),,1)</f>
        <v>0.94128340325418858</v>
      </c>
      <c r="BS46" s="119">
        <f>-PMT(Dashboard!$D$15,10,(NPV(Dashboard!$D$15,BS12:BS20)+IF(BS11="-",,BS11)),,1)</f>
        <v>8.332183877578565</v>
      </c>
      <c r="BT46" s="112">
        <f>-PMT(Dashboard!$D$15,10,(NPV(Dashboard!$D$15,BT12:BT20)+IF(BT11="-",,BT11)),,1)</f>
        <v>4.6367336404163773</v>
      </c>
      <c r="BU46" s="109">
        <f>-PMT(Dashboard!$D$15,10,(NPV(Dashboard!$D$15,BU12:BU20)+IF(BU11="-",,BU11)),,1)</f>
        <v>0.48403563989045389</v>
      </c>
      <c r="BV46" s="119">
        <f>-PMT(Dashboard!$D$15,10,(NPV(Dashboard!$D$15,BV12:BV20)+IF(BV11="-",,BV11)),,1)</f>
        <v>7.328769273320594</v>
      </c>
      <c r="BW46" s="112">
        <f>-PMT(Dashboard!$D$15,10,(NPV(Dashboard!$D$15,BW12:BW20)+IF(BW11="-",,BW11)),,1)</f>
        <v>3.9064024566055231</v>
      </c>
      <c r="BX46" s="112">
        <f>-PMT(Dashboard!$D$15,10,(NPV(Dashboard!$D$15,BX12:BX20)+IF(BX11="-",,BX11)),,1)</f>
        <v>5.408286118181663</v>
      </c>
      <c r="BY46" s="112">
        <f>-PMT(Dashboard!$D$15,10,(NPV(Dashboard!$D$15,BY12:BY20)+IF(BY11="-",,BY11)),,1)</f>
        <v>4.5564278253846826</v>
      </c>
    </row>
    <row r="47" spans="2:77" x14ac:dyDescent="0.2">
      <c r="B47" s="92" t="s">
        <v>22</v>
      </c>
      <c r="C47" s="79">
        <v>15</v>
      </c>
      <c r="D47" s="101">
        <f>-PMT(Dashboard!$D$15,15,(NPV(Dashboard!$D$15,D12:D25)+IF(D11="-",,D11)),,1)</f>
        <v>5.5994336349663568E-2</v>
      </c>
      <c r="E47" s="102">
        <f>-PMT(Dashboard!$D$15,15,(NPV(Dashboard!$D$15,E12:E25)+IF(E11="-",,E11)),,1)</f>
        <v>5.178702645126091E-2</v>
      </c>
      <c r="F47" s="102">
        <f>-PMT(Dashboard!$D$15,15,(NPV(Dashboard!$D$15,F12:F25)+IF(F11="-",,F11)),,1)</f>
        <v>4.2994647078406507E-2</v>
      </c>
      <c r="G47" s="102">
        <f>-PMT(Dashboard!$D$15,15,(NPV(Dashboard!$D$15,G12:G25)+IF(G11="-",,G11)),,1)</f>
        <v>3.6863197363723725E-2</v>
      </c>
      <c r="H47" s="107">
        <f>-PMT(Dashboard!$D$15,15,(NPV(Dashboard!$D$15,H12:H25)+IF(H11="-",,H11)),,1)</f>
        <v>3.7640168190099612E-3</v>
      </c>
      <c r="I47" s="101">
        <f>-PMT(Dashboard!$D$15,15,(NPV(Dashboard!$D$15,I12:I25)+IF(I11="-",,I11)),,1)</f>
        <v>6.9702143135940808E-2</v>
      </c>
      <c r="J47" s="102">
        <f>-PMT(Dashboard!$D$15,15,(NPV(Dashboard!$D$15,J12:J25)+IF(J11="-",,J11)),,1)</f>
        <v>6.4794736870443972E-2</v>
      </c>
      <c r="K47" s="102">
        <f>-PMT(Dashboard!$D$15,15,(NPV(Dashboard!$D$15,K12:K25)+IF(K11="-",,K11)),,1)</f>
        <v>5.4539305569946579E-2</v>
      </c>
      <c r="L47" s="108">
        <f>-PMT(Dashboard!$D$15,15,(NPV(Dashboard!$D$15,L12:L25)+IF(L11="-",,L11)),,1)</f>
        <v>4.7387582622740579E-2</v>
      </c>
      <c r="M47" s="109">
        <f>-PMT(Dashboard!$D$15,15,(NPV(Dashboard!$D$15,M12:M25)+IF(M11="-",,M11)),,1)</f>
        <v>76.938370478334988</v>
      </c>
      <c r="N47" s="110">
        <f>-PMT(Dashboard!$D$15,15,(NPV(Dashboard!$D$15,N12:N25)+IF(N11="-",,N11)),,1)</f>
        <v>48.622829545884954</v>
      </c>
      <c r="O47" s="109">
        <f>-PMT(Dashboard!$D$15,15,(NPV(Dashboard!$D$15,O12:O25)+IF(O11="-",,O11)),,1)</f>
        <v>83.093440116601812</v>
      </c>
      <c r="P47" s="111">
        <f>-PMT(Dashboard!$D$15,15,(NPV(Dashboard!$D$15,P12:P25)+IF(P11="-",,P11)),,1)</f>
        <v>57.621087076437348</v>
      </c>
      <c r="Q47" s="112">
        <f>-PMT(Dashboard!$D$15,15,(NPV(Dashboard!$D$15,Q12:Q25)+IF(Q11="-",,Q11)),,1)</f>
        <v>70.357263596519587</v>
      </c>
      <c r="R47" s="101">
        <f>-PMT(Dashboard!$D$15,15,(NPV(Dashboard!$D$15,R12:R25)+IF(R11="-",,R11)),,1)</f>
        <v>4.2236494678440061E-2</v>
      </c>
      <c r="S47" s="102">
        <f>-PMT(Dashboard!$D$15,15,(NPV(Dashboard!$D$15,S12:S25)+IF(S11="-",,S11)),,1)</f>
        <v>4.3136643504609738E-2</v>
      </c>
      <c r="T47" s="102">
        <f>-PMT(Dashboard!$D$15,15,(NPV(Dashboard!$D$15,T12:T25)+IF(T11="-",,T11)),,1)</f>
        <v>4.1145348454108312E-2</v>
      </c>
      <c r="U47" s="103">
        <f>-PMT(Dashboard!$D$15,15,(NPV(Dashboard!$D$15,U12:U25)+IF(U11="-",,U11)),,1)</f>
        <v>4.1406807197187478E-2</v>
      </c>
      <c r="W47" s="92" t="s">
        <v>22</v>
      </c>
      <c r="X47" s="79">
        <v>15</v>
      </c>
      <c r="Y47" s="101">
        <f>-PMT(Dashboard!$D$15,15,(NPV(Dashboard!$D$15,Y12:Y25)+IF(Y11="-",,Y11)),,1)</f>
        <v>6.4481262587700637E-3</v>
      </c>
      <c r="Z47" s="102">
        <f>-PMT(Dashboard!$D$15,15,(NPV(Dashboard!$D$15,Z12:Z25)+IF(Z11="-",,Z11)),,1)</f>
        <v>4.600025649953347E-3</v>
      </c>
      <c r="AA47" s="102">
        <f>-PMT(Dashboard!$D$15,15,(NPV(Dashboard!$D$15,AA12:AA25)+IF(AA11="-",,AA11)),,1)</f>
        <v>5.130627668794502E-3</v>
      </c>
      <c r="AB47" s="108">
        <f>-PMT(Dashboard!$D$15,15,(NPV(Dashboard!$D$15,AB12:AB25)+IF(AB11="-",,AB11)),,1)</f>
        <v>3.481066523884001E-3</v>
      </c>
      <c r="AC47" s="109">
        <f>-PMT(Dashboard!$D$15,15,(NPV(Dashboard!$D$15,AC12:AC25)+IF(AC11="-",,AC11)),,1)</f>
        <v>19.734634017215296</v>
      </c>
      <c r="AD47" s="111">
        <f>-PMT(Dashboard!$D$15,15,(NPV(Dashboard!$D$15,AD12:AD25)+IF(AD11="-",,AD11)),,1)</f>
        <v>81.919502763776094</v>
      </c>
      <c r="AE47" s="109">
        <f>-PMT(Dashboard!$D$15,15,(NPV(Dashboard!$D$15,AE12:AE25)+IF(AE11="-",,AE11)),,1)</f>
        <v>21.313404738592524</v>
      </c>
      <c r="AF47" s="119">
        <f>-PMT(Dashboard!$D$15,15,(NPV(Dashboard!$D$15,AF12:AF25)+IF(AF11="-",,AF11)),,1)</f>
        <v>97.079722552047159</v>
      </c>
      <c r="AG47" s="112">
        <f>-PMT(Dashboard!$D$15,15,(NPV(Dashboard!$D$15,AG12:AG25)+IF(AG11="-",,AG11)),,1)</f>
        <v>56.673850717597723</v>
      </c>
      <c r="AH47" s="101">
        <f>-PMT(Dashboard!$D$15,15,(NPV(Dashboard!$D$15,AH12:AH25)+IF(AH11="-",,AH11)),,1)</f>
        <v>6.4197980737144954E-3</v>
      </c>
      <c r="AI47" s="102">
        <f>-PMT(Dashboard!$D$15,15,(NPV(Dashboard!$D$15,AI12:AI25)+IF(AI11="-",,AI11)),,1)</f>
        <v>4.5827933034505103E-3</v>
      </c>
      <c r="AJ47" s="102">
        <f>-PMT(Dashboard!$D$15,15,(NPV(Dashboard!$D$15,AJ12:AJ25)+IF(AJ11="-",,AJ11)),,1)</f>
        <v>5.219944783818555E-3</v>
      </c>
      <c r="AK47" s="108">
        <f>-PMT(Dashboard!$D$15,15,(NPV(Dashboard!$D$15,AK12:AK25)+IF(AK11="-",,AK11)),,1)</f>
        <v>3.5471480170755874E-3</v>
      </c>
      <c r="AL47" s="109">
        <f>-PMT(Dashboard!$D$15,15,(NPV(Dashboard!$D$15,AL12:AL25)+IF(AL11="-",,AL11)),,1)</f>
        <v>14.463323427900571</v>
      </c>
      <c r="AM47" s="111">
        <f>-PMT(Dashboard!$D$15,15,(NPV(Dashboard!$D$15,AM12:AM25)+IF(AM11="-",,AM11)),,1)</f>
        <v>96.145282265472957</v>
      </c>
      <c r="AN47" s="109">
        <f>-PMT(Dashboard!$D$15,15,(NPV(Dashboard!$D$15,AN12:AN25)+IF(AN11="-",,AN11)),,1)</f>
        <v>15.620389302132615</v>
      </c>
      <c r="AO47" s="119">
        <f>-PMT(Dashboard!$D$15,15,(NPV(Dashboard!$D$15,AO12:AO25)+IF(AO11="-",,AO11)),,1)</f>
        <v>113.93815895019884</v>
      </c>
      <c r="AP47" s="112">
        <f>-PMT(Dashboard!$D$15,15,(NPV(Dashboard!$D$15,AP12:AP25)+IF(AP11="-",,AP11)),,1)</f>
        <v>61.102642185653657</v>
      </c>
      <c r="AQ47" s="101">
        <f>-PMT(Dashboard!$D$15,15,(NPV(Dashboard!$D$15,AQ12:AQ25)+IF(AQ11="-",,AQ11)),,1)</f>
        <v>2.4725556506463744E-3</v>
      </c>
      <c r="AR47" s="103">
        <f>-PMT(Dashboard!$D$15,15,(NPV(Dashboard!$D$15,AR12:AR25)+IF(AR11="-",,AR11)),,1)</f>
        <v>2.0202211952649175E-3</v>
      </c>
      <c r="AT47" s="92" t="s">
        <v>22</v>
      </c>
      <c r="AU47" s="79">
        <v>15</v>
      </c>
      <c r="AV47" s="101">
        <f>-PMT(Dashboard!$D$15,15,(NPV(Dashboard!$D$15,AV12:AV25)+IF(AV11="-",,AV11)),,1)</f>
        <v>2.4386462305960817E-2</v>
      </c>
      <c r="AW47" s="102">
        <f>-PMT(Dashboard!$D$15,15,(NPV(Dashboard!$D$15,AW12:AW25)+IF(AW11="-",,AW11)),,1)</f>
        <v>1.7405398340509838E-2</v>
      </c>
      <c r="AX47" s="102">
        <f>-PMT(Dashboard!$D$15,15,(NPV(Dashboard!$D$15,AX12:AX25)+IF(AX11="-",,AX11)),,1)</f>
        <v>1.8404061370586602E-2</v>
      </c>
      <c r="AY47" s="108">
        <f>-PMT(Dashboard!$D$15,15,(NPV(Dashboard!$D$15,AY12:AY25)+IF(AY11="-",,AY11)),,1)</f>
        <v>1.2576233197630085E-2</v>
      </c>
      <c r="AZ47" s="109">
        <f>-PMT(Dashboard!$D$15,15,(NPV(Dashboard!$D$15,AZ12:AZ25)+IF(AZ11="-",,AZ11)),,1)</f>
        <v>62.338485934528656</v>
      </c>
      <c r="BA47" s="111">
        <f>-PMT(Dashboard!$D$15,15,(NPV(Dashboard!$D$15,BA12:BA25)+IF(BA11="-",,BA11)),,1)</f>
        <v>265.94843380850256</v>
      </c>
      <c r="BB47" s="109">
        <f>-PMT(Dashboard!$D$15,15,(NPV(Dashboard!$D$15,BB12:BB25)+IF(BB11="-",,BB11)),,1)</f>
        <v>67.325564809290952</v>
      </c>
      <c r="BC47" s="119">
        <f>-PMT(Dashboard!$D$15,15,(NPV(Dashboard!$D$15,BC12:BC25)+IF(BC11="-",,BC11)),,1)</f>
        <v>315.16548924534533</v>
      </c>
      <c r="BD47" s="112">
        <f>-PMT(Dashboard!$D$15,15,(NPV(Dashboard!$D$15,BD12:BD25)+IF(BD11="-",,BD11)),,1)</f>
        <v>183.05563903433546</v>
      </c>
      <c r="BE47" s="101">
        <f>-PMT(Dashboard!$D$15,15,(NPV(Dashboard!$D$15,BE12:BE25)+IF(BE11="-",,BE11)),,1)</f>
        <v>2.4009164731275304E-2</v>
      </c>
      <c r="BF47" s="102">
        <f>-PMT(Dashboard!$D$15,15,(NPV(Dashboard!$D$15,BF12:BF25)+IF(BF11="-",,BF11)),,1)</f>
        <v>1.7155073156431729E-2</v>
      </c>
      <c r="BG47" s="102">
        <f>-PMT(Dashboard!$D$15,15,(NPV(Dashboard!$D$15,BG12:BG25)+IF(BG11="-",,BG11)),,1)</f>
        <v>1.850494273520548E-2</v>
      </c>
      <c r="BH47" s="108">
        <f>-PMT(Dashboard!$D$15,15,(NPV(Dashboard!$D$15,BH12:BH25)+IF(BH11="-",,BH11)),,1)</f>
        <v>1.2661963323964185E-2</v>
      </c>
      <c r="BI47" s="109">
        <f>-PMT(Dashboard!$D$15,15,(NPV(Dashboard!$D$15,BI12:BI25)+IF(BI11="-",,BI11)),,1)</f>
        <v>45.912282458919762</v>
      </c>
      <c r="BJ47" s="111">
        <f>-PMT(Dashboard!$D$15,15,(NPV(Dashboard!$D$15,BJ12:BJ25)+IF(BJ11="-",,BJ11)),,1)</f>
        <v>312.26128643686303</v>
      </c>
      <c r="BK47" s="109">
        <f>-PMT(Dashboard!$D$15,15,(NPV(Dashboard!$D$15,BK12:BK25)+IF(BK11="-",,BK11)),,1)</f>
        <v>49.585265055633343</v>
      </c>
      <c r="BL47" s="119">
        <f>-PMT(Dashboard!$D$15,15,(NPV(Dashboard!$D$15,BL12:BL25)+IF(BL11="-",,BL11)),,1)</f>
        <v>370.04910953195656</v>
      </c>
      <c r="BM47" s="112">
        <f>-PMT(Dashboard!$D$15,15,(NPV(Dashboard!$D$15,BM12:BM25)+IF(BM11="-",,BM11)),,1)</f>
        <v>197.87619765345923</v>
      </c>
      <c r="BO47" s="92" t="s">
        <v>22</v>
      </c>
      <c r="BP47" s="79">
        <v>15</v>
      </c>
      <c r="BQ47" s="121">
        <f>-PMT(Dashboard!$D$15,15,(NPV(Dashboard!$D$15,BQ12:BQ25)+IF(BQ11="-",,BQ11)),,1)</f>
        <v>93.999999999999986</v>
      </c>
      <c r="BR47" s="109">
        <f>-PMT(Dashboard!$D$15,15,(NPV(Dashboard!$D$15,BR12:BR25)+IF(BR11="-",,BR11)),,1)</f>
        <v>0.6482065392433296</v>
      </c>
      <c r="BS47" s="119">
        <f>-PMT(Dashboard!$D$15,15,(NPV(Dashboard!$D$15,BS12:BS25)+IF(BS11="-",,BS11)),,1)</f>
        <v>6.6041336769365184</v>
      </c>
      <c r="BT47" s="112">
        <f>-PMT(Dashboard!$D$15,15,(NPV(Dashboard!$D$15,BT12:BT25)+IF(BT11="-",,BT11)),,1)</f>
        <v>3.6261701080899238</v>
      </c>
      <c r="BU47" s="109">
        <f>-PMT(Dashboard!$D$15,15,(NPV(Dashboard!$D$15,BU12:BU25)+IF(BU11="-",,BU11)),,1)</f>
        <v>0.33332688743805861</v>
      </c>
      <c r="BV47" s="119">
        <f>-PMT(Dashboard!$D$15,15,(NPV(Dashboard!$D$15,BV12:BV25)+IF(BV11="-",,BV11)),,1)</f>
        <v>6.4440715691891333</v>
      </c>
      <c r="BW47" s="112">
        <f>-PMT(Dashboard!$D$15,15,(NPV(Dashboard!$D$15,BW12:BW25)+IF(BW11="-",,BW11)),,1)</f>
        <v>3.3886992283135946</v>
      </c>
      <c r="BX47" s="112">
        <f>-PMT(Dashboard!$D$15,15,(NPV(Dashboard!$D$15,BX12:BX25)+IF(BX11="-",,BX11)),,1)</f>
        <v>4.2295648140760873</v>
      </c>
      <c r="BY47" s="112">
        <f>-PMT(Dashboard!$D$15,15,(NPV(Dashboard!$D$15,BY12:BY25)+IF(BY11="-",,BY11)),,1)</f>
        <v>3.9525787799049765</v>
      </c>
    </row>
    <row r="48" spans="2:77" ht="13.5" thickBot="1" x14ac:dyDescent="0.25">
      <c r="B48" s="93" t="s">
        <v>23</v>
      </c>
      <c r="C48" s="79">
        <v>30</v>
      </c>
      <c r="D48" s="104">
        <f>-PMT(Dashboard!$D$15,30,(NPV(Dashboard!$D$15,D12:D40)+IF(D11="-",,D11)),,1)</f>
        <v>6.1760120962620853E-2</v>
      </c>
      <c r="E48" s="105">
        <f>-PMT(Dashboard!$D$15,30,(NPV(Dashboard!$D$15,E12:E40)+IF(E11="-",,E11)),,1)</f>
        <v>5.4392347318840559E-2</v>
      </c>
      <c r="F48" s="105">
        <f>-PMT(Dashboard!$D$15,30,(NPV(Dashboard!$D$15,F12:F40)+IF(F11="-",,F11)),,1)</f>
        <v>5.6481010978688267E-2</v>
      </c>
      <c r="G48" s="105">
        <f>-PMT(Dashboard!$D$15,30,(NPV(Dashboard!$D$15,G12:G40)+IF(G11="-",,G11)),,1)</f>
        <v>4.6763162483061053E-2</v>
      </c>
      <c r="H48" s="113">
        <f>-PMT(Dashboard!$D$15,30,(NPV(Dashboard!$D$15,H12:H40)+IF(H11="-",,H11)),,1)</f>
        <v>3.850620887364859E-3</v>
      </c>
      <c r="I48" s="104">
        <f>-PMT(Dashboard!$D$15,30,(NPV(Dashboard!$D$15,I12:I40)+IF(I11="-",,I11)),,1)</f>
        <v>7.652836929382334E-2</v>
      </c>
      <c r="J48" s="105">
        <f>-PMT(Dashboard!$D$15,30,(NPV(Dashboard!$D$15,J12:J40)+IF(J11="-",,J11)),,1)</f>
        <v>6.7934598115718017E-2</v>
      </c>
      <c r="K48" s="105">
        <f>-PMT(Dashboard!$D$15,30,(NPV(Dashboard!$D$15,K12:K40)+IF(K11="-",,K11)),,1)</f>
        <v>7.0370815408564408E-2</v>
      </c>
      <c r="L48" s="114">
        <f>-PMT(Dashboard!$D$15,30,(NPV(Dashboard!$D$15,L12:L40)+IF(L11="-",,L11)),,1)</f>
        <v>5.9035916923264799E-2</v>
      </c>
      <c r="M48" s="115">
        <f>-PMT(Dashboard!$D$15,30,(NPV(Dashboard!$D$15,M12:M40)+IF(M11="-",,M11)),,1)</f>
        <v>85.146541541345115</v>
      </c>
      <c r="N48" s="116">
        <f>-PMT(Dashboard!$D$15,30,(NPV(Dashboard!$D$15,N12:N40)+IF(N11="-",,N11)),,1)</f>
        <v>75.722990972062561</v>
      </c>
      <c r="O48" s="115">
        <f>-PMT(Dashboard!$D$15,30,(NPV(Dashboard!$D$15,O12:O40)+IF(O11="-",,O11)),,1)</f>
        <v>91.958264864652705</v>
      </c>
      <c r="P48" s="117">
        <f>-PMT(Dashboard!$D$15,30,(NPV(Dashboard!$D$15,P12:P40)+IF(P11="-",,P11)),,1)</f>
        <v>89.736469416530809</v>
      </c>
      <c r="Q48" s="118">
        <f>-PMT(Dashboard!$D$15,30,(NPV(Dashboard!$D$15,Q12:Q40)+IF(Q11="-",,Q11)),,1)</f>
        <v>90.847367140591771</v>
      </c>
      <c r="R48" s="104">
        <f>-PMT(Dashboard!$D$15,30,(NPV(Dashboard!$D$15,R12:R40)+IF(R11="-",,R11)),,1)</f>
        <v>3.95601263548684E-2</v>
      </c>
      <c r="S48" s="105">
        <f>-PMT(Dashboard!$D$15,30,(NPV(Dashboard!$D$15,S12:S40)+IF(S11="-",,S11)),,1)</f>
        <v>4.0403236124572771E-2</v>
      </c>
      <c r="T48" s="105">
        <f>-PMT(Dashboard!$D$15,30,(NPV(Dashboard!$D$15,T12:T40)+IF(T11="-",,T11)),,1)</f>
        <v>3.8538121976076145E-2</v>
      </c>
      <c r="U48" s="106">
        <f>-PMT(Dashboard!$D$15,30,(NPV(Dashboard!$D$15,U12:U40)+IF(U11="-",,U11)),,1)</f>
        <v>3.878301305881264E-2</v>
      </c>
      <c r="W48" s="93" t="s">
        <v>23</v>
      </c>
      <c r="X48" s="79">
        <v>30</v>
      </c>
      <c r="Y48" s="104">
        <f>-PMT(Dashboard!$D$15,30,(NPV(Dashboard!$D$15,Y12:Y40)+IF(Y11="-",,Y11)),,1)</f>
        <v>3.5456258196011293E-3</v>
      </c>
      <c r="Z48" s="105">
        <f>-PMT(Dashboard!$D$15,30,(NPV(Dashboard!$D$15,Z12:Z40)+IF(Z11="-",,Z11)),,1)</f>
        <v>2.5294122758714515E-3</v>
      </c>
      <c r="AA48" s="105">
        <f>-PMT(Dashboard!$D$15,30,(NPV(Dashboard!$D$15,AA12:AA40)+IF(AA11="-",,AA11)),,1)</f>
        <v>2.8211739663899825E-3</v>
      </c>
      <c r="AB48" s="114">
        <f>-PMT(Dashboard!$D$15,30,(NPV(Dashboard!$D$15,AB12:AB40)+IF(AB11="-",,AB11)),,1)</f>
        <v>1.9141311524483898E-3</v>
      </c>
      <c r="AC48" s="115">
        <f>-PMT(Dashboard!$D$15,30,(NPV(Dashboard!$D$15,AC12:AC40)+IF(AC11="-",,AC11)),,1)</f>
        <v>10.85146678333869</v>
      </c>
      <c r="AD48" s="117">
        <f>-PMT(Dashboard!$D$15,30,(NPV(Dashboard!$D$15,AD12:AD40)+IF(AD11="-",,AD11)),,1)</f>
        <v>45.045008809044802</v>
      </c>
      <c r="AE48" s="115">
        <f>-PMT(Dashboard!$D$15,30,(NPV(Dashboard!$D$15,AE12:AE40)+IF(AE11="-",,AE11)),,1)</f>
        <v>11.719584126005785</v>
      </c>
      <c r="AF48" s="120">
        <f>-PMT(Dashboard!$D$15,30,(NPV(Dashboard!$D$15,AF12:AF40)+IF(AF11="-",,AF11)),,1)</f>
        <v>53.381146247267786</v>
      </c>
      <c r="AG48" s="118">
        <f>-PMT(Dashboard!$D$15,30,(NPV(Dashboard!$D$15,AG12:AG40)+IF(AG11="-",,AG11)),,1)</f>
        <v>31.163203128541596</v>
      </c>
      <c r="AH48" s="104">
        <f>-PMT(Dashboard!$D$15,30,(NPV(Dashboard!$D$15,AH12:AH40)+IF(AH11="-",,AH11)),,1)</f>
        <v>3.5300490240601223E-3</v>
      </c>
      <c r="AI48" s="105">
        <f>-PMT(Dashboard!$D$15,30,(NPV(Dashboard!$D$15,AI12:AI40)+IF(AI11="-",,AI11)),,1)</f>
        <v>2.5199367398411714E-3</v>
      </c>
      <c r="AJ48" s="105">
        <f>-PMT(Dashboard!$D$15,30,(NPV(Dashboard!$D$15,AJ12:AJ40)+IF(AJ11="-",,AJ11)),,1)</f>
        <v>2.8702866940960884E-3</v>
      </c>
      <c r="AK48" s="114">
        <f>-PMT(Dashboard!$D$15,30,(NPV(Dashboard!$D$15,AK12:AK40)+IF(AK11="-",,AK11)),,1)</f>
        <v>1.9504673281148036E-3</v>
      </c>
      <c r="AL48" s="115">
        <f>-PMT(Dashboard!$D$15,30,(NPV(Dashboard!$D$15,AL12:AL40)+IF(AL11="-",,AL11)),,1)</f>
        <v>7.9529356165224625</v>
      </c>
      <c r="AM48" s="117">
        <f>-PMT(Dashboard!$D$15,30,(NPV(Dashboard!$D$15,AM12:AM40)+IF(AM11="-",,AM11)),,1)</f>
        <v>53.136098858581342</v>
      </c>
      <c r="AN48" s="115">
        <f>-PMT(Dashboard!$D$15,30,(NPV(Dashboard!$D$15,AN12:AN40)+IF(AN11="-",,AN11)),,1)</f>
        <v>8.5891704658442602</v>
      </c>
      <c r="AO48" s="120">
        <f>-PMT(Dashboard!$D$15,30,(NPV(Dashboard!$D$15,AO12:AO40)+IF(AO11="-",,AO11)),,1)</f>
        <v>62.969592839987669</v>
      </c>
      <c r="AP48" s="118">
        <f>-PMT(Dashboard!$D$15,30,(NPV(Dashboard!$D$15,AP12:AP40)+IF(AP11="-",,AP11)),,1)</f>
        <v>33.74743714503839</v>
      </c>
      <c r="AQ48" s="104">
        <f>-PMT(Dashboard!$D$15,30,(NPV(Dashboard!$D$15,AQ12:AQ40)+IF(AQ11="-",,AQ11)),,1)</f>
        <v>1.4767868923588102E-3</v>
      </c>
      <c r="AR48" s="106">
        <f>-PMT(Dashboard!$D$15,30,(NPV(Dashboard!$D$15,AR12:AR40)+IF(AR11="-",,AR11)),,1)</f>
        <v>1.2280621218234355E-3</v>
      </c>
      <c r="AT48" s="93" t="s">
        <v>23</v>
      </c>
      <c r="AU48" s="79">
        <v>30</v>
      </c>
      <c r="AV48" s="104">
        <f>-PMT(Dashboard!$D$15,30,(NPV(Dashboard!$D$15,AV12:AV40)+IF(AV11="-",,AV11)),,1)</f>
        <v>1.3409363733091206E-2</v>
      </c>
      <c r="AW48" s="105">
        <f>-PMT(Dashboard!$D$15,30,(NPV(Dashboard!$D$15,AW12:AW40)+IF(AW11="-",,AW11)),,1)</f>
        <v>9.5706919002429194E-3</v>
      </c>
      <c r="AX48" s="105">
        <f>-PMT(Dashboard!$D$15,30,(NPV(Dashboard!$D$15,AX12:AX40)+IF(AX11="-",,AX11)),,1)</f>
        <v>1.0119825909476275E-2</v>
      </c>
      <c r="AY48" s="114">
        <f>-PMT(Dashboard!$D$15,30,(NPV(Dashboard!$D$15,AY12:AY40)+IF(AY11="-",,AY11)),,1)</f>
        <v>6.9152828820922413E-3</v>
      </c>
      <c r="AZ48" s="115">
        <f>-PMT(Dashboard!$D$15,30,(NPV(Dashboard!$D$15,AZ12:AZ40)+IF(AZ11="-",,AZ11)),,1)</f>
        <v>34.278011381009534</v>
      </c>
      <c r="BA48" s="117">
        <f>-PMT(Dashboard!$D$15,30,(NPV(Dashboard!$D$15,BA12:BA40)+IF(BA11="-",,BA11)),,1)</f>
        <v>146.23684396864937</v>
      </c>
      <c r="BB48" s="115">
        <f>-PMT(Dashboard!$D$15,30,(NPV(Dashboard!$D$15,BB12:BB40)+IF(BB11="-",,BB11)),,1)</f>
        <v>37.020252291490294</v>
      </c>
      <c r="BC48" s="120">
        <f>-PMT(Dashboard!$D$15,30,(NPV(Dashboard!$D$15,BC12:BC40)+IF(BC11="-",,BC11)),,1)</f>
        <v>173.29978528191322</v>
      </c>
      <c r="BD48" s="118">
        <f>-PMT(Dashboard!$D$15,30,(NPV(Dashboard!$D$15,BD12:BD40)+IF(BD11="-",,BD11)),,1)</f>
        <v>100.65665189185137</v>
      </c>
      <c r="BE48" s="104">
        <f>-PMT(Dashboard!$D$15,30,(NPV(Dashboard!$D$15,BE12:BE40)+IF(BE11="-",,BE11)),,1)</f>
        <v>1.3201899429696346E-2</v>
      </c>
      <c r="BF48" s="105">
        <f>-PMT(Dashboard!$D$15,30,(NPV(Dashboard!$D$15,BF12:BF40)+IF(BF11="-",,BF11)),,1)</f>
        <v>9.4330457996014225E-3</v>
      </c>
      <c r="BG48" s="105">
        <f>-PMT(Dashboard!$D$15,30,(NPV(Dashboard!$D$15,BG12:BG40)+IF(BG11="-",,BG11)),,1)</f>
        <v>1.0175297461482997E-2</v>
      </c>
      <c r="BH48" s="114">
        <f>-PMT(Dashboard!$D$15,30,(NPV(Dashboard!$D$15,BH12:BH40)+IF(BH11="-",,BH11)),,1)</f>
        <v>6.9624232353125929E-3</v>
      </c>
      <c r="BI48" s="115">
        <f>-PMT(Dashboard!$D$15,30,(NPV(Dashboard!$D$15,BI12:BI40)+IF(BI11="-",,BI11)),,1)</f>
        <v>25.245748546216685</v>
      </c>
      <c r="BJ48" s="117">
        <f>-PMT(Dashboard!$D$15,30,(NPV(Dashboard!$D$15,BJ12:BJ40)+IF(BJ11="-",,BJ11)),,1)</f>
        <v>172.57641077694407</v>
      </c>
      <c r="BK48" s="115">
        <f>-PMT(Dashboard!$D$15,30,(NPV(Dashboard!$D$15,BK12:BK40)+IF(BK11="-",,BK11)),,1)</f>
        <v>27.265408429914018</v>
      </c>
      <c r="BL48" s="120">
        <f>-PMT(Dashboard!$D$15,30,(NPV(Dashboard!$D$15,BL12:BL40)+IF(BL11="-",,BL11)),,1)</f>
        <v>204.51381553871124</v>
      </c>
      <c r="BM48" s="118">
        <f>-PMT(Dashboard!$D$15,30,(NPV(Dashboard!$D$15,BM12:BM40)+IF(BM11="-",,BM11)),,1)</f>
        <v>109.29022479556332</v>
      </c>
      <c r="BO48" s="93" t="s">
        <v>23</v>
      </c>
      <c r="BP48" s="79">
        <v>30</v>
      </c>
      <c r="BQ48" s="122">
        <f>-PMT(Dashboard!$D$15,30,(NPV(Dashboard!$D$15,BQ12:BQ40)+IF(BQ11="-",,BQ11)),,1)</f>
        <v>93.999999999999957</v>
      </c>
      <c r="BR48" s="115">
        <f>-PMT(Dashboard!$D$15,30,(NPV(Dashboard!$D$15,BR12:BR40)+IF(BR11="-",,BR11)),,1)</f>
        <v>0.35642879027834468</v>
      </c>
      <c r="BS48" s="120">
        <f>-PMT(Dashboard!$D$15,30,(NPV(Dashboard!$D$15,BS12:BS40)+IF(BS11="-",,BS11)),,1)</f>
        <v>3.631409488794636</v>
      </c>
      <c r="BT48" s="118">
        <f>-PMT(Dashboard!$D$15,30,(NPV(Dashboard!$D$15,BT12:BT40)+IF(BT11="-",,BT11)),,1)</f>
        <v>1.9939191395364901</v>
      </c>
      <c r="BU48" s="115">
        <f>-PMT(Dashboard!$D$15,30,(NPV(Dashboard!$D$15,BU12:BU40)+IF(BU11="-",,BU11)),,1)</f>
        <v>0.1832861781917233</v>
      </c>
      <c r="BV48" s="120">
        <f>-PMT(Dashboard!$D$15,30,(NPV(Dashboard!$D$15,BV12:BV40)+IF(BV11="-",,BV11)),,1)</f>
        <v>3.5493763915060068</v>
      </c>
      <c r="BW48" s="118">
        <f>-PMT(Dashboard!$D$15,30,(NPV(Dashboard!$D$15,BW12:BW40)+IF(BW11="-",,BW11)),,1)</f>
        <v>1.8663312848488651</v>
      </c>
      <c r="BX48" s="118">
        <f>-PMT(Dashboard!$D$15,30,(NPV(Dashboard!$D$15,BX12:BX40)+IF(BX11="-",,BX11)),,1)</f>
        <v>2.3257072843553619</v>
      </c>
      <c r="BY48" s="118">
        <f>-PMT(Dashboard!$D$15,30,(NPV(Dashboard!$D$15,BY12:BY40)+IF(BY11="-",,BY11)),,1)</f>
        <v>2.1768888106477156</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tr">
        <f>IF(Dashboard!$D$4="2018 $","All Avoided Costs are in 2018 Dollars","All Avoided Costs are in Nominal Dollars")</f>
        <v>All Avoided Costs are in 2018 Dollars</v>
      </c>
      <c r="E50" s="97"/>
      <c r="F50" s="95"/>
      <c r="G50" s="95"/>
      <c r="H50" s="95"/>
      <c r="K50" s="10"/>
      <c r="L50" s="95"/>
      <c r="M50" s="95"/>
      <c r="N50" s="95"/>
      <c r="O50" s="95"/>
      <c r="P50" s="95"/>
      <c r="Q50" s="95"/>
      <c r="R50" s="75"/>
      <c r="S50" s="75"/>
      <c r="T50" s="75"/>
      <c r="U50" s="75"/>
      <c r="W50" s="96" t="s">
        <v>116</v>
      </c>
      <c r="X50" s="10"/>
      <c r="Y50" s="97" t="str">
        <f>$D50</f>
        <v>All Avoided Costs are in 2018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All Avoided Costs are in 2018 Dollars</v>
      </c>
      <c r="AW50" s="98"/>
      <c r="BO50" s="96" t="s">
        <v>116</v>
      </c>
      <c r="BP50" s="10"/>
      <c r="BQ50" s="97" t="str">
        <f>$D50</f>
        <v>All Avoided Costs are in 2018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5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CJ65"/>
  <sheetViews>
    <sheetView showGridLines="0"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("&amp;Dashboard!$D$4&amp;")"</f>
        <v>AESC 2018 Results: Avoided Cost of Electricity (2018 $)</v>
      </c>
      <c r="C2" s="11"/>
      <c r="F2" s="11"/>
      <c r="G2" s="11"/>
      <c r="H2" s="11"/>
      <c r="K2" s="11"/>
      <c r="L2" s="11"/>
      <c r="M2" s="11"/>
      <c r="N2" s="11"/>
      <c r="O2" s="11"/>
      <c r="P2" s="11"/>
      <c r="U2" s="12" t="s">
        <v>24</v>
      </c>
      <c r="W2" s="11" t="str">
        <f>$B$2</f>
        <v>AESC 2018 Results: Avoided Cost of Electricity (2018 $)</v>
      </c>
      <c r="X2" s="11"/>
      <c r="AB2" s="11"/>
      <c r="AI2" s="11"/>
      <c r="AK2" s="11"/>
      <c r="AQ2" s="11"/>
      <c r="AR2" s="12" t="s">
        <v>25</v>
      </c>
      <c r="AT2" s="11" t="str">
        <f>$B$2</f>
        <v>AESC 2018 Results: Avoided Cost of Electricity (2018 $)</v>
      </c>
      <c r="AV2" s="11"/>
      <c r="AW2" s="11"/>
      <c r="AZ2" s="11"/>
      <c r="BA2" s="11"/>
      <c r="BB2" s="11"/>
      <c r="BC2" s="11"/>
      <c r="BD2" s="11"/>
      <c r="BM2" s="12" t="s">
        <v>26</v>
      </c>
      <c r="BO2" s="11" t="str">
        <f>$B$2</f>
        <v>AESC 2018 Results: Avoided Cost of Electricity (2018 $)</v>
      </c>
      <c r="BQ2" s="11"/>
      <c r="BR2" s="11"/>
      <c r="BS2" s="11"/>
      <c r="BU2" s="11"/>
      <c r="BV2" s="11"/>
      <c r="BW2" s="12"/>
      <c r="BY2" s="12"/>
      <c r="CJ2" s="12" t="s">
        <v>27</v>
      </c>
    </row>
    <row r="3" spans="1:88" ht="23.25" x14ac:dyDescent="0.35">
      <c r="B3" s="13" t="s">
        <v>28</v>
      </c>
      <c r="D3" s="13" t="s">
        <v>122</v>
      </c>
      <c r="F3" s="11"/>
      <c r="G3" s="11"/>
      <c r="H3" s="11"/>
      <c r="K3" s="11"/>
      <c r="L3" s="11"/>
      <c r="M3" s="11"/>
      <c r="N3" s="11"/>
      <c r="O3" s="11"/>
      <c r="P3" s="11"/>
      <c r="Q3" s="11"/>
      <c r="R3" s="11"/>
      <c r="S3" s="11"/>
      <c r="T3" s="11"/>
      <c r="U3" s="11"/>
      <c r="W3" s="13" t="s">
        <v>28</v>
      </c>
      <c r="Y3" s="13" t="str">
        <f>D3</f>
        <v>OTCT</v>
      </c>
      <c r="AI3" s="11"/>
      <c r="AJ3" s="11"/>
      <c r="AK3" s="11"/>
      <c r="AL3" s="11"/>
      <c r="AQ3" s="11"/>
      <c r="AR3" s="11"/>
      <c r="AT3" s="13" t="s">
        <v>28</v>
      </c>
      <c r="AV3" s="13" t="str">
        <f>Y3</f>
        <v>OTCT</v>
      </c>
      <c r="BO3" s="13" t="s">
        <v>28</v>
      </c>
      <c r="BQ3" s="13" t="str">
        <f>AV3</f>
        <v>OTCT</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v>4.7895106996963359E-2</v>
      </c>
      <c r="E11" s="49">
        <v>4.3838136941614737E-2</v>
      </c>
      <c r="F11" s="49">
        <v>3.1835624142837964E-2</v>
      </c>
      <c r="G11" s="49">
        <v>2.5817384490144972E-2</v>
      </c>
      <c r="H11" s="50">
        <v>5.2910500809924136E-3</v>
      </c>
      <c r="I11" s="101">
        <f>IFERROR((D11+$H11)*(1+Dashboard!$D$7)*(1+Dashboard!$D$8),"-")</f>
        <v>6.2036333615727621E-2</v>
      </c>
      <c r="J11" s="102">
        <f>IFERROR((E11+$H11)*(1+Dashboard!$D$7)*(1+Dashboard!$D$8),"-")</f>
        <v>5.7304283743168989E-2</v>
      </c>
      <c r="K11" s="102">
        <f>IFERROR((F11+$H11)*(1+Dashboard!$D$7)*(1+Dashboard!$D$8),"-")</f>
        <v>4.3304552814675754E-2</v>
      </c>
      <c r="L11" s="103">
        <f>IFERROR((G11+$H11)*(1+Dashboard!$D$7)*(1+Dashboard!$D$8),"-")</f>
        <v>3.6284878083774653E-2</v>
      </c>
      <c r="M11" s="53">
        <v>104.4975</v>
      </c>
      <c r="N11" s="54">
        <v>0</v>
      </c>
      <c r="O11" s="109">
        <f>M11*(1+Dashboard!$D$8)</f>
        <v>112.85730000000001</v>
      </c>
      <c r="P11" s="111">
        <f>N11*(1+Dashboard!$D$10)*(1+Dashboard!$D$7)*(1+Dashboard!$D$8)</f>
        <v>0</v>
      </c>
      <c r="Q11" s="112">
        <f>O11*Dashboard!$D$9+P11*(1-Dashboard!$D$9)</f>
        <v>56.428650000000005</v>
      </c>
      <c r="R11" s="51">
        <v>4.5903584515619753E-2</v>
      </c>
      <c r="S11" s="49">
        <v>4.6881886764262748E-2</v>
      </c>
      <c r="T11" s="49">
        <v>4.4717701943951693E-2</v>
      </c>
      <c r="U11" s="52">
        <v>4.5001861261661585E-2</v>
      </c>
      <c r="W11" s="36">
        <v>2018</v>
      </c>
      <c r="X11" s="47"/>
      <c r="Y11" s="56">
        <v>8.0488762082830765E-3</v>
      </c>
      <c r="Z11" s="49">
        <v>5.6817479554121756E-3</v>
      </c>
      <c r="AA11" s="49">
        <v>5.6792530535577646E-3</v>
      </c>
      <c r="AB11" s="52">
        <v>3.6899462731072932E-3</v>
      </c>
      <c r="AC11" s="53">
        <v>117.57088815238566</v>
      </c>
      <c r="AD11" s="55" t="s">
        <v>121</v>
      </c>
      <c r="AE11" s="109">
        <f>IFERROR(AC11*(1+Dashboard!$D$8),"-")</f>
        <v>126.97655920457653</v>
      </c>
      <c r="AF11" s="119" t="str">
        <f>IFERROR(AD11*(1+Dashboard!$D$7)*(1+Dashboard!$D$8)*(1+Dashboard!$D$10)*(1+$N11),"-")</f>
        <v>-</v>
      </c>
      <c r="AG11" s="112">
        <f>IF(AND(AE11="-",AF11="-"),"-",IFERROR(AE11*Dashboard!$D$9,0)+IFERROR(AF11*(1-Dashboard!$D$9),0))</f>
        <v>63.488279602288266</v>
      </c>
      <c r="AH11" s="51" t="s">
        <v>121</v>
      </c>
      <c r="AI11" s="49" t="s">
        <v>121</v>
      </c>
      <c r="AJ11" s="49" t="s">
        <v>121</v>
      </c>
      <c r="AK11" s="52" t="s">
        <v>121</v>
      </c>
      <c r="AL11" s="53" t="s">
        <v>121</v>
      </c>
      <c r="AM11" s="55" t="s">
        <v>121</v>
      </c>
      <c r="AN11" s="109" t="str">
        <f>IFERROR(AL11*(1+Dashboard!$D$8),"-")</f>
        <v>-</v>
      </c>
      <c r="AO11" s="119" t="str">
        <f>IFERROR(AM11*(1+Dashboard!$D$7)*(1+Dashboard!$D$8)*(1+Dashboard!$D$10),"-")</f>
        <v>-</v>
      </c>
      <c r="AP11" s="112" t="str">
        <f>IF(AND(AN11="-",AO11="-"),"-",IFERROR(AN11*Dashboard!$D$9,0)+IFERROR(AO11*(1-Dashboard!$D$9),0))</f>
        <v>-</v>
      </c>
      <c r="AQ11" s="56">
        <v>3.2043733291839309E-3</v>
      </c>
      <c r="AR11" s="58">
        <v>0</v>
      </c>
      <c r="AT11" s="36">
        <v>2018</v>
      </c>
      <c r="AU11" s="47"/>
      <c r="AV11" s="56">
        <v>3.0658650993841401E-2</v>
      </c>
      <c r="AW11" s="49">
        <v>2.172304050351687E-2</v>
      </c>
      <c r="AX11" s="49">
        <v>2.0639368120926808E-2</v>
      </c>
      <c r="AY11" s="52">
        <v>1.3556298059871318E-2</v>
      </c>
      <c r="AZ11" s="53">
        <v>369.37716484908094</v>
      </c>
      <c r="BA11" s="55" t="s">
        <v>121</v>
      </c>
      <c r="BB11" s="109">
        <f>IFERROR(AZ11*(1+Dashboard!$D$8),"-")</f>
        <v>398.92733803700742</v>
      </c>
      <c r="BC11" s="119" t="str">
        <f>IFERROR(BA11*(1+Dashboard!$D$7)*(1+Dashboard!$D$8)*(1+Dashboard!$D$10),"-")</f>
        <v>-</v>
      </c>
      <c r="BD11" s="112">
        <f>IF(AND(BB11="-",BC11="-"),"-",IFERROR(BB11*Dashboard!$D$9,0)+IFERROR(BC11*(1-Dashboard!$D$9),0))</f>
        <v>199.46366901850371</v>
      </c>
      <c r="BE11" s="51" t="s">
        <v>121</v>
      </c>
      <c r="BF11" s="49" t="s">
        <v>121</v>
      </c>
      <c r="BG11" s="49" t="s">
        <v>121</v>
      </c>
      <c r="BH11" s="52" t="s">
        <v>121</v>
      </c>
      <c r="BI11" s="53" t="s">
        <v>121</v>
      </c>
      <c r="BJ11" s="55" t="s">
        <v>121</v>
      </c>
      <c r="BK11" s="109" t="str">
        <f>IFERROR(BI11*(1+Dashboard!$D$8),"-")</f>
        <v>-</v>
      </c>
      <c r="BL11" s="119" t="str">
        <f>IFERROR(BJ11*(1+Dashboard!$D$7)*(1+Dashboard!$D$8)*(1+Dashboard!$D$10),"-")</f>
        <v>-</v>
      </c>
      <c r="BM11" s="112" t="str">
        <f>IF(AND(BK11="-",BL11="-"),"-",IFERROR(BK11*Dashboard!$D$9,0)+IFERROR(BL11*(1-Dashboard!$D$9),0))</f>
        <v>-</v>
      </c>
      <c r="BO11" s="36">
        <v>2018</v>
      </c>
      <c r="BP11" s="47"/>
      <c r="BQ11" s="59">
        <v>94</v>
      </c>
      <c r="BR11" s="60">
        <v>5.3250000000000002</v>
      </c>
      <c r="BS11" s="57">
        <v>16.643999999999998</v>
      </c>
      <c r="BT11" s="112">
        <f>IF(AND(BR11="-",BS11="-"),"-",IFERROR(BR11*Dashboard!$D$9,0)+IFERROR(BS11*(1-Dashboard!$D$9),0))</f>
        <v>10.984499999999999</v>
      </c>
      <c r="BU11" s="60" t="s">
        <v>121</v>
      </c>
      <c r="BV11" s="57" t="s">
        <v>121</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v>4.8712619764641647E-2</v>
      </c>
      <c r="E12" s="49">
        <v>4.5302259171118395E-2</v>
      </c>
      <c r="F12" s="49">
        <v>3.1751343570574853E-2</v>
      </c>
      <c r="G12" s="49">
        <v>2.8406207854592799E-2</v>
      </c>
      <c r="H12" s="50">
        <v>1.0903795678244106E-2</v>
      </c>
      <c r="I12" s="101">
        <f>IFERROR((D12+$H12)*(1+Dashboard!$D$7)*(1+Dashboard!$D$8),"-")</f>
        <v>6.9536586972581943E-2</v>
      </c>
      <c r="J12" s="102">
        <f>IFERROR((E12+$H12)*(1+Dashboard!$D$7)*(1+Dashboard!$D$8),"-")</f>
        <v>6.5558742376296428E-2</v>
      </c>
      <c r="K12" s="102">
        <f>IFERROR((F12+$H12)*(1+Dashboard!$D$7)*(1+Dashboard!$D$8),"-")</f>
        <v>4.9752954419822443E-2</v>
      </c>
      <c r="L12" s="103">
        <f>IFERROR((G12+$H12)*(1+Dashboard!$D$7)*(1+Dashboard!$D$8),"-")</f>
        <v>4.5851188120700964E-2</v>
      </c>
      <c r="M12" s="53">
        <v>100.00999999999999</v>
      </c>
      <c r="N12" s="54">
        <v>0</v>
      </c>
      <c r="O12" s="109">
        <f>M12*(1+Dashboard!$D$8)</f>
        <v>108.0108</v>
      </c>
      <c r="P12" s="111">
        <f>N12*(1+Dashboard!$D$10)*(1+Dashboard!$D$7)*(1+Dashboard!$D$8)</f>
        <v>0</v>
      </c>
      <c r="Q12" s="112">
        <f>O12*Dashboard!$D$9+P12*(1-Dashboard!$D$9)</f>
        <v>54.005400000000002</v>
      </c>
      <c r="R12" s="51">
        <v>4.4646866518084541E-2</v>
      </c>
      <c r="S12" s="49">
        <v>4.5598385454359409E-2</v>
      </c>
      <c r="T12" s="49">
        <v>4.3493450255671084E-2</v>
      </c>
      <c r="U12" s="52">
        <v>4.376983004739185E-2</v>
      </c>
      <c r="W12" s="36">
        <v>2019</v>
      </c>
      <c r="X12" s="47"/>
      <c r="Y12" s="51">
        <v>1.2424017379445431E-2</v>
      </c>
      <c r="Z12" s="49">
        <v>8.7836225646428425E-3</v>
      </c>
      <c r="AA12" s="49">
        <v>8.6066713475302769E-3</v>
      </c>
      <c r="AB12" s="52">
        <v>6.2029400941353719E-3</v>
      </c>
      <c r="AC12" s="53">
        <v>61.084135887299325</v>
      </c>
      <c r="AD12" s="55" t="s">
        <v>121</v>
      </c>
      <c r="AE12" s="109">
        <f>IFERROR(AC12*(1+Dashboard!$D$8),"-")</f>
        <v>65.970866758283279</v>
      </c>
      <c r="AF12" s="119" t="str">
        <f>IFERROR(AD12*(1+Dashboard!$D$7)*(1+Dashboard!$D$8)*(1+Dashboard!$D$10),"-")</f>
        <v>-</v>
      </c>
      <c r="AG12" s="112">
        <f>IF(AND(AE12="-",AF12="-"),"-",IFERROR(AE12*Dashboard!$D$9,0)+IFERROR(AF12*(1-Dashboard!$D$9),0))</f>
        <v>32.985433379141639</v>
      </c>
      <c r="AH12" s="51">
        <v>8.0146875576608025E-3</v>
      </c>
      <c r="AI12" s="49">
        <v>5.666282356985403E-3</v>
      </c>
      <c r="AJ12" s="49">
        <v>5.5521317827555783E-3</v>
      </c>
      <c r="AK12" s="52">
        <v>4.0014936614328218E-3</v>
      </c>
      <c r="AL12" s="53">
        <v>73.59534444252931</v>
      </c>
      <c r="AM12" s="55" t="s">
        <v>121</v>
      </c>
      <c r="AN12" s="109">
        <f>IFERROR(AL12*(1+Dashboard!$D$8),"-")</f>
        <v>79.482971997931656</v>
      </c>
      <c r="AO12" s="119" t="str">
        <f>IFERROR(AM12*(1+Dashboard!$D$7)*(1+Dashboard!$D$8)*(1+Dashboard!$D$10),"-")</f>
        <v>-</v>
      </c>
      <c r="AP12" s="112">
        <f>IF(AND(AN12="-",AO12="-"),"-",IFERROR(AN12*Dashboard!$D$9,0)+IFERROR(AO12*(1-Dashboard!$D$9),0))</f>
        <v>39.741485998965828</v>
      </c>
      <c r="AQ12" s="56">
        <v>5.0176937735234937E-3</v>
      </c>
      <c r="AR12" s="58">
        <v>3.1360586084521833E-3</v>
      </c>
      <c r="AT12" s="36">
        <v>2019</v>
      </c>
      <c r="AU12" s="47"/>
      <c r="AV12" s="51">
        <v>4.7960451152462238E-2</v>
      </c>
      <c r="AW12" s="49">
        <v>3.373351843441514E-2</v>
      </c>
      <c r="AX12" s="49">
        <v>3.1489138691745217E-2</v>
      </c>
      <c r="AY12" s="52">
        <v>2.2846614572066246E-2</v>
      </c>
      <c r="AZ12" s="53">
        <v>193.92207513595071</v>
      </c>
      <c r="BA12" s="55" t="s">
        <v>121</v>
      </c>
      <c r="BB12" s="109">
        <f>IFERROR(AZ12*(1+Dashboard!$D$8),"-")</f>
        <v>209.43584114682679</v>
      </c>
      <c r="BC12" s="119" t="str">
        <f>IFERROR(BA12*(1+Dashboard!$D$7)*(1+Dashboard!$D$8)*(1+Dashboard!$D$10),"-")</f>
        <v>-</v>
      </c>
      <c r="BD12" s="112">
        <f>IF(AND(BB12="-",BC12="-"),"-",IFERROR(BB12*Dashboard!$D$9,0)+IFERROR(BC12*(1-Dashboard!$D$9),0))</f>
        <v>104.71792057341339</v>
      </c>
      <c r="BE12" s="51">
        <v>3.0939109256831684E-2</v>
      </c>
      <c r="BF12" s="49">
        <v>2.1761367697353987E-2</v>
      </c>
      <c r="BG12" s="49">
        <v>2.0313526644909683E-2</v>
      </c>
      <c r="BH12" s="52">
        <v>1.4738266371741405E-2</v>
      </c>
      <c r="BI12" s="53">
        <v>233.64105438066355</v>
      </c>
      <c r="BJ12" s="55" t="s">
        <v>121</v>
      </c>
      <c r="BK12" s="109">
        <f>IFERROR(BI12*(1+Dashboard!$D$8),"-")</f>
        <v>252.33233873111664</v>
      </c>
      <c r="BL12" s="119" t="str">
        <f>IFERROR(BJ12*(1+Dashboard!$D$7)*(1+Dashboard!$D$8)*(1+Dashboard!$D$10),"-")</f>
        <v>-</v>
      </c>
      <c r="BM12" s="112">
        <f>IF(AND(BK12="-",BL12="-"),"-",IFERROR(BK12*Dashboard!$D$9,0)+IFERROR(BL12*(1-Dashboard!$D$9),0))</f>
        <v>126.16616936555832</v>
      </c>
      <c r="BO12" s="36">
        <v>2019</v>
      </c>
      <c r="BP12" s="47"/>
      <c r="BQ12" s="59">
        <v>94</v>
      </c>
      <c r="BR12" s="53">
        <v>2.15</v>
      </c>
      <c r="BS12" s="57">
        <v>12.668849999999999</v>
      </c>
      <c r="BT12" s="112">
        <f>IF(AND(BR12="-",BS12="-"),"-",IFERROR(BR12*Dashboard!$D$9,0)+IFERROR(BS12*(1-Dashboard!$D$9),0))</f>
        <v>7.4094249999999997</v>
      </c>
      <c r="BU12" s="53">
        <v>2.6</v>
      </c>
      <c r="BV12" s="57">
        <v>12.668849999999999</v>
      </c>
      <c r="BW12" s="112">
        <f>IF(AND(BU12="-",BV12="-"),"-",IFERROR(BU12*Dashboard!$D$9,0)+IFERROR(BV12*(1-Dashboard!$D$9),0))</f>
        <v>7.6344249999999994</v>
      </c>
      <c r="BX12" s="112">
        <f>IFERROR(BT12*(1+Dashboard!$D$7)*(1+Dashboard!$D$8),"-")</f>
        <v>8.6423533199999998</v>
      </c>
      <c r="BY12" s="112">
        <f>IFERROR(BW12*(1+Dashboard!$D$7)*(1+Dashboard!$D$8),"-")</f>
        <v>8.9047933200000013</v>
      </c>
    </row>
    <row r="13" spans="1:88" x14ac:dyDescent="0.2">
      <c r="B13" s="36">
        <v>2020</v>
      </c>
      <c r="C13" s="47"/>
      <c r="D13" s="48">
        <v>5.2041729562023013E-2</v>
      </c>
      <c r="E13" s="49">
        <v>4.8894475157863847E-2</v>
      </c>
      <c r="F13" s="49">
        <v>3.7572610223942982E-2</v>
      </c>
      <c r="G13" s="49">
        <v>3.2736721775783337E-2</v>
      </c>
      <c r="H13" s="50">
        <v>8.5221306027807638E-3</v>
      </c>
      <c r="I13" s="101">
        <f>IFERROR((D13+$H13)*(1+Dashboard!$D$7)*(1+Dashboard!$D$8),"-")</f>
        <v>7.0641686496227138E-2</v>
      </c>
      <c r="J13" s="102">
        <f>IFERROR((E13+$H13)*(1+Dashboard!$D$7)*(1+Dashboard!$D$8),"-")</f>
        <v>6.6970728959215881E-2</v>
      </c>
      <c r="K13" s="102">
        <f>IFERROR((F13+$H13)*(1+Dashboard!$D$7)*(1+Dashboard!$D$8),"-")</f>
        <v>5.3764905700290584E-2</v>
      </c>
      <c r="L13" s="103">
        <f>IFERROR((G13+$H13)*(1+Dashboard!$D$7)*(1+Dashboard!$D$8),"-")</f>
        <v>4.8124325414357176E-2</v>
      </c>
      <c r="M13" s="53">
        <v>73.849999999999994</v>
      </c>
      <c r="N13" s="54">
        <v>0</v>
      </c>
      <c r="O13" s="109">
        <f>M13*(1+Dashboard!$D$8)</f>
        <v>79.757999999999996</v>
      </c>
      <c r="P13" s="111">
        <f>N13*(1+Dashboard!$D$10)*(1+Dashboard!$D$7)*(1+Dashboard!$D$8)</f>
        <v>0</v>
      </c>
      <c r="Q13" s="112">
        <f>O13*Dashboard!$D$9+P13*(1-Dashboard!$D$9)</f>
        <v>39.878999999999998</v>
      </c>
      <c r="R13" s="51">
        <v>4.3440578034704497E-2</v>
      </c>
      <c r="S13" s="49">
        <v>4.4366388417970797E-2</v>
      </c>
      <c r="T13" s="49">
        <v>4.2318325275183873E-2</v>
      </c>
      <c r="U13" s="52">
        <v>4.258723771732801E-2</v>
      </c>
      <c r="W13" s="36">
        <v>2020</v>
      </c>
      <c r="X13" s="47"/>
      <c r="Y13" s="51">
        <v>1.4169774894455979E-2</v>
      </c>
      <c r="Z13" s="49">
        <v>1.0320483063186782E-2</v>
      </c>
      <c r="AA13" s="49">
        <v>1.0852667890248687E-2</v>
      </c>
      <c r="AB13" s="52">
        <v>7.5508611180403256E-3</v>
      </c>
      <c r="AC13" s="53">
        <v>74.528708525130142</v>
      </c>
      <c r="AD13" s="55" t="s">
        <v>121</v>
      </c>
      <c r="AE13" s="109">
        <f>IFERROR(AC13*(1+Dashboard!$D$8),"-")</f>
        <v>80.49100520714056</v>
      </c>
      <c r="AF13" s="119" t="str">
        <f>IFERROR(AD13*(1+Dashboard!$D$7)*(1+Dashboard!$D$8)*(1+Dashboard!$D$10),"-")</f>
        <v>-</v>
      </c>
      <c r="AG13" s="112">
        <f>IF(AND(AE13="-",AF13="-"),"-",IFERROR(AE13*Dashboard!$D$9,0)+IFERROR(AF13*(1-Dashboard!$D$9),0))</f>
        <v>40.24550260357028</v>
      </c>
      <c r="AH13" s="51">
        <v>1.3121128515085605E-2</v>
      </c>
      <c r="AI13" s="49">
        <v>9.5567068368051979E-3</v>
      </c>
      <c r="AJ13" s="49">
        <v>1.0049506867975061E-2</v>
      </c>
      <c r="AK13" s="52">
        <v>6.9920531460336867E-3</v>
      </c>
      <c r="AL13" s="53">
        <v>92.326609068444796</v>
      </c>
      <c r="AM13" s="55" t="s">
        <v>121</v>
      </c>
      <c r="AN13" s="109">
        <f>IFERROR(AL13*(1+Dashboard!$D$8),"-")</f>
        <v>99.712737793920383</v>
      </c>
      <c r="AO13" s="119" t="str">
        <f>IFERROR(AM13*(1+Dashboard!$D$7)*(1+Dashboard!$D$8)*(1+Dashboard!$D$10),"-")</f>
        <v>-</v>
      </c>
      <c r="AP13" s="112">
        <f>IF(AND(AN13="-",AO13="-"),"-",IFERROR(AN13*Dashboard!$D$9,0)+IFERROR(AO13*(1-Dashboard!$D$9),0))</f>
        <v>49.856368896960191</v>
      </c>
      <c r="AQ13" s="56">
        <v>5.513137649476918E-3</v>
      </c>
      <c r="AR13" s="58">
        <v>4.8895255377411915E-3</v>
      </c>
      <c r="AT13" s="36">
        <v>2020</v>
      </c>
      <c r="AU13" s="47"/>
      <c r="AV13" s="51">
        <v>5.4937070053038238E-2</v>
      </c>
      <c r="AW13" s="49">
        <v>3.9900503814075151E-2</v>
      </c>
      <c r="AX13" s="49">
        <v>3.9999590309427686E-2</v>
      </c>
      <c r="AY13" s="52">
        <v>2.7835792242619974E-2</v>
      </c>
      <c r="AZ13" s="53">
        <v>235.81569262210769</v>
      </c>
      <c r="BA13" s="55" t="s">
        <v>121</v>
      </c>
      <c r="BB13" s="109">
        <f>IFERROR(AZ13*(1+Dashboard!$D$8),"-")</f>
        <v>254.68094803187631</v>
      </c>
      <c r="BC13" s="119" t="str">
        <f>IFERROR(BA13*(1+Dashboard!$D$7)*(1+Dashboard!$D$8)*(1+Dashboard!$D$10),"-")</f>
        <v>-</v>
      </c>
      <c r="BD13" s="112">
        <f>IF(AND(BB13="-",BC13="-"),"-",IFERROR(BB13*Dashboard!$D$9,0)+IFERROR(BC13*(1-Dashboard!$D$9),0))</f>
        <v>127.34047401593816</v>
      </c>
      <c r="BE13" s="51">
        <v>5.0871404928966628E-2</v>
      </c>
      <c r="BF13" s="49">
        <v>3.6947632708405398E-2</v>
      </c>
      <c r="BG13" s="49">
        <v>3.7039386222438901E-2</v>
      </c>
      <c r="BH13" s="52">
        <v>2.5775780494405817E-2</v>
      </c>
      <c r="BI13" s="53">
        <v>292.12988787514831</v>
      </c>
      <c r="BJ13" s="55" t="s">
        <v>121</v>
      </c>
      <c r="BK13" s="109">
        <f>IFERROR(BI13*(1+Dashboard!$D$8),"-")</f>
        <v>315.5002789051602</v>
      </c>
      <c r="BL13" s="119" t="str">
        <f>IFERROR(BJ13*(1+Dashboard!$D$7)*(1+Dashboard!$D$8)*(1+Dashboard!$D$10),"-")</f>
        <v>-</v>
      </c>
      <c r="BM13" s="112">
        <f>IF(AND(BK13="-",BL13="-"),"-",IFERROR(BK13*Dashboard!$D$9,0)+IFERROR(BL13*(1-Dashboard!$D$9),0))</f>
        <v>157.7501394525801</v>
      </c>
      <c r="BO13" s="36">
        <v>2020</v>
      </c>
      <c r="BP13" s="47"/>
      <c r="BQ13" s="59">
        <v>94</v>
      </c>
      <c r="BR13" s="53">
        <v>0.92499999999999993</v>
      </c>
      <c r="BS13" s="57">
        <v>4.6398000000000001</v>
      </c>
      <c r="BT13" s="112">
        <f>IF(AND(BR13="-",BS13="-"),"-",IFERROR(BR13*Dashboard!$D$9,0)+IFERROR(BS13*(1-Dashboard!$D$9),0))</f>
        <v>2.7824</v>
      </c>
      <c r="BU13" s="53">
        <v>1.1499999999999999</v>
      </c>
      <c r="BV13" s="57">
        <v>4.6398000000000001</v>
      </c>
      <c r="BW13" s="112">
        <f>IF(AND(BU13="-",BV13="-"),"-",IFERROR(BU13*Dashboard!$D$9,0)+IFERROR(BV13*(1-Dashboard!$D$9),0))</f>
        <v>2.8948999999999998</v>
      </c>
      <c r="BX13" s="112">
        <f>IFERROR(BT13*(1+Dashboard!$D$7)*(1+Dashboard!$D$8),"-")</f>
        <v>3.2453913600000002</v>
      </c>
      <c r="BY13" s="112">
        <f>IFERROR(BW13*(1+Dashboard!$D$7)*(1+Dashboard!$D$8),"-")</f>
        <v>3.3766113600000001</v>
      </c>
    </row>
    <row r="14" spans="1:88" x14ac:dyDescent="0.2">
      <c r="B14" s="36">
        <v>2021</v>
      </c>
      <c r="C14" s="47"/>
      <c r="D14" s="48">
        <v>5.4361528727237658E-2</v>
      </c>
      <c r="E14" s="49">
        <v>5.0720053671572646E-2</v>
      </c>
      <c r="F14" s="49">
        <v>4.5418184853406554E-2</v>
      </c>
      <c r="G14" s="49">
        <v>3.7830535698073986E-2</v>
      </c>
      <c r="H14" s="50">
        <v>6.2132093289535544E-3</v>
      </c>
      <c r="I14" s="101">
        <f>IFERROR((D14+$H14)*(1+Dashboard!$D$7)*(1+Dashboard!$D$8),"-")</f>
        <v>7.065437446874144E-2</v>
      </c>
      <c r="J14" s="102">
        <f>IFERROR((E14+$H14)*(1+Dashboard!$D$7)*(1+Dashboard!$D$8),"-")</f>
        <v>6.6406957963813767E-2</v>
      </c>
      <c r="K14" s="102">
        <f>IFERROR((F14+$H14)*(1+Dashboard!$D$7)*(1+Dashboard!$D$8),"-")</f>
        <v>6.0222858174304846E-2</v>
      </c>
      <c r="L14" s="103">
        <f>IFERROR((G14+$H14)*(1+Dashboard!$D$7)*(1+Dashboard!$D$8),"-")</f>
        <v>5.1372624199524937E-2</v>
      </c>
      <c r="M14" s="53">
        <v>59.93</v>
      </c>
      <c r="N14" s="54">
        <v>0</v>
      </c>
      <c r="O14" s="109">
        <f>M14*(1+Dashboard!$D$8)</f>
        <v>64.724400000000003</v>
      </c>
      <c r="P14" s="111">
        <f>N14*(1+Dashboard!$D$10)*(1+Dashboard!$D$7)*(1+Dashboard!$D$8)</f>
        <v>0</v>
      </c>
      <c r="Q14" s="112">
        <f>O14*Dashboard!$D$9+P14*(1-Dashboard!$D$9)</f>
        <v>32.362200000000001</v>
      </c>
      <c r="R14" s="51">
        <v>4.3207073250855259E-2</v>
      </c>
      <c r="S14" s="49">
        <v>4.4127907154451855E-2</v>
      </c>
      <c r="T14" s="49">
        <v>4.2090852901580808E-2</v>
      </c>
      <c r="U14" s="52">
        <v>4.2358319867064224E-2</v>
      </c>
      <c r="W14" s="36">
        <v>2021</v>
      </c>
      <c r="X14" s="47"/>
      <c r="Y14" s="51">
        <v>1.4619961096611319E-2</v>
      </c>
      <c r="Z14" s="49">
        <v>1.0610271325418009E-2</v>
      </c>
      <c r="AA14" s="49">
        <v>1.3021686939681389E-2</v>
      </c>
      <c r="AB14" s="52">
        <v>8.6900353510032495E-3</v>
      </c>
      <c r="AC14" s="53">
        <v>12.353233188574135</v>
      </c>
      <c r="AD14" s="55" t="s">
        <v>121</v>
      </c>
      <c r="AE14" s="109">
        <f>IFERROR(AC14*(1+Dashboard!$D$8),"-")</f>
        <v>13.341491843660068</v>
      </c>
      <c r="AF14" s="119" t="str">
        <f>IFERROR(AD14*(1+Dashboard!$D$7)*(1+Dashboard!$D$8)*(1+Dashboard!$D$10),"-")</f>
        <v>-</v>
      </c>
      <c r="AG14" s="112">
        <f>IF(AND(AE14="-",AF14="-"),"-",IFERROR(AE14*Dashboard!$D$9,0)+IFERROR(AF14*(1-Dashboard!$D$9),0))</f>
        <v>6.6707459218300338</v>
      </c>
      <c r="AH14" s="51">
        <v>1.4388391751610771E-2</v>
      </c>
      <c r="AI14" s="49">
        <v>1.0442212493737902E-2</v>
      </c>
      <c r="AJ14" s="49">
        <v>1.2815433072417464E-2</v>
      </c>
      <c r="AK14" s="52">
        <v>8.5523916335565695E-3</v>
      </c>
      <c r="AL14" s="53">
        <v>16.553332472689341</v>
      </c>
      <c r="AM14" s="55" t="s">
        <v>121</v>
      </c>
      <c r="AN14" s="109">
        <f>IFERROR(AL14*(1+Dashboard!$D$8),"-")</f>
        <v>17.877599070504491</v>
      </c>
      <c r="AO14" s="119" t="str">
        <f>IFERROR(AM14*(1+Dashboard!$D$7)*(1+Dashboard!$D$8)*(1+Dashboard!$D$10),"-")</f>
        <v>-</v>
      </c>
      <c r="AP14" s="112">
        <f>IF(AND(AN14="-",AO14="-"),"-",IFERROR(AN14*Dashboard!$D$9,0)+IFERROR(AO14*(1-Dashboard!$D$9),0))</f>
        <v>8.9387995352522456</v>
      </c>
      <c r="AQ14" s="56">
        <v>5.5572098695666535E-3</v>
      </c>
      <c r="AR14" s="58">
        <v>5.0138837676619924E-3</v>
      </c>
      <c r="AT14" s="36">
        <v>2021</v>
      </c>
      <c r="AU14" s="47"/>
      <c r="AV14" s="51">
        <v>5.7825932099218401E-2</v>
      </c>
      <c r="AW14" s="49">
        <v>4.1843466897797756E-2</v>
      </c>
      <c r="AX14" s="49">
        <v>4.8623649726948083E-2</v>
      </c>
      <c r="AY14" s="52">
        <v>3.2878045931149423E-2</v>
      </c>
      <c r="AZ14" s="53">
        <v>39.345908611707912</v>
      </c>
      <c r="BA14" s="55" t="s">
        <v>121</v>
      </c>
      <c r="BB14" s="109">
        <f>IFERROR(AZ14*(1+Dashboard!$D$8),"-")</f>
        <v>42.49358130064455</v>
      </c>
      <c r="BC14" s="119" t="str">
        <f>IFERROR(BA14*(1+Dashboard!$D$7)*(1+Dashboard!$D$8)*(1+Dashboard!$D$10),"-")</f>
        <v>-</v>
      </c>
      <c r="BD14" s="112">
        <f>IF(AND(BB14="-",BC14="-"),"-",IFERROR(BB14*Dashboard!$D$9,0)+IFERROR(BC14*(1-Dashboard!$D$9),0))</f>
        <v>21.246790650322275</v>
      </c>
      <c r="BE14" s="51">
        <v>5.6910012205056301E-2</v>
      </c>
      <c r="BF14" s="49">
        <v>4.1180697403539586E-2</v>
      </c>
      <c r="BG14" s="49">
        <v>4.7853487163286038E-2</v>
      </c>
      <c r="BH14" s="52">
        <v>3.2357282058327698E-2</v>
      </c>
      <c r="BI14" s="53">
        <v>52.723517539688608</v>
      </c>
      <c r="BJ14" s="55" t="s">
        <v>121</v>
      </c>
      <c r="BK14" s="109">
        <f>IFERROR(BI14*(1+Dashboard!$D$8),"-")</f>
        <v>56.9413989428637</v>
      </c>
      <c r="BL14" s="119" t="str">
        <f>IFERROR(BJ14*(1+Dashboard!$D$7)*(1+Dashboard!$D$8)*(1+Dashboard!$D$10),"-")</f>
        <v>-</v>
      </c>
      <c r="BM14" s="112">
        <f>IF(AND(BK14="-",BL14="-"),"-",IFERROR(BK14*Dashboard!$D$9,0)+IFERROR(BL14*(1-Dashboard!$D$9),0))</f>
        <v>28.47069947143185</v>
      </c>
      <c r="BO14" s="36">
        <v>2021</v>
      </c>
      <c r="BP14" s="47"/>
      <c r="BQ14" s="59">
        <v>94</v>
      </c>
      <c r="BR14" s="53">
        <v>0.27499999999999997</v>
      </c>
      <c r="BS14" s="57">
        <v>7.7650750000000004</v>
      </c>
      <c r="BT14" s="112">
        <f>IF(AND(BR14="-",BS14="-"),"-",IFERROR(BR14*Dashboard!$D$9,0)+IFERROR(BS14*(1-Dashboard!$D$9),0))</f>
        <v>4.0200374999999999</v>
      </c>
      <c r="BU14" s="53">
        <v>0.35000000000000003</v>
      </c>
      <c r="BV14" s="57">
        <v>7.7650750000000004</v>
      </c>
      <c r="BW14" s="112">
        <f>IF(AND(BU14="-",BV14="-"),"-",IFERROR(BU14*Dashboard!$D$9,0)+IFERROR(BV14*(1-Dashboard!$D$9),0))</f>
        <v>4.0575375000000005</v>
      </c>
      <c r="BX14" s="112">
        <f>IFERROR(BT14*(1+Dashboard!$D$7)*(1+Dashboard!$D$8),"-")</f>
        <v>4.6889717400000004</v>
      </c>
      <c r="BY14" s="112">
        <f>IFERROR(BW14*(1+Dashboard!$D$7)*(1+Dashboard!$D$8),"-")</f>
        <v>4.7327117400000018</v>
      </c>
    </row>
    <row r="15" spans="1:88" x14ac:dyDescent="0.2">
      <c r="B15" s="36">
        <v>2022</v>
      </c>
      <c r="C15" s="47"/>
      <c r="D15" s="48">
        <v>5.3951941455506698E-2</v>
      </c>
      <c r="E15" s="49">
        <v>4.9011120013779004E-2</v>
      </c>
      <c r="F15" s="49">
        <v>4.4565550849801315E-2</v>
      </c>
      <c r="G15" s="49">
        <v>3.5917719468778975E-2</v>
      </c>
      <c r="H15" s="50">
        <v>3.3951013130741363E-3</v>
      </c>
      <c r="I15" s="101">
        <f>IFERROR((D15+$H15)*(1+Dashboard!$D$7)*(1+Dashboard!$D$8),"-")</f>
        <v>6.6889590685272698E-2</v>
      </c>
      <c r="J15" s="102">
        <f>IFERROR((E15+$H15)*(1+Dashboard!$D$7)*(1+Dashboard!$D$8),"-")</f>
        <v>6.1126616555641507E-2</v>
      </c>
      <c r="K15" s="102">
        <f>IFERROR((F15+$H15)*(1+Dashboard!$D$7)*(1+Dashboard!$D$8),"-")</f>
        <v>5.5941304682777929E-2</v>
      </c>
      <c r="L15" s="103">
        <f>IFERROR((G15+$H15)*(1+Dashboard!$D$7)*(1+Dashboard!$D$8),"-")</f>
        <v>4.5854474159953466E-2</v>
      </c>
      <c r="M15" s="53">
        <v>57.58</v>
      </c>
      <c r="N15" s="54">
        <v>0</v>
      </c>
      <c r="O15" s="109">
        <f>M15*(1+Dashboard!$D$8)</f>
        <v>62.186399999999999</v>
      </c>
      <c r="P15" s="111">
        <f>N15*(1+Dashboard!$D$10)*(1+Dashboard!$D$7)*(1+Dashboard!$D$8)</f>
        <v>0</v>
      </c>
      <c r="Q15" s="112">
        <f>O15*Dashboard!$D$9+P15*(1-Dashboard!$D$9)</f>
        <v>31.0932</v>
      </c>
      <c r="R15" s="51">
        <v>4.2984818918756315E-2</v>
      </c>
      <c r="S15" s="49">
        <v>4.3900916113549938E-2</v>
      </c>
      <c r="T15" s="49">
        <v>4.1874340333261206E-2</v>
      </c>
      <c r="U15" s="52">
        <v>4.2140431466333415E-2</v>
      </c>
      <c r="W15" s="36">
        <v>2022</v>
      </c>
      <c r="X15" s="47"/>
      <c r="Y15" s="51">
        <v>1.306143106406636E-2</v>
      </c>
      <c r="Z15" s="49">
        <v>9.1245757684784937E-3</v>
      </c>
      <c r="AA15" s="49">
        <v>1.1516828461863466E-2</v>
      </c>
      <c r="AB15" s="52">
        <v>7.3574840503759795E-3</v>
      </c>
      <c r="AC15" s="53">
        <v>8.2185576653733747</v>
      </c>
      <c r="AD15" s="55" t="s">
        <v>121</v>
      </c>
      <c r="AE15" s="109">
        <f>IFERROR(AC15*(1+Dashboard!$D$8),"-")</f>
        <v>8.8760422786032454</v>
      </c>
      <c r="AF15" s="119" t="str">
        <f>IFERROR(AD15*(1+Dashboard!$D$7)*(1+Dashboard!$D$8)*(1+Dashboard!$D$10),"-")</f>
        <v>-</v>
      </c>
      <c r="AG15" s="112">
        <f>IF(AND(AE15="-",AF15="-"),"-",IFERROR(AE15*Dashboard!$D$9,0)+IFERROR(AF15*(1-Dashboard!$D$9),0))</f>
        <v>4.4380211393016227</v>
      </c>
      <c r="AH15" s="51">
        <v>1.4389484051363732E-2</v>
      </c>
      <c r="AI15" s="49">
        <v>1.0052339353319286E-2</v>
      </c>
      <c r="AJ15" s="49">
        <v>1.2687830197274184E-2</v>
      </c>
      <c r="AK15" s="52">
        <v>8.1055742576562669E-3</v>
      </c>
      <c r="AL15" s="53">
        <v>12.452360099050566</v>
      </c>
      <c r="AM15" s="55" t="s">
        <v>121</v>
      </c>
      <c r="AN15" s="109">
        <f>IFERROR(AL15*(1+Dashboard!$D$8),"-")</f>
        <v>13.448548906974612</v>
      </c>
      <c r="AO15" s="119" t="str">
        <f>IFERROR(AM15*(1+Dashboard!$D$7)*(1+Dashboard!$D$8)*(1+Dashboard!$D$10),"-")</f>
        <v>-</v>
      </c>
      <c r="AP15" s="112">
        <f>IF(AND(AN15="-",AO15="-"),"-",IFERROR(AN15*Dashboard!$D$9,0)+IFERROR(AO15*(1-Dashboard!$D$9),0))</f>
        <v>6.7242744534873058</v>
      </c>
      <c r="AQ15" s="56">
        <v>5.0167210755482586E-3</v>
      </c>
      <c r="AR15" s="58">
        <v>5.0167210755482586E-3</v>
      </c>
      <c r="AT15" s="36">
        <v>2022</v>
      </c>
      <c r="AU15" s="47"/>
      <c r="AV15" s="51">
        <v>5.1709386453943906E-2</v>
      </c>
      <c r="AW15" s="49">
        <v>3.6222239373322293E-2</v>
      </c>
      <c r="AX15" s="49">
        <v>4.3165625247319005E-2</v>
      </c>
      <c r="AY15" s="52">
        <v>2.7784007941756141E-2</v>
      </c>
      <c r="AZ15" s="53">
        <v>26.343894601502747</v>
      </c>
      <c r="BA15" s="55" t="s">
        <v>121</v>
      </c>
      <c r="BB15" s="109">
        <f>IFERROR(AZ15*(1+Dashboard!$D$8),"-")</f>
        <v>28.451406169622967</v>
      </c>
      <c r="BC15" s="119" t="str">
        <f>IFERROR(BA15*(1+Dashboard!$D$7)*(1+Dashboard!$D$8)*(1+Dashboard!$D$10),"-")</f>
        <v>-</v>
      </c>
      <c r="BD15" s="112">
        <f>IF(AND(BB15="-",BC15="-"),"-",IFERROR(BB15*Dashboard!$D$9,0)+IFERROR(BC15*(1-Dashboard!$D$9),0))</f>
        <v>14.225703084811483</v>
      </c>
      <c r="BE15" s="51">
        <v>5.6967064943738342E-2</v>
      </c>
      <c r="BF15" s="49">
        <v>3.99052242599236E-2</v>
      </c>
      <c r="BG15" s="49">
        <v>4.7554595895104503E-2</v>
      </c>
      <c r="BH15" s="52">
        <v>3.0609014984641046E-2</v>
      </c>
      <c r="BI15" s="53">
        <v>39.914991820458695</v>
      </c>
      <c r="BJ15" s="55" t="s">
        <v>121</v>
      </c>
      <c r="BK15" s="109">
        <f>IFERROR(BI15*(1+Dashboard!$D$8),"-")</f>
        <v>43.108191166095395</v>
      </c>
      <c r="BL15" s="119" t="str">
        <f>IFERROR(BJ15*(1+Dashboard!$D$7)*(1+Dashboard!$D$8)*(1+Dashboard!$D$10),"-")</f>
        <v>-</v>
      </c>
      <c r="BM15" s="112">
        <f>IF(AND(BK15="-",BL15="-"),"-",IFERROR(BK15*Dashboard!$D$9,0)+IFERROR(BL15*(1-Dashboard!$D$9),0))</f>
        <v>21.554095583047697</v>
      </c>
      <c r="BO15" s="36">
        <v>2022</v>
      </c>
      <c r="BP15" s="47"/>
      <c r="BQ15" s="59">
        <v>94</v>
      </c>
      <c r="BR15" s="53">
        <v>0.17500000000000002</v>
      </c>
      <c r="BS15" s="57">
        <v>7.9649999999999999</v>
      </c>
      <c r="BT15" s="112">
        <f>IF(AND(BR15="-",BS15="-"),"-",IFERROR(BR15*Dashboard!$D$9,0)+IFERROR(BS15*(1-Dashboard!$D$9),0))</f>
        <v>4.07</v>
      </c>
      <c r="BU15" s="53">
        <v>0.27499999999999997</v>
      </c>
      <c r="BV15" s="57">
        <v>7.9649999999999999</v>
      </c>
      <c r="BW15" s="112">
        <f>IF(AND(BU15="-",BV15="-"),"-",IFERROR(BU15*Dashboard!$D$9,0)+IFERROR(BV15*(1-Dashboard!$D$9),0))</f>
        <v>4.12</v>
      </c>
      <c r="BX15" s="112">
        <f>IFERROR(BT15*(1+Dashboard!$D$7)*(1+Dashboard!$D$8),"-")</f>
        <v>4.7472480000000008</v>
      </c>
      <c r="BY15" s="112">
        <f>IFERROR(BW15*(1+Dashboard!$D$7)*(1+Dashboard!$D$8),"-")</f>
        <v>4.8055680000000009</v>
      </c>
    </row>
    <row r="16" spans="1:88" x14ac:dyDescent="0.2">
      <c r="B16" s="36">
        <v>2023</v>
      </c>
      <c r="C16" s="47"/>
      <c r="D16" s="48">
        <v>5.5278745271600899E-2</v>
      </c>
      <c r="E16" s="49">
        <v>4.8999829259728331E-2</v>
      </c>
      <c r="F16" s="49">
        <v>4.1667740483353213E-2</v>
      </c>
      <c r="G16" s="49">
        <v>3.2714683538925947E-2</v>
      </c>
      <c r="H16" s="50">
        <v>3.7619529186285563E-3</v>
      </c>
      <c r="I16" s="101">
        <f>IFERROR((D16+$H16)*(1+Dashboard!$D$7)*(1+Dashboard!$D$8),"-")</f>
        <v>6.8865070369083639E-2</v>
      </c>
      <c r="J16" s="102">
        <f>IFERROR((E16+$H16)*(1+Dashboard!$D$7)*(1+Dashboard!$D$8),"-")</f>
        <v>6.1541342732835479E-2</v>
      </c>
      <c r="K16" s="102">
        <f>IFERROR((F16+$H16)*(1+Dashboard!$D$7)*(1+Dashboard!$D$8),"-")</f>
        <v>5.2989194384071542E-2</v>
      </c>
      <c r="L16" s="103">
        <f>IFERROR((G16+$H16)*(1+Dashboard!$D$7)*(1+Dashboard!$D$8),"-")</f>
        <v>4.2546348764091572E-2</v>
      </c>
      <c r="M16" s="53">
        <v>58.78</v>
      </c>
      <c r="N16" s="54">
        <v>20.790485999999998</v>
      </c>
      <c r="O16" s="109">
        <f>M16*(1+Dashboard!$D$8)</f>
        <v>63.482400000000005</v>
      </c>
      <c r="P16" s="111">
        <f>N16*(1+Dashboard!$D$10)*(1+Dashboard!$D$7)*(1+Dashboard!$D$8)</f>
        <v>24.638023236326401</v>
      </c>
      <c r="Q16" s="112">
        <f>O16*Dashboard!$D$9+P16*(1-Dashboard!$D$9)</f>
        <v>44.060211618163201</v>
      </c>
      <c r="R16" s="51">
        <v>4.2773463619224794E-2</v>
      </c>
      <c r="S16" s="49">
        <v>4.3685056386597851E-2</v>
      </c>
      <c r="T16" s="49">
        <v>4.1668445229677102E-2</v>
      </c>
      <c r="U16" s="52">
        <v>4.1933227999179382E-2</v>
      </c>
      <c r="W16" s="36">
        <v>2023</v>
      </c>
      <c r="X16" s="47"/>
      <c r="Y16" s="51">
        <v>1.0723520862256083E-2</v>
      </c>
      <c r="Z16" s="49">
        <v>7.233381945235152E-3</v>
      </c>
      <c r="AA16" s="49">
        <v>8.6170324771174794E-3</v>
      </c>
      <c r="AB16" s="52">
        <v>5.3888022477673221E-3</v>
      </c>
      <c r="AC16" s="53" t="s">
        <v>121</v>
      </c>
      <c r="AD16" s="55">
        <v>7.8507790069671994</v>
      </c>
      <c r="AE16" s="109" t="str">
        <f>IFERROR(AC16*(1+Dashboard!$D$8),"-")</f>
        <v>-</v>
      </c>
      <c r="AF16" s="119">
        <f>IFERROR(AD16*(1+Dashboard!$D$7)*(1+Dashboard!$D$8)*(1+Dashboard!$D$10),"-")</f>
        <v>9.303663011866167</v>
      </c>
      <c r="AG16" s="112">
        <f>IF(AND(AE16="-",AF16="-"),"-",IFERROR(AE16*Dashboard!$D$9,0)+IFERROR(AF16*(1-Dashboard!$D$9),0))</f>
        <v>4.6518315059330835</v>
      </c>
      <c r="AH16" s="51">
        <v>1.3476750392747133E-2</v>
      </c>
      <c r="AI16" s="49">
        <v>9.0905295213673746E-3</v>
      </c>
      <c r="AJ16" s="49">
        <v>1.0829427882128975E-2</v>
      </c>
      <c r="AK16" s="52">
        <v>6.7723599125591562E-3</v>
      </c>
      <c r="AL16" s="53">
        <v>8.2403214767785649</v>
      </c>
      <c r="AM16" s="55" t="s">
        <v>121</v>
      </c>
      <c r="AN16" s="109">
        <f>IFERROR(AL16*(1+Dashboard!$D$8),"-")</f>
        <v>8.8995471949208511</v>
      </c>
      <c r="AO16" s="119" t="str">
        <f>IFERROR(AM16*(1+Dashboard!$D$7)*(1+Dashboard!$D$8)*(1+Dashboard!$D$10),"-")</f>
        <v>-</v>
      </c>
      <c r="AP16" s="112">
        <f>IF(AND(AN16="-",AO16="-"),"-",IFERROR(AN16*Dashboard!$D$9,0)+IFERROR(AO16*(1-Dashboard!$D$9),0))</f>
        <v>4.4497735974604256</v>
      </c>
      <c r="AQ16" s="56">
        <v>3.6760215709972337E-3</v>
      </c>
      <c r="AR16" s="58">
        <v>3.6760215709972337E-3</v>
      </c>
      <c r="AT16" s="36">
        <v>2023</v>
      </c>
      <c r="AU16" s="47"/>
      <c r="AV16" s="51">
        <v>3.7898186236730996E-2</v>
      </c>
      <c r="AW16" s="49">
        <v>2.582699156046573E-2</v>
      </c>
      <c r="AX16" s="49">
        <v>2.8781967121075381E-2</v>
      </c>
      <c r="AY16" s="52">
        <v>1.8246717652885717E-2</v>
      </c>
      <c r="AZ16" s="53" t="s">
        <v>121</v>
      </c>
      <c r="BA16" s="55">
        <v>25.29816202455887</v>
      </c>
      <c r="BB16" s="109" t="str">
        <f>IFERROR(AZ16*(1+Dashboard!$D$8),"-")</f>
        <v>-</v>
      </c>
      <c r="BC16" s="119">
        <f>IFERROR(BA16*(1+Dashboard!$D$7)*(1+Dashboard!$D$8)*(1+Dashboard!$D$10),"-")</f>
        <v>29.979900604412595</v>
      </c>
      <c r="BD16" s="112">
        <f>IF(AND(BB16="-",BC16="-"),"-",IFERROR(BB16*Dashboard!$D$9,0)+IFERROR(BC16*(1-Dashboard!$D$9),0))</f>
        <v>14.989950302206298</v>
      </c>
      <c r="BE16" s="51">
        <v>4.7628423799495896E-2</v>
      </c>
      <c r="BF16" s="49">
        <v>3.245798867059372E-2</v>
      </c>
      <c r="BG16" s="49">
        <v>3.6171644713094864E-2</v>
      </c>
      <c r="BH16" s="52">
        <v>2.2931503789991061E-2</v>
      </c>
      <c r="BI16" s="53">
        <v>26.553414338754575</v>
      </c>
      <c r="BJ16" s="55" t="s">
        <v>121</v>
      </c>
      <c r="BK16" s="109">
        <f>IFERROR(BI16*(1+Dashboard!$D$8),"-")</f>
        <v>28.677687485854943</v>
      </c>
      <c r="BL16" s="119" t="str">
        <f>IFERROR(BJ16*(1+Dashboard!$D$7)*(1+Dashboard!$D$8)*(1+Dashboard!$D$10),"-")</f>
        <v>-</v>
      </c>
      <c r="BM16" s="112">
        <f>IF(AND(BK16="-",BL16="-"),"-",IFERROR(BK16*Dashboard!$D$9,0)+IFERROR(BL16*(1-Dashboard!$D$9),0))</f>
        <v>14.338843742927471</v>
      </c>
      <c r="BO16" s="36">
        <v>2023</v>
      </c>
      <c r="BP16" s="47"/>
      <c r="BQ16" s="59">
        <v>94</v>
      </c>
      <c r="BR16" s="53">
        <v>0.1</v>
      </c>
      <c r="BS16" s="57">
        <v>5.8756932314410486</v>
      </c>
      <c r="BT16" s="112">
        <f>IF(AND(BR16="-",BS16="-"),"-",IFERROR(BR16*Dashboard!$D$9,0)+IFERROR(BS16*(1-Dashboard!$D$9),0))</f>
        <v>2.9878466157205241</v>
      </c>
      <c r="BU16" s="53">
        <v>0.2</v>
      </c>
      <c r="BV16" s="57">
        <v>8.1056250000000016</v>
      </c>
      <c r="BW16" s="112">
        <f>IF(AND(BU16="-",BV16="-"),"-",IFERROR(BU16*Dashboard!$D$9,0)+IFERROR(BV16*(1-Dashboard!$D$9),0))</f>
        <v>4.1528125000000005</v>
      </c>
      <c r="BX16" s="112">
        <f>IFERROR(BT16*(1+Dashboard!$D$7)*(1+Dashboard!$D$8),"-")</f>
        <v>3.4850242925764197</v>
      </c>
      <c r="BY16" s="112">
        <f>IFERROR(BW16*(1+Dashboard!$D$7)*(1+Dashboard!$D$8),"-")</f>
        <v>4.8438405000000007</v>
      </c>
    </row>
    <row r="17" spans="2:77" x14ac:dyDescent="0.2">
      <c r="B17" s="36">
        <v>2024</v>
      </c>
      <c r="C17" s="47"/>
      <c r="D17" s="48">
        <v>5.8823468409104622E-2</v>
      </c>
      <c r="E17" s="49">
        <v>5.5221524682952911E-2</v>
      </c>
      <c r="F17" s="49">
        <v>4.1052854590915247E-2</v>
      </c>
      <c r="G17" s="49">
        <v>3.7444182923148543E-2</v>
      </c>
      <c r="H17" s="50">
        <v>3.3757120065190274E-3</v>
      </c>
      <c r="I17" s="101">
        <f>IFERROR((D17+$H17)*(1+Dashboard!$D$7)*(1+Dashboard!$D$8),"-")</f>
        <v>7.2549124036783444E-2</v>
      </c>
      <c r="J17" s="102">
        <f>IFERROR((E17+$H17)*(1+Dashboard!$D$7)*(1+Dashboard!$D$8),"-")</f>
        <v>6.8347816874600079E-2</v>
      </c>
      <c r="K17" s="102">
        <f>IFERROR((F17+$H17)*(1+Dashboard!$D$7)*(1+Dashboard!$D$8),"-")</f>
        <v>5.1821480079247341E-2</v>
      </c>
      <c r="L17" s="103">
        <f>IFERROR((G17+$H17)*(1+Dashboard!$D$7)*(1+Dashboard!$D$8),"-")</f>
        <v>4.7612325445964256E-2</v>
      </c>
      <c r="M17" s="53">
        <v>61.24</v>
      </c>
      <c r="N17" s="54">
        <v>36.039740000000002</v>
      </c>
      <c r="O17" s="109">
        <f>M17*(1+Dashboard!$D$8)</f>
        <v>66.139200000000002</v>
      </c>
      <c r="P17" s="111">
        <f>N17*(1+Dashboard!$D$10)*(1+Dashboard!$D$7)*(1+Dashboard!$D$8)</f>
        <v>42.709340779776007</v>
      </c>
      <c r="Q17" s="112">
        <f>O17*Dashboard!$D$9+P17*(1-Dashboard!$D$9)</f>
        <v>54.424270389888008</v>
      </c>
      <c r="R17" s="51">
        <v>4.2404336799778355E-2</v>
      </c>
      <c r="S17" s="49">
        <v>4.3308062695722759E-2</v>
      </c>
      <c r="T17" s="49">
        <v>4.1308854507826002E-2</v>
      </c>
      <c r="U17" s="52">
        <v>4.1571352252612478E-2</v>
      </c>
      <c r="W17" s="36">
        <v>2024</v>
      </c>
      <c r="X17" s="47"/>
      <c r="Y17" s="51">
        <v>8.6395328584114653E-3</v>
      </c>
      <c r="Z17" s="49">
        <v>6.3272767184735824E-3</v>
      </c>
      <c r="AA17" s="49">
        <v>6.3333006758062044E-3</v>
      </c>
      <c r="AB17" s="52">
        <v>4.6809753633690072E-3</v>
      </c>
      <c r="AC17" s="53" t="s">
        <v>121</v>
      </c>
      <c r="AD17" s="55">
        <v>13.641045259303242</v>
      </c>
      <c r="AE17" s="109" t="str">
        <f>IFERROR(AC17*(1+Dashboard!$D$8),"-")</f>
        <v>-</v>
      </c>
      <c r="AF17" s="119">
        <f>IFERROR(AD17*(1+Dashboard!$D$7)*(1+Dashboard!$D$8)*(1+Dashboard!$D$10),"-")</f>
        <v>16.165489833498526</v>
      </c>
      <c r="AG17" s="112">
        <f>IF(AND(AE17="-",AF17="-"),"-",IFERROR(AE17*Dashboard!$D$9,0)+IFERROR(AF17*(1-Dashboard!$D$9),0))</f>
        <v>8.0827449167492631</v>
      </c>
      <c r="AH17" s="51">
        <v>1.1150138468378711E-2</v>
      </c>
      <c r="AI17" s="49">
        <v>8.1659521058527716E-3</v>
      </c>
      <c r="AJ17" s="49">
        <v>8.1737265954562165E-3</v>
      </c>
      <c r="AK17" s="52">
        <v>6.0412437019459996E-3</v>
      </c>
      <c r="AL17" s="53" t="s">
        <v>121</v>
      </c>
      <c r="AM17" s="55">
        <v>7.9176879614529678</v>
      </c>
      <c r="AN17" s="109" t="str">
        <f>IFERROR(AL17*(1+Dashboard!$D$8),"-")</f>
        <v>-</v>
      </c>
      <c r="AO17" s="119">
        <f>IFERROR(AM17*(1+Dashboard!$D$7)*(1+Dashboard!$D$8)*(1+Dashboard!$D$10),"-")</f>
        <v>9.3829542980505636</v>
      </c>
      <c r="AP17" s="112">
        <f>IF(AND(AN17="-",AO17="-"),"-",IFERROR(AN17*Dashboard!$D$9,0)+IFERROR(AO17*(1-Dashboard!$D$9),0))</f>
        <v>4.6914771490252818</v>
      </c>
      <c r="AQ17" s="56">
        <v>2.3864690900144503E-3</v>
      </c>
      <c r="AR17" s="58">
        <v>2.3864690900144503E-3</v>
      </c>
      <c r="AT17" s="36">
        <v>2024</v>
      </c>
      <c r="AU17" s="47"/>
      <c r="AV17" s="51">
        <v>3.0624793997892079E-2</v>
      </c>
      <c r="AW17" s="49">
        <v>2.2505682085984028E-2</v>
      </c>
      <c r="AX17" s="49">
        <v>2.1343564929488464E-2</v>
      </c>
      <c r="AY17" s="52">
        <v>1.5849300384470327E-2</v>
      </c>
      <c r="AZ17" s="53" t="s">
        <v>121</v>
      </c>
      <c r="BA17" s="55">
        <v>44.219668657767038</v>
      </c>
      <c r="BB17" s="109" t="str">
        <f>IFERROR(AZ17*(1+Dashboard!$D$8),"-")</f>
        <v>-</v>
      </c>
      <c r="BC17" s="119">
        <f>IFERROR(BA17*(1+Dashboard!$D$7)*(1+Dashboard!$D$8)*(1+Dashboard!$D$10),"-")</f>
        <v>52.403066666778194</v>
      </c>
      <c r="BD17" s="112">
        <f>IF(AND(BB17="-",BC17="-"),"-",IFERROR(BB17*Dashboard!$D$9,0)+IFERROR(BC17*(1-Dashboard!$D$9),0))</f>
        <v>26.201533333389097</v>
      </c>
      <c r="BE17" s="51">
        <v>3.9524207991131551E-2</v>
      </c>
      <c r="BF17" s="49">
        <v>2.9045722227876603E-2</v>
      </c>
      <c r="BG17" s="49">
        <v>2.7545899561100314E-2</v>
      </c>
      <c r="BH17" s="52">
        <v>2.0455028855144101E-2</v>
      </c>
      <c r="BI17" s="53" t="s">
        <v>121</v>
      </c>
      <c r="BJ17" s="55">
        <v>25.666474345304273</v>
      </c>
      <c r="BK17" s="109" t="str">
        <f>IFERROR(BI17*(1+Dashboard!$D$8),"-")</f>
        <v>-</v>
      </c>
      <c r="BL17" s="119">
        <f>IFERROR(BJ17*(1+Dashboard!$D$7)*(1+Dashboard!$D$8)*(1+Dashboard!$D$10),"-")</f>
        <v>30.416373687184716</v>
      </c>
      <c r="BM17" s="112">
        <f>IF(AND(BK17="-",BL17="-"),"-",IFERROR(BK17*Dashboard!$D$9,0)+IFERROR(BL17*(1-Dashboard!$D$9),0))</f>
        <v>15.208186843592358</v>
      </c>
      <c r="BO17" s="36">
        <v>2024</v>
      </c>
      <c r="BP17" s="47"/>
      <c r="BQ17" s="59">
        <v>94</v>
      </c>
      <c r="BR17" s="53" t="s">
        <v>121</v>
      </c>
      <c r="BS17" s="57">
        <v>4.6359815737970704</v>
      </c>
      <c r="BT17" s="112">
        <f>IF(AND(BR17="-",BS17="-"),"-",IFERROR(BR17*Dashboard!$D$9,0)+IFERROR(BS17*(1-Dashboard!$D$9),0))</f>
        <v>2.3179907868985352</v>
      </c>
      <c r="BU17" s="53">
        <v>0.1</v>
      </c>
      <c r="BV17" s="57">
        <v>6.2406854602510453</v>
      </c>
      <c r="BW17" s="112">
        <f>IF(AND(BU17="-",BV17="-"),"-",IFERROR(BU17*Dashboard!$D$9,0)+IFERROR(BV17*(1-Dashboard!$D$9),0))</f>
        <v>3.1703427301255225</v>
      </c>
      <c r="BX17" s="112">
        <f>IFERROR(BT17*(1+Dashboard!$D$7)*(1+Dashboard!$D$8),"-")</f>
        <v>2.7037044538384518</v>
      </c>
      <c r="BY17" s="112">
        <f>IFERROR(BW17*(1+Dashboard!$D$7)*(1+Dashboard!$D$8),"-")</f>
        <v>3.6978877604184097</v>
      </c>
    </row>
    <row r="18" spans="2:77" x14ac:dyDescent="0.2">
      <c r="B18" s="36">
        <v>2025</v>
      </c>
      <c r="C18" s="47"/>
      <c r="D18" s="48">
        <v>5.5569346127706094E-2</v>
      </c>
      <c r="E18" s="49">
        <v>5.2537348125976081E-2</v>
      </c>
      <c r="F18" s="49">
        <v>4.3106662285703756E-2</v>
      </c>
      <c r="G18" s="49">
        <v>3.8593527831800339E-2</v>
      </c>
      <c r="H18" s="50">
        <v>2.559864120769543E-3</v>
      </c>
      <c r="I18" s="101">
        <f>IFERROR((D18+$H18)*(1+Dashboard!$D$7)*(1+Dashboard!$D$8),"-")</f>
        <v>6.7801910833821991E-2</v>
      </c>
      <c r="J18" s="102">
        <f>IFERROR((E18+$H18)*(1+Dashboard!$D$7)*(1+Dashboard!$D$8),"-")</f>
        <v>6.4265388364604104E-2</v>
      </c>
      <c r="K18" s="102">
        <f>IFERROR((F18+$H18)*(1+Dashboard!$D$7)*(1+Dashboard!$D$8),"-")</f>
        <v>5.3265436400510464E-2</v>
      </c>
      <c r="L18" s="103">
        <f>IFERROR((G18+$H18)*(1+Dashboard!$D$7)*(1+Dashboard!$D$8),"-")</f>
        <v>4.8001316373477515E-2</v>
      </c>
      <c r="M18" s="53">
        <v>65.650000000000006</v>
      </c>
      <c r="N18" s="54">
        <v>53.905214999999998</v>
      </c>
      <c r="O18" s="109">
        <f>M18*(1+Dashboard!$D$8)</f>
        <v>70.902000000000015</v>
      </c>
      <c r="P18" s="111">
        <f>N18*(1+Dashboard!$D$10)*(1+Dashboard!$D$7)*(1+Dashboard!$D$8)</f>
        <v>63.881043460416009</v>
      </c>
      <c r="Q18" s="112">
        <f>O18*Dashboard!$D$9+P18*(1-Dashboard!$D$9)</f>
        <v>67.391521730208012</v>
      </c>
      <c r="R18" s="51">
        <v>4.2052035427101966E-2</v>
      </c>
      <c r="S18" s="49">
        <v>4.2948253037392296E-2</v>
      </c>
      <c r="T18" s="49">
        <v>4.0965654560718899E-2</v>
      </c>
      <c r="U18" s="52">
        <v>4.1225971436217181E-2</v>
      </c>
      <c r="W18" s="36">
        <v>2025</v>
      </c>
      <c r="X18" s="47"/>
      <c r="Y18" s="51">
        <v>5.8120653912921679E-3</v>
      </c>
      <c r="Z18" s="49">
        <v>4.2818589555427052E-3</v>
      </c>
      <c r="AA18" s="49">
        <v>4.7765383259421234E-3</v>
      </c>
      <c r="AB18" s="52">
        <v>3.4582847711907964E-3</v>
      </c>
      <c r="AC18" s="53" t="s">
        <v>121</v>
      </c>
      <c r="AD18" s="55">
        <v>224.5171898740339</v>
      </c>
      <c r="AE18" s="109" t="str">
        <f>IFERROR(AC18*(1+Dashboard!$D$8),"-")</f>
        <v>-</v>
      </c>
      <c r="AF18" s="119">
        <f>IFERROR(AD18*(1+Dashboard!$D$7)*(1+Dashboard!$D$8)*(1+Dashboard!$D$10),"-")</f>
        <v>266.06687987337835</v>
      </c>
      <c r="AG18" s="112">
        <f>IF(AND(AE18="-",AF18="-"),"-",IFERROR(AE18*Dashboard!$D$9,0)+IFERROR(AF18*(1-Dashboard!$D$9),0))</f>
        <v>133.03343993668918</v>
      </c>
      <c r="AH18" s="51">
        <v>8.000561386517873E-3</v>
      </c>
      <c r="AI18" s="49">
        <v>5.8941655187768728E-3</v>
      </c>
      <c r="AJ18" s="49">
        <v>6.5751132375437915E-3</v>
      </c>
      <c r="AK18" s="52">
        <v>4.7604797505247168E-3</v>
      </c>
      <c r="AL18" s="53" t="s">
        <v>121</v>
      </c>
      <c r="AM18" s="55">
        <v>176.08046235609473</v>
      </c>
      <c r="AN18" s="109" t="str">
        <f>IFERROR(AL18*(1+Dashboard!$D$8),"-")</f>
        <v>-</v>
      </c>
      <c r="AO18" s="119">
        <f>IFERROR(AM18*(1+Dashboard!$D$7)*(1+Dashboard!$D$8)*(1+Dashboard!$D$10),"-")</f>
        <v>208.66633531282329</v>
      </c>
      <c r="AP18" s="112">
        <f>IF(AND(AN18="-",AO18="-"),"-",IFERROR(AN18*Dashboard!$D$9,0)+IFERROR(AO18*(1-Dashboard!$D$9),0))</f>
        <v>104.33316765641165</v>
      </c>
      <c r="AQ18" s="56">
        <v>1.8202625053797296E-3</v>
      </c>
      <c r="AR18" s="58">
        <v>1.8202625053797296E-3</v>
      </c>
      <c r="AT18" s="36">
        <v>2025</v>
      </c>
      <c r="AU18" s="47"/>
      <c r="AV18" s="51">
        <v>2.0390709143556614E-2</v>
      </c>
      <c r="AW18" s="49">
        <v>1.5033210648964688E-2</v>
      </c>
      <c r="AX18" s="49">
        <v>1.5914707208605879E-2</v>
      </c>
      <c r="AY18" s="52">
        <v>1.1599510095690243E-2</v>
      </c>
      <c r="AZ18" s="53" t="s">
        <v>121</v>
      </c>
      <c r="BA18" s="55">
        <v>725.7298648691791</v>
      </c>
      <c r="BB18" s="109" t="str">
        <f>IFERROR(AZ18*(1+Dashboard!$D$8),"-")</f>
        <v>-</v>
      </c>
      <c r="BC18" s="119">
        <f>IFERROR(BA18*(1+Dashboard!$D$7)*(1+Dashboard!$D$8)*(1+Dashboard!$D$10),"-")</f>
        <v>860.03517541354529</v>
      </c>
      <c r="BD18" s="112">
        <f>IF(AND(BB18="-",BC18="-"),"-",IFERROR(BB18*Dashboard!$D$9,0)+IFERROR(BC18*(1-Dashboard!$D$9),0))</f>
        <v>430.01758770677264</v>
      </c>
      <c r="BE18" s="51">
        <v>2.8068700063504703E-2</v>
      </c>
      <c r="BF18" s="49">
        <v>2.0693869827014492E-2</v>
      </c>
      <c r="BG18" s="49">
        <v>2.1907288269962487E-2</v>
      </c>
      <c r="BH18" s="52">
        <v>1.5967231324193903E-2</v>
      </c>
      <c r="BI18" s="53" t="s">
        <v>121</v>
      </c>
      <c r="BJ18" s="55">
        <v>569.16287890244143</v>
      </c>
      <c r="BK18" s="109" t="str">
        <f>IFERROR(BI18*(1+Dashboard!$D$8),"-")</f>
        <v>-</v>
      </c>
      <c r="BL18" s="119">
        <f>IFERROR(BJ18*(1+Dashboard!$D$7)*(1+Dashboard!$D$8)*(1+Dashboard!$D$10),"-")</f>
        <v>674.49352726303675</v>
      </c>
      <c r="BM18" s="112">
        <f>IF(AND(BK18="-",BL18="-"),"-",IFERROR(BK18*Dashboard!$D$9,0)+IFERROR(BL18*(1-Dashboard!$D$9),0))</f>
        <v>337.24676363151838</v>
      </c>
      <c r="BO18" s="36">
        <v>2025</v>
      </c>
      <c r="BP18" s="47"/>
      <c r="BQ18" s="59">
        <v>94</v>
      </c>
      <c r="BR18" s="53" t="s">
        <v>121</v>
      </c>
      <c r="BS18" s="57">
        <v>8.2769585174418605</v>
      </c>
      <c r="BT18" s="112">
        <f>IF(AND(BR18="-",BS18="-"),"-",IFERROR(BR18*Dashboard!$D$9,0)+IFERROR(BS18*(1-Dashboard!$D$9),0))</f>
        <v>4.1384792587209303</v>
      </c>
      <c r="BU18" s="53" t="s">
        <v>121</v>
      </c>
      <c r="BV18" s="57">
        <v>8.977801501937984</v>
      </c>
      <c r="BW18" s="112">
        <f>IF(AND(BU18="-",BV18="-"),"-",IFERROR(BU18*Dashboard!$D$9,0)+IFERROR(BV18*(1-Dashboard!$D$9),0))</f>
        <v>4.488900750968992</v>
      </c>
      <c r="BX18" s="112">
        <f>IFERROR(BT18*(1+Dashboard!$D$7)*(1+Dashboard!$D$8),"-")</f>
        <v>4.827122207372093</v>
      </c>
      <c r="BY18" s="112">
        <f>IFERROR(BW18*(1+Dashboard!$D$7)*(1+Dashboard!$D$8),"-")</f>
        <v>5.2358538359302331</v>
      </c>
    </row>
    <row r="19" spans="2:77" x14ac:dyDescent="0.2">
      <c r="B19" s="36">
        <v>2026</v>
      </c>
      <c r="C19" s="47"/>
      <c r="D19" s="48">
        <v>5.5534485700084742E-2</v>
      </c>
      <c r="E19" s="49">
        <v>5.2062834719071867E-2</v>
      </c>
      <c r="F19" s="49">
        <v>4.6796757654347425E-2</v>
      </c>
      <c r="G19" s="49">
        <v>4.0988721183282478E-2</v>
      </c>
      <c r="H19" s="50">
        <v>2.1177507750136716E-3</v>
      </c>
      <c r="I19" s="101">
        <f>IFERROR((D19+$H19)*(1+Dashboard!$D$7)*(1+Dashboard!$D$8),"-")</f>
        <v>6.7245568624554802E-2</v>
      </c>
      <c r="J19" s="102">
        <f>IFERROR((E19+$H19)*(1+Dashboard!$D$7)*(1+Dashboard!$D$8),"-")</f>
        <v>6.3196234920301381E-2</v>
      </c>
      <c r="K19" s="102">
        <f>IFERROR((F19+$H19)*(1+Dashboard!$D$7)*(1+Dashboard!$D$8),"-")</f>
        <v>5.7053882632006787E-2</v>
      </c>
      <c r="L19" s="103">
        <f>IFERROR((G19+$H19)*(1+Dashboard!$D$7)*(1+Dashboard!$D$8),"-")</f>
        <v>5.0279388892156635E-2</v>
      </c>
      <c r="M19" s="53">
        <v>71.16</v>
      </c>
      <c r="N19" s="54">
        <v>74.867436000000012</v>
      </c>
      <c r="O19" s="109">
        <f>M19*(1+Dashboard!$D$8)</f>
        <v>76.852800000000002</v>
      </c>
      <c r="P19" s="111">
        <f>N19*(1+Dashboard!$D$10)*(1+Dashboard!$D$7)*(1+Dashboard!$D$8)</f>
        <v>88.722583388006427</v>
      </c>
      <c r="Q19" s="112">
        <f>O19*Dashboard!$D$9+P19*(1-Dashboard!$D$9)</f>
        <v>82.787691694003215</v>
      </c>
      <c r="R19" s="51">
        <v>4.1716041597023745E-2</v>
      </c>
      <c r="S19" s="49">
        <v>4.2605098469803829E-2</v>
      </c>
      <c r="T19" s="49">
        <v>4.0638340863825957E-2</v>
      </c>
      <c r="U19" s="52">
        <v>4.0896577819454862E-2</v>
      </c>
      <c r="W19" s="36">
        <v>2026</v>
      </c>
      <c r="X19" s="47"/>
      <c r="Y19" s="51">
        <v>3.0517549747383177E-3</v>
      </c>
      <c r="Z19" s="49">
        <v>2.2068778971904772E-3</v>
      </c>
      <c r="AA19" s="49">
        <v>2.7460086643616311E-3</v>
      </c>
      <c r="AB19" s="52">
        <v>1.9177475932238843E-3</v>
      </c>
      <c r="AC19" s="53" t="s">
        <v>121</v>
      </c>
      <c r="AD19" s="55">
        <v>264.00721530967502</v>
      </c>
      <c r="AE19" s="109" t="str">
        <f>IFERROR(AC19*(1+Dashboard!$D$8),"-")</f>
        <v>-</v>
      </c>
      <c r="AF19" s="119">
        <f>IFERROR(AD19*(1+Dashboard!$D$7)*(1+Dashboard!$D$8)*(1+Dashboard!$D$10),"-")</f>
        <v>312.86502419220022</v>
      </c>
      <c r="AG19" s="112">
        <f>IF(AND(AE19="-",AF19="-"),"-",IFERROR(AE19*Dashboard!$D$9,0)+IFERROR(AF19*(1-Dashboard!$D$9),0))</f>
        <v>156.43251209610011</v>
      </c>
      <c r="AH19" s="51">
        <v>5.6546356057307675E-3</v>
      </c>
      <c r="AI19" s="49">
        <v>4.0891521233691365E-3</v>
      </c>
      <c r="AJ19" s="49">
        <v>5.0881143786702405E-3</v>
      </c>
      <c r="AK19" s="52">
        <v>3.553418905912696E-3</v>
      </c>
      <c r="AL19" s="53" t="s">
        <v>121</v>
      </c>
      <c r="AM19" s="55">
        <v>238.77494212171905</v>
      </c>
      <c r="AN19" s="109" t="str">
        <f>IFERROR(AL19*(1+Dashboard!$D$8),"-")</f>
        <v>-</v>
      </c>
      <c r="AO19" s="119">
        <f>IFERROR(AM19*(1+Dashboard!$D$7)*(1+Dashboard!$D$8)*(1+Dashboard!$D$10),"-")</f>
        <v>282.96320597062555</v>
      </c>
      <c r="AP19" s="112">
        <f>IF(AND(AN19="-",AO19="-"),"-",IFERROR(AN19*Dashboard!$D$9,0)+IFERROR(AO19*(1-Dashboard!$D$9),0))</f>
        <v>141.48160298531278</v>
      </c>
      <c r="AQ19" s="56">
        <v>1.2735557070378727E-3</v>
      </c>
      <c r="AR19" s="58">
        <v>1.2735557070378727E-3</v>
      </c>
      <c r="AT19" s="36">
        <v>2026</v>
      </c>
      <c r="AU19" s="47"/>
      <c r="AV19" s="51">
        <v>1.0666002666147863E-2</v>
      </c>
      <c r="AW19" s="49">
        <v>7.6945361904811388E-3</v>
      </c>
      <c r="AX19" s="49">
        <v>9.0124185342021716E-3</v>
      </c>
      <c r="AY19" s="52">
        <v>6.3071139320897869E-3</v>
      </c>
      <c r="AZ19" s="53" t="s">
        <v>121</v>
      </c>
      <c r="BA19" s="55">
        <v>858.06903277993683</v>
      </c>
      <c r="BB19" s="109" t="str">
        <f>IFERROR(AZ19*(1+Dashboard!$D$8),"-")</f>
        <v>-</v>
      </c>
      <c r="BC19" s="119">
        <f>IFERROR(BA19*(1+Dashboard!$D$7)*(1+Dashboard!$D$8)*(1+Dashboard!$D$10),"-")</f>
        <v>1016.8653473518708</v>
      </c>
      <c r="BD19" s="112">
        <f>IF(AND(BB19="-",BC19="-"),"-",IFERROR(BB19*Dashboard!$D$9,0)+IFERROR(BC19*(1-Dashboard!$D$9),0))</f>
        <v>508.4326736759354</v>
      </c>
      <c r="BE19" s="51">
        <v>1.9763171993187521E-2</v>
      </c>
      <c r="BF19" s="49">
        <v>1.4257303968517168E-2</v>
      </c>
      <c r="BG19" s="49">
        <v>1.6699224924378926E-2</v>
      </c>
      <c r="BH19" s="52">
        <v>1.1686531620335495E-2</v>
      </c>
      <c r="BI19" s="53" t="s">
        <v>121</v>
      </c>
      <c r="BJ19" s="55">
        <v>776.05978835897542</v>
      </c>
      <c r="BK19" s="109" t="str">
        <f>IFERROR(BI19*(1+Dashboard!$D$8),"-")</f>
        <v>-</v>
      </c>
      <c r="BL19" s="119">
        <f>IFERROR(BJ19*(1+Dashboard!$D$7)*(1+Dashboard!$D$8)*(1+Dashboard!$D$10),"-")</f>
        <v>919.67927533617967</v>
      </c>
      <c r="BM19" s="112">
        <f>IF(AND(BK19="-",BL19="-"),"-",IFERROR(BK19*Dashboard!$D$9,0)+IFERROR(BL19*(1-Dashboard!$D$9),0))</f>
        <v>459.83963766808984</v>
      </c>
      <c r="BO19" s="36">
        <v>2026</v>
      </c>
      <c r="BP19" s="47"/>
      <c r="BQ19" s="59">
        <v>94</v>
      </c>
      <c r="BR19" s="53" t="s">
        <v>121</v>
      </c>
      <c r="BS19" s="57">
        <v>7.6259482528409084</v>
      </c>
      <c r="BT19" s="112">
        <f>IF(AND(BR19="-",BS19="-"),"-",IFERROR(BR19*Dashboard!$D$9,0)+IFERROR(BS19*(1-Dashboard!$D$9),0))</f>
        <v>3.8129741264204542</v>
      </c>
      <c r="BU19" s="53" t="s">
        <v>121</v>
      </c>
      <c r="BV19" s="57">
        <v>9.023941072443181</v>
      </c>
      <c r="BW19" s="112">
        <f>IF(AND(BU19="-",BV19="-"),"-",IFERROR(BU19*Dashboard!$D$9,0)+IFERROR(BV19*(1-Dashboard!$D$9),0))</f>
        <v>4.5119705362215905</v>
      </c>
      <c r="BX19" s="112">
        <f>IFERROR(BT19*(1+Dashboard!$D$7)*(1+Dashboard!$D$8),"-")</f>
        <v>4.4474530210568179</v>
      </c>
      <c r="BY19" s="112">
        <f>IFERROR(BW19*(1+Dashboard!$D$7)*(1+Dashboard!$D$8),"-")</f>
        <v>5.2627624334488639</v>
      </c>
    </row>
    <row r="20" spans="2:77" x14ac:dyDescent="0.2">
      <c r="B20" s="36">
        <v>2027</v>
      </c>
      <c r="C20" s="47"/>
      <c r="D20" s="48">
        <v>6.0359727143840254E-2</v>
      </c>
      <c r="E20" s="49">
        <v>5.6441213950648925E-2</v>
      </c>
      <c r="F20" s="49">
        <v>4.4718588495361276E-2</v>
      </c>
      <c r="G20" s="49">
        <v>3.8882584532679822E-2</v>
      </c>
      <c r="H20" s="50">
        <v>1.6332640244519228E-3</v>
      </c>
      <c r="I20" s="101">
        <f>IFERROR((D20+$H20)*(1+Dashboard!$D$7)*(1+Dashboard!$D$8),"-")</f>
        <v>7.2308624898696008E-2</v>
      </c>
      <c r="J20" s="102">
        <f>IFERROR((E20+$H20)*(1+Dashboard!$D$7)*(1+Dashboard!$D$8),"-")</f>
        <v>6.7738071110157644E-2</v>
      </c>
      <c r="K20" s="102">
        <f>IFERROR((F20+$H20)*(1+Dashboard!$D$7)*(1+Dashboard!$D$8),"-")</f>
        <v>5.4064800779110127E-2</v>
      </c>
      <c r="L20" s="103">
        <f>IFERROR((G20+$H20)*(1+Dashboard!$D$7)*(1+Dashboard!$D$8),"-")</f>
        <v>4.7257685757038467E-2</v>
      </c>
      <c r="M20" s="53">
        <v>76.849999999999994</v>
      </c>
      <c r="N20" s="54">
        <v>89.530249999999995</v>
      </c>
      <c r="O20" s="109">
        <f>M20*(1+Dashboard!$D$8)</f>
        <v>82.998000000000005</v>
      </c>
      <c r="P20" s="111">
        <f>N20*(1+Dashboard!$D$10)*(1+Dashboard!$D$7)*(1+Dashboard!$D$8)</f>
        <v>106.09893293760001</v>
      </c>
      <c r="Q20" s="112">
        <f>O20*Dashboard!$D$9+P20*(1-Dashboard!$D$9)</f>
        <v>94.548466468800001</v>
      </c>
      <c r="R20" s="51">
        <v>4.1408580492939578E-2</v>
      </c>
      <c r="S20" s="49">
        <v>4.2291084720808163E-2</v>
      </c>
      <c r="T20" s="49">
        <v>4.0338822772659988E-2</v>
      </c>
      <c r="U20" s="52">
        <v>4.0595156436019214E-2</v>
      </c>
      <c r="W20" s="36">
        <v>2027</v>
      </c>
      <c r="X20" s="47"/>
      <c r="Y20" s="51">
        <v>1.8796349133379483E-3</v>
      </c>
      <c r="Z20" s="49">
        <v>1.3751707231342801E-3</v>
      </c>
      <c r="AA20" s="49">
        <v>1.4885511691424672E-3</v>
      </c>
      <c r="AB20" s="52">
        <v>1.0336838025155422E-3</v>
      </c>
      <c r="AC20" s="53" t="s">
        <v>121</v>
      </c>
      <c r="AD20" s="55">
        <v>258.54799748901979</v>
      </c>
      <c r="AE20" s="109" t="str">
        <f>IFERROR(AC20*(1+Dashboard!$D$8),"-")</f>
        <v>-</v>
      </c>
      <c r="AF20" s="119">
        <f>IFERROR(AD20*(1+Dashboard!$D$7)*(1+Dashboard!$D$8)*(1+Dashboard!$D$10),"-")</f>
        <v>306.39551041953183</v>
      </c>
      <c r="AG20" s="112">
        <f>IF(AND(AE20="-",AF20="-"),"-",IFERROR(AE20*Dashboard!$D$9,0)+IFERROR(AF20*(1-Dashboard!$D$9),0))</f>
        <v>153.19775520976592</v>
      </c>
      <c r="AH20" s="51">
        <v>3.1708691319622499E-3</v>
      </c>
      <c r="AI20" s="49">
        <v>2.3198581629988602E-3</v>
      </c>
      <c r="AJ20" s="49">
        <v>2.5111264533803309E-3</v>
      </c>
      <c r="AK20" s="52">
        <v>1.7437833476849165E-3</v>
      </c>
      <c r="AL20" s="53" t="s">
        <v>121</v>
      </c>
      <c r="AM20" s="55">
        <v>278.00552267554428</v>
      </c>
      <c r="AN20" s="109" t="str">
        <f>IFERROR(AL20*(1+Dashboard!$D$8),"-")</f>
        <v>-</v>
      </c>
      <c r="AO20" s="119">
        <f>IFERROR(AM20*(1+Dashboard!$D$7)*(1+Dashboard!$D$8)*(1+Dashboard!$D$10),"-")</f>
        <v>329.45389191513493</v>
      </c>
      <c r="AP20" s="112">
        <f>IF(AND(AN20="-",AO20="-"),"-",IFERROR(AN20*Dashboard!$D$9,0)+IFERROR(AO20*(1-Dashboard!$D$9),0))</f>
        <v>164.72694595756747</v>
      </c>
      <c r="AQ20" s="56">
        <v>7.5319517010236851E-4</v>
      </c>
      <c r="AR20" s="58">
        <v>7.5319517010236851E-4</v>
      </c>
      <c r="AT20" s="36">
        <v>2027</v>
      </c>
      <c r="AU20" s="47"/>
      <c r="AV20" s="51">
        <v>6.5402072953933237E-3</v>
      </c>
      <c r="AW20" s="49">
        <v>4.7949794230364422E-3</v>
      </c>
      <c r="AX20" s="49">
        <v>4.8999670300281552E-3</v>
      </c>
      <c r="AY20" s="52">
        <v>3.4324084721416245E-3</v>
      </c>
      <c r="AZ20" s="53" t="s">
        <v>121</v>
      </c>
      <c r="BA20" s="55">
        <v>840.32563228381809</v>
      </c>
      <c r="BB20" s="109" t="str">
        <f>IFERROR(AZ20*(1+Dashboard!$D$8),"-")</f>
        <v>-</v>
      </c>
      <c r="BC20" s="119">
        <f>IFERROR(BA20*(1+Dashboard!$D$7)*(1+Dashboard!$D$8)*(1+Dashboard!$D$10),"-")</f>
        <v>995.83831057577913</v>
      </c>
      <c r="BD20" s="112">
        <f>IF(AND(BB20="-",BC20="-"),"-",IFERROR(BB20*Dashboard!$D$9,0)+IFERROR(BC20*(1-Dashboard!$D$9),0))</f>
        <v>497.91915528788957</v>
      </c>
      <c r="BE20" s="51">
        <v>1.1033068859510164E-2</v>
      </c>
      <c r="BF20" s="49">
        <v>8.0889390450297367E-3</v>
      </c>
      <c r="BG20" s="49">
        <v>8.2660489507280846E-3</v>
      </c>
      <c r="BH20" s="52">
        <v>5.7903361952730192E-3</v>
      </c>
      <c r="BI20" s="53" t="s">
        <v>121</v>
      </c>
      <c r="BJ20" s="55">
        <v>903.56594864224951</v>
      </c>
      <c r="BK20" s="109" t="str">
        <f>IFERROR(BI20*(1+Dashboard!$D$8),"-")</f>
        <v>-</v>
      </c>
      <c r="BL20" s="119">
        <f>IFERROR(BJ20*(1+Dashboard!$D$7)*(1+Dashboard!$D$8)*(1+Dashboard!$D$10),"-")</f>
        <v>1070.7820316562611</v>
      </c>
      <c r="BM20" s="112">
        <f>IF(AND(BK20="-",BL20="-"),"-",IFERROR(BK20*Dashboard!$D$9,0)+IFERROR(BL20*(1-Dashboard!$D$9),0))</f>
        <v>535.39101582813055</v>
      </c>
      <c r="BO20" s="36">
        <v>2027</v>
      </c>
      <c r="BP20" s="47"/>
      <c r="BQ20" s="59">
        <v>94</v>
      </c>
      <c r="BR20" s="53" t="s">
        <v>121</v>
      </c>
      <c r="BS20" s="57">
        <v>6.406174836693852</v>
      </c>
      <c r="BT20" s="112">
        <f>IF(AND(BR20="-",BS20="-"),"-",IFERROR(BR20*Dashboard!$D$9,0)+IFERROR(BS20*(1-Dashboard!$D$9),0))</f>
        <v>3.203087418346926</v>
      </c>
      <c r="BU20" s="53" t="s">
        <v>121</v>
      </c>
      <c r="BV20" s="57">
        <v>8.351940821816946</v>
      </c>
      <c r="BW20" s="112">
        <f>IF(AND(BU20="-",BV20="-"),"-",IFERROR(BU20*Dashboard!$D$9,0)+IFERROR(BV20*(1-Dashboard!$D$9),0))</f>
        <v>4.175970410908473</v>
      </c>
      <c r="BX20" s="112">
        <f>IFERROR(BT20*(1+Dashboard!$D$7)*(1+Dashboard!$D$8),"-")</f>
        <v>3.7360811647598551</v>
      </c>
      <c r="BY20" s="112">
        <f>IFERROR(BW20*(1+Dashboard!$D$7)*(1+Dashboard!$D$8),"-")</f>
        <v>4.8708518872836439</v>
      </c>
    </row>
    <row r="21" spans="2:77" x14ac:dyDescent="0.2">
      <c r="B21" s="36">
        <v>2028</v>
      </c>
      <c r="C21" s="47"/>
      <c r="D21" s="48">
        <v>6.2106039251725573E-2</v>
      </c>
      <c r="E21" s="49">
        <v>5.4910166487876992E-2</v>
      </c>
      <c r="F21" s="49">
        <v>4.8903142030222481E-2</v>
      </c>
      <c r="G21" s="49">
        <v>3.9889264249982535E-2</v>
      </c>
      <c r="H21" s="50">
        <v>1.4095468212912173E-3</v>
      </c>
      <c r="I21" s="101">
        <f>IFERROR((D21+$H21)*(1+Dashboard!$D$7)*(1+Dashboard!$D$8),"-")</f>
        <v>7.4084579595566788E-2</v>
      </c>
      <c r="J21" s="102">
        <f>IFERROR((E21+$H21)*(1+Dashboard!$D$7)*(1+Dashboard!$D$8),"-")</f>
        <v>6.5691313603813806E-2</v>
      </c>
      <c r="K21" s="102">
        <f>IFERROR((F21+$H21)*(1+Dashboard!$D$7)*(1+Dashboard!$D$8),"-")</f>
        <v>5.8684720276405589E-2</v>
      </c>
      <c r="L21" s="103">
        <f>IFERROR((G21+$H21)*(1+Dashboard!$D$7)*(1+Dashboard!$D$8),"-")</f>
        <v>4.8170933233533712E-2</v>
      </c>
      <c r="M21" s="53">
        <v>82.490000000000009</v>
      </c>
      <c r="N21" s="54">
        <v>94.781010000000009</v>
      </c>
      <c r="O21" s="109">
        <f>M21*(1+Dashboard!$D$8)</f>
        <v>89.089200000000019</v>
      </c>
      <c r="P21" s="111">
        <f>N21*(1+Dashboard!$D$10)*(1+Dashboard!$D$7)*(1+Dashboard!$D$8)</f>
        <v>112.32141118502403</v>
      </c>
      <c r="Q21" s="112">
        <f>O21*Dashboard!$D$9+P21*(1-Dashboard!$D$9)</f>
        <v>100.70530559251202</v>
      </c>
      <c r="R21" s="51">
        <v>4.1115933116692462E-2</v>
      </c>
      <c r="S21" s="49">
        <v>4.1992200411448674E-2</v>
      </c>
      <c r="T21" s="49">
        <v>4.0053735708462525E-2</v>
      </c>
      <c r="U21" s="52">
        <v>4.030825778173263E-2</v>
      </c>
      <c r="W21" s="36">
        <v>2028</v>
      </c>
      <c r="X21" s="47"/>
      <c r="Y21" s="51" t="s">
        <v>121</v>
      </c>
      <c r="Z21" s="49" t="s">
        <v>121</v>
      </c>
      <c r="AA21" s="49" t="s">
        <v>121</v>
      </c>
      <c r="AB21" s="52" t="s">
        <v>121</v>
      </c>
      <c r="AC21" s="53" t="s">
        <v>121</v>
      </c>
      <c r="AD21" s="55">
        <v>198.04766802252502</v>
      </c>
      <c r="AE21" s="109" t="str">
        <f>IFERROR(AC21*(1+Dashboard!$D$8),"-")</f>
        <v>-</v>
      </c>
      <c r="AF21" s="119">
        <f>IFERROR(AD21*(1+Dashboard!$D$7)*(1+Dashboard!$D$8)*(1+Dashboard!$D$10),"-")</f>
        <v>234.69884478117677</v>
      </c>
      <c r="AG21" s="112">
        <f>IF(AND(AE21="-",AF21="-"),"-",IFERROR(AE21*Dashboard!$D$9,0)+IFERROR(AF21*(1-Dashboard!$D$9),0))</f>
        <v>117.34942239058839</v>
      </c>
      <c r="AH21" s="51">
        <v>1.857809676686224E-3</v>
      </c>
      <c r="AI21" s="49">
        <v>1.2741355495120615E-3</v>
      </c>
      <c r="AJ21" s="49">
        <v>1.5623151598904343E-3</v>
      </c>
      <c r="AK21" s="52">
        <v>1.0260622467837218E-3</v>
      </c>
      <c r="AL21" s="53" t="s">
        <v>121</v>
      </c>
      <c r="AM21" s="55">
        <v>273.08731202146726</v>
      </c>
      <c r="AN21" s="109" t="str">
        <f>IFERROR(AL21*(1+Dashboard!$D$8),"-")</f>
        <v>-</v>
      </c>
      <c r="AO21" s="119">
        <f>IFERROR(AM21*(1+Dashboard!$D$7)*(1+Dashboard!$D$8)*(1+Dashboard!$D$10),"-")</f>
        <v>323.62550539370886</v>
      </c>
      <c r="AP21" s="112">
        <f>IF(AND(AN21="-",AO21="-"),"-",IFERROR(AN21*Dashboard!$D$9,0)+IFERROR(AO21*(1-Dashboard!$D$9),0))</f>
        <v>161.81275269685443</v>
      </c>
      <c r="AQ21" s="56">
        <v>2.5796204101963358E-4</v>
      </c>
      <c r="AR21" s="58">
        <v>2.5796204101963358E-4</v>
      </c>
      <c r="AT21" s="36">
        <v>2028</v>
      </c>
      <c r="AU21" s="47"/>
      <c r="AV21" s="51">
        <v>0</v>
      </c>
      <c r="AW21" s="49">
        <v>0</v>
      </c>
      <c r="AX21" s="49">
        <v>0</v>
      </c>
      <c r="AY21" s="52">
        <v>0</v>
      </c>
      <c r="AZ21" s="53" t="s">
        <v>121</v>
      </c>
      <c r="BA21" s="55">
        <v>643.68911563676625</v>
      </c>
      <c r="BB21" s="109" t="str">
        <f>IFERROR(AZ21*(1+Dashboard!$D$8),"-")</f>
        <v>-</v>
      </c>
      <c r="BC21" s="119">
        <f>IFERROR(BA21*(1+Dashboard!$D$7)*(1+Dashboard!$D$8)*(1+Dashboard!$D$10),"-")</f>
        <v>762.8117682303839</v>
      </c>
      <c r="BD21" s="112">
        <f>IF(AND(BB21="-",BC21="-"),"-",IFERROR(BB21*Dashboard!$D$9,0)+IFERROR(BC21*(1-Dashboard!$D$9),0))</f>
        <v>381.40588411519195</v>
      </c>
      <c r="BE21" s="51">
        <v>6.4841468441357575E-3</v>
      </c>
      <c r="BF21" s="49">
        <v>4.4746130961625594E-3</v>
      </c>
      <c r="BG21" s="49">
        <v>5.1638793429328641E-3</v>
      </c>
      <c r="BH21" s="52">
        <v>3.4514583048927375E-3</v>
      </c>
      <c r="BI21" s="53" t="s">
        <v>121</v>
      </c>
      <c r="BJ21" s="55">
        <v>887.58091484685963</v>
      </c>
      <c r="BK21" s="109" t="str">
        <f>IFERROR(BI21*(1+Dashboard!$D$8),"-")</f>
        <v>-</v>
      </c>
      <c r="BL21" s="119">
        <f>IFERROR(BJ21*(1+Dashboard!$D$7)*(1+Dashboard!$D$8)*(1+Dashboard!$D$10),"-")</f>
        <v>1051.8387691426153</v>
      </c>
      <c r="BM21" s="112">
        <f>IF(AND(BK21="-",BL21="-"),"-",IFERROR(BK21*Dashboard!$D$9,0)+IFERROR(BL21*(1-Dashboard!$D$9),0))</f>
        <v>525.91938457130766</v>
      </c>
      <c r="BO21" s="36">
        <v>2028</v>
      </c>
      <c r="BP21" s="47"/>
      <c r="BQ21" s="59">
        <v>94</v>
      </c>
      <c r="BR21" s="53" t="s">
        <v>121</v>
      </c>
      <c r="BS21" s="57">
        <v>6.5389444841329549</v>
      </c>
      <c r="BT21" s="112">
        <f>IF(AND(BR21="-",BS21="-"),"-",IFERROR(BR21*Dashboard!$D$9,0)+IFERROR(BS21*(1-Dashboard!$D$9),0))</f>
        <v>3.2694722420664775</v>
      </c>
      <c r="BU21" s="53" t="s">
        <v>121</v>
      </c>
      <c r="BV21" s="57">
        <v>9.0249487234922565</v>
      </c>
      <c r="BW21" s="112">
        <f>IF(AND(BU21="-",BV21="-"),"-",IFERROR(BU21*Dashboard!$D$9,0)+IFERROR(BV21*(1-Dashboard!$D$9),0))</f>
        <v>4.5124743617461283</v>
      </c>
      <c r="BX21" s="112">
        <f>IFERROR(BT21*(1+Dashboard!$D$7)*(1+Dashboard!$D$8),"-")</f>
        <v>3.8135124231463395</v>
      </c>
      <c r="BY21" s="112">
        <f>IFERROR(BW21*(1+Dashboard!$D$7)*(1+Dashboard!$D$8),"-")</f>
        <v>5.2633500955406847</v>
      </c>
    </row>
    <row r="22" spans="2:77" x14ac:dyDescent="0.2">
      <c r="B22" s="36">
        <v>2029</v>
      </c>
      <c r="C22" s="47"/>
      <c r="D22" s="48">
        <v>6.3911153927055223E-2</v>
      </c>
      <c r="E22" s="49">
        <v>5.8606575595365293E-2</v>
      </c>
      <c r="F22" s="49">
        <v>4.7946841323762368E-2</v>
      </c>
      <c r="G22" s="49">
        <v>4.0591660800829779E-2</v>
      </c>
      <c r="H22" s="50">
        <v>1.28180151200996E-3</v>
      </c>
      <c r="I22" s="101">
        <f>IFERROR((D22+$H22)*(1+Dashboard!$D$7)*(1+Dashboard!$D$8),"-")</f>
        <v>7.6041063224125641E-2</v>
      </c>
      <c r="J22" s="102">
        <f>IFERROR((E22+$H22)*(1+Dashboard!$D$7)*(1+Dashboard!$D$8),"-")</f>
        <v>6.9853803058042507E-2</v>
      </c>
      <c r="K22" s="102">
        <f>IFERROR((F22+$H22)*(1+Dashboard!$D$7)*(1+Dashboard!$D$8),"-")</f>
        <v>5.7420289003644855E-2</v>
      </c>
      <c r="L22" s="103">
        <f>IFERROR((G22+$H22)*(1+Dashboard!$D$7)*(1+Dashboard!$D$8),"-")</f>
        <v>4.8841206441696275E-2</v>
      </c>
      <c r="M22" s="53">
        <v>88.13</v>
      </c>
      <c r="N22" s="54">
        <v>100.99697999999999</v>
      </c>
      <c r="O22" s="109">
        <f>M22*(1+Dashboard!$D$8)</f>
        <v>95.180400000000006</v>
      </c>
      <c r="P22" s="111">
        <f>N22*(1+Dashboard!$D$10)*(1+Dashboard!$D$7)*(1+Dashboard!$D$8)</f>
        <v>119.68772351155199</v>
      </c>
      <c r="Q22" s="112">
        <f>O22*Dashboard!$D$9+P22*(1-Dashboard!$D$9)</f>
        <v>107.434061755776</v>
      </c>
      <c r="R22" s="51">
        <v>4.0837636746584846E-2</v>
      </c>
      <c r="S22" s="49">
        <v>4.1707972958452036E-2</v>
      </c>
      <c r="T22" s="49">
        <v>3.9782628903582813E-2</v>
      </c>
      <c r="U22" s="52">
        <v>4.0035428224534431E-2</v>
      </c>
      <c r="W22" s="36">
        <v>2029</v>
      </c>
      <c r="X22" s="47"/>
      <c r="Y22" s="51" t="s">
        <v>121</v>
      </c>
      <c r="Z22" s="49" t="s">
        <v>121</v>
      </c>
      <c r="AA22" s="49" t="s">
        <v>121</v>
      </c>
      <c r="AB22" s="52" t="s">
        <v>121</v>
      </c>
      <c r="AC22" s="53" t="s">
        <v>121</v>
      </c>
      <c r="AD22" s="55">
        <v>130.24105605347972</v>
      </c>
      <c r="AE22" s="109" t="str">
        <f>IFERROR(AC22*(1+Dashboard!$D$8),"-")</f>
        <v>-</v>
      </c>
      <c r="AF22" s="119">
        <f>IFERROR(AD22*(1+Dashboard!$D$7)*(1+Dashboard!$D$8)*(1+Dashboard!$D$10),"-")</f>
        <v>154.34377846527121</v>
      </c>
      <c r="AG22" s="112">
        <f>IF(AND(AE22="-",AF22="-"),"-",IFERROR(AE22*Dashboard!$D$9,0)+IFERROR(AF22*(1-Dashboard!$D$9),0))</f>
        <v>77.171889232635607</v>
      </c>
      <c r="AH22" s="51" t="s">
        <v>121</v>
      </c>
      <c r="AI22" s="49" t="s">
        <v>121</v>
      </c>
      <c r="AJ22" s="49" t="s">
        <v>121</v>
      </c>
      <c r="AK22" s="52" t="s">
        <v>121</v>
      </c>
      <c r="AL22" s="53" t="s">
        <v>121</v>
      </c>
      <c r="AM22" s="55">
        <v>210.50589292364717</v>
      </c>
      <c r="AN22" s="109" t="str">
        <f>IFERROR(AL22*(1+Dashboard!$D$8),"-")</f>
        <v>-</v>
      </c>
      <c r="AO22" s="119">
        <f>IFERROR(AM22*(1+Dashboard!$D$7)*(1+Dashboard!$D$8)*(1+Dashboard!$D$10),"-")</f>
        <v>249.46261868224036</v>
      </c>
      <c r="AP22" s="112">
        <f>IF(AND(AN22="-",AO22="-"),"-",IFERROR(AN22*Dashboard!$D$9,0)+IFERROR(AO22*(1-Dashboard!$D$9),0))</f>
        <v>124.73130934112018</v>
      </c>
      <c r="AQ22" s="56">
        <v>2.5933285351451799E-4</v>
      </c>
      <c r="AR22" s="58">
        <v>2.5933285351451799E-4</v>
      </c>
      <c r="AT22" s="36">
        <v>2029</v>
      </c>
      <c r="AU22" s="47"/>
      <c r="AV22" s="51">
        <v>0</v>
      </c>
      <c r="AW22" s="49">
        <v>0</v>
      </c>
      <c r="AX22" s="49">
        <v>0</v>
      </c>
      <c r="AY22" s="52">
        <v>0</v>
      </c>
      <c r="AZ22" s="53" t="s">
        <v>121</v>
      </c>
      <c r="BA22" s="55">
        <v>423.3059193664825</v>
      </c>
      <c r="BB22" s="109" t="str">
        <f>IFERROR(AZ22*(1+Dashboard!$D$8),"-")</f>
        <v>-</v>
      </c>
      <c r="BC22" s="119">
        <f>IFERROR(BA22*(1+Dashboard!$D$7)*(1+Dashboard!$D$8)*(1+Dashboard!$D$10),"-")</f>
        <v>501.64392873865029</v>
      </c>
      <c r="BD22" s="112">
        <f>IF(AND(BB22="-",BC22="-"),"-",IFERROR(BB22*Dashboard!$D$9,0)+IFERROR(BC22*(1-Dashboard!$D$9),0))</f>
        <v>250.82196436932514</v>
      </c>
      <c r="BE22" s="51" t="s">
        <v>121</v>
      </c>
      <c r="BF22" s="49" t="s">
        <v>121</v>
      </c>
      <c r="BG22" s="49" t="s">
        <v>121</v>
      </c>
      <c r="BH22" s="52" t="s">
        <v>121</v>
      </c>
      <c r="BI22" s="53" t="s">
        <v>121</v>
      </c>
      <c r="BJ22" s="55">
        <v>684.18049758070924</v>
      </c>
      <c r="BK22" s="109" t="str">
        <f>IFERROR(BI22*(1+Dashboard!$D$8),"-")</f>
        <v>-</v>
      </c>
      <c r="BL22" s="119">
        <f>IFERROR(BJ22*(1+Dashboard!$D$7)*(1+Dashboard!$D$8)*(1+Dashboard!$D$10),"-")</f>
        <v>810.79658249618956</v>
      </c>
      <c r="BM22" s="112">
        <f>IF(AND(BK22="-",BL22="-"),"-",IFERROR(BK22*Dashboard!$D$9,0)+IFERROR(BL22*(1-Dashboard!$D$9),0))</f>
        <v>405.39829124809478</v>
      </c>
      <c r="BO22" s="36">
        <v>2029</v>
      </c>
      <c r="BP22" s="47"/>
      <c r="BQ22" s="59">
        <v>94</v>
      </c>
      <c r="BR22" s="53" t="s">
        <v>121</v>
      </c>
      <c r="BS22" s="57">
        <v>4.274731681518646</v>
      </c>
      <c r="BT22" s="112">
        <f>IF(AND(BR22="-",BS22="-"),"-",IFERROR(BR22*Dashboard!$D$9,0)+IFERROR(BS22*(1-Dashboard!$D$9),0))</f>
        <v>2.137365840759323</v>
      </c>
      <c r="BU22" s="53" t="s">
        <v>121</v>
      </c>
      <c r="BV22" s="57">
        <v>6.9484402613449152</v>
      </c>
      <c r="BW22" s="112">
        <f>IF(AND(BU22="-",BV22="-"),"-",IFERROR(BU22*Dashboard!$D$9,0)+IFERROR(BV22*(1-Dashboard!$D$9),0))</f>
        <v>3.4742201306724576</v>
      </c>
      <c r="BX22" s="112">
        <f>IFERROR(BT22*(1+Dashboard!$D$7)*(1+Dashboard!$D$8),"-")</f>
        <v>2.4930235166616748</v>
      </c>
      <c r="BY22" s="112">
        <f>IFERROR(BW22*(1+Dashboard!$D$7)*(1+Dashboard!$D$8),"-")</f>
        <v>4.052330360416355</v>
      </c>
    </row>
    <row r="23" spans="2:77" x14ac:dyDescent="0.2">
      <c r="B23" s="36">
        <v>2030</v>
      </c>
      <c r="C23" s="47"/>
      <c r="D23" s="48">
        <v>5.8866244165975523E-2</v>
      </c>
      <c r="E23" s="49">
        <v>5.5588050872699357E-2</v>
      </c>
      <c r="F23" s="49">
        <v>5.0576734712218741E-2</v>
      </c>
      <c r="G23" s="49">
        <v>4.6211400593247028E-2</v>
      </c>
      <c r="H23" s="50">
        <v>1.1729838181863141E-3</v>
      </c>
      <c r="I23" s="101">
        <f>IFERROR((D23+$H23)*(1+Dashboard!$D$7)*(1+Dashboard!$D$8),"-")</f>
        <v>7.0029755520726378E-2</v>
      </c>
      <c r="J23" s="102">
        <f>IFERROR((E23+$H23)*(1+Dashboard!$D$7)*(1+Dashboard!$D$8),"-")</f>
        <v>6.6206070863449054E-2</v>
      </c>
      <c r="K23" s="102">
        <f>IFERROR((F23+$H23)*(1+Dashboard!$D$7)*(1+Dashboard!$D$8),"-")</f>
        <v>6.0360871693864462E-2</v>
      </c>
      <c r="L23" s="103">
        <f>IFERROR((G23+$H23)*(1+Dashboard!$D$7)*(1+Dashboard!$D$8),"-")</f>
        <v>5.5269145977495854E-2</v>
      </c>
      <c r="M23" s="53">
        <v>83.9</v>
      </c>
      <c r="N23" s="54">
        <v>97.743500000000012</v>
      </c>
      <c r="O23" s="109">
        <f>M23*(1+Dashboard!$D$8)</f>
        <v>90.612000000000009</v>
      </c>
      <c r="P23" s="111">
        <f>N23*(1+Dashboard!$D$10)*(1+Dashboard!$D$7)*(1+Dashboard!$D$8)</f>
        <v>115.83214669440002</v>
      </c>
      <c r="Q23" s="112">
        <f>O23*Dashboard!$D$9+P23*(1-Dashboard!$D$9)</f>
        <v>103.22207334720002</v>
      </c>
      <c r="R23" s="51">
        <v>4.0338886465968123E-2</v>
      </c>
      <c r="S23" s="49">
        <v>4.119859325692652E-2</v>
      </c>
      <c r="T23" s="49">
        <v>3.9296763439514486E-2</v>
      </c>
      <c r="U23" s="52">
        <v>3.9546475320978679E-2</v>
      </c>
      <c r="W23" s="36">
        <v>2030</v>
      </c>
      <c r="X23" s="47"/>
      <c r="Y23" s="51" t="s">
        <v>121</v>
      </c>
      <c r="Z23" s="49" t="s">
        <v>121</v>
      </c>
      <c r="AA23" s="49" t="s">
        <v>121</v>
      </c>
      <c r="AB23" s="52" t="s">
        <v>121</v>
      </c>
      <c r="AC23" s="53" t="s">
        <v>121</v>
      </c>
      <c r="AD23" s="55">
        <v>63.400465471220748</v>
      </c>
      <c r="AE23" s="109" t="str">
        <f>IFERROR(AC23*(1+Dashboard!$D$8),"-")</f>
        <v>-</v>
      </c>
      <c r="AF23" s="119">
        <f>IFERROR(AD23*(1+Dashboard!$D$7)*(1+Dashboard!$D$8)*(1+Dashboard!$D$10),"-")</f>
        <v>75.133507772442002</v>
      </c>
      <c r="AG23" s="112">
        <f>IF(AND(AE23="-",AF23="-"),"-",IFERROR(AE23*Dashboard!$D$9,0)+IFERROR(AF23*(1-Dashboard!$D$9),0))</f>
        <v>37.566753886221001</v>
      </c>
      <c r="AH23" s="51" t="s">
        <v>121</v>
      </c>
      <c r="AI23" s="49" t="s">
        <v>121</v>
      </c>
      <c r="AJ23" s="49" t="s">
        <v>121</v>
      </c>
      <c r="AK23" s="52" t="s">
        <v>121</v>
      </c>
      <c r="AL23" s="53" t="s">
        <v>121</v>
      </c>
      <c r="AM23" s="55">
        <v>116.00936235159519</v>
      </c>
      <c r="AN23" s="109" t="str">
        <f>IFERROR(AL23*(1+Dashboard!$D$8),"-")</f>
        <v>-</v>
      </c>
      <c r="AO23" s="119">
        <f>IFERROR(AM23*(1+Dashboard!$D$7)*(1+Dashboard!$D$8)*(1+Dashboard!$D$10),"-")</f>
        <v>137.47833337085106</v>
      </c>
      <c r="AP23" s="112">
        <f>IF(AND(AN23="-",AO23="-"),"-",IFERROR(AN23*Dashboard!$D$9,0)+IFERROR(AO23*(1-Dashboard!$D$9),0))</f>
        <v>68.739166685425531</v>
      </c>
      <c r="AQ23" s="56">
        <v>2.6037935212517015E-4</v>
      </c>
      <c r="AR23" s="58">
        <v>2.6037935212517015E-4</v>
      </c>
      <c r="AT23" s="36">
        <v>2030</v>
      </c>
      <c r="AU23" s="47"/>
      <c r="AV23" s="51" t="s">
        <v>121</v>
      </c>
      <c r="AW23" s="49" t="s">
        <v>121</v>
      </c>
      <c r="AX23" s="49" t="s">
        <v>121</v>
      </c>
      <c r="AY23" s="52" t="s">
        <v>121</v>
      </c>
      <c r="AZ23" s="53" t="s">
        <v>121</v>
      </c>
      <c r="BA23" s="55">
        <v>206.06245939481528</v>
      </c>
      <c r="BB23" s="109" t="str">
        <f>IFERROR(AZ23*(1+Dashboard!$D$8),"-")</f>
        <v>-</v>
      </c>
      <c r="BC23" s="119">
        <f>IFERROR(BA23*(1+Dashboard!$D$7)*(1+Dashboard!$D$8)*(1+Dashboard!$D$10),"-")</f>
        <v>244.1968726803224</v>
      </c>
      <c r="BD23" s="112">
        <f>IF(AND(BB23="-",BC23="-"),"-",IFERROR(BB23*Dashboard!$D$9,0)+IFERROR(BC23*(1-Dashboard!$D$9),0))</f>
        <v>122.0984363401612</v>
      </c>
      <c r="BE23" s="51" t="s">
        <v>121</v>
      </c>
      <c r="BF23" s="49" t="s">
        <v>121</v>
      </c>
      <c r="BG23" s="49" t="s">
        <v>121</v>
      </c>
      <c r="BH23" s="52" t="s">
        <v>121</v>
      </c>
      <c r="BI23" s="53" t="s">
        <v>121</v>
      </c>
      <c r="BJ23" s="55">
        <v>377.05045761604424</v>
      </c>
      <c r="BK23" s="109" t="str">
        <f>IFERROR(BI23*(1+Dashboard!$D$8),"-")</f>
        <v>-</v>
      </c>
      <c r="BL23" s="119">
        <f>IFERROR(BJ23*(1+Dashboard!$D$7)*(1+Dashboard!$D$8)*(1+Dashboard!$D$10),"-")</f>
        <v>446.82832022356774</v>
      </c>
      <c r="BM23" s="112">
        <f>IF(AND(BK23="-",BL23="-"),"-",IFERROR(BK23*Dashboard!$D$9,0)+IFERROR(BL23*(1-Dashboard!$D$9),0))</f>
        <v>223.41416011178387</v>
      </c>
      <c r="BO23" s="36">
        <v>2030</v>
      </c>
      <c r="BP23" s="47"/>
      <c r="BQ23" s="59">
        <v>94</v>
      </c>
      <c r="BR23" s="53" t="s">
        <v>121</v>
      </c>
      <c r="BS23" s="57">
        <v>1.6042174048482116</v>
      </c>
      <c r="BT23" s="112">
        <f>IF(AND(BR23="-",BS23="-"),"-",IFERROR(BR23*Dashboard!$D$9,0)+IFERROR(BS23*(1-Dashboard!$D$9),0))</f>
        <v>0.80210870242410581</v>
      </c>
      <c r="BU23" s="53" t="s">
        <v>121</v>
      </c>
      <c r="BV23" s="57">
        <v>2.8555069806298143</v>
      </c>
      <c r="BW23" s="112">
        <f>IF(AND(BU23="-",BV23="-"),"-",IFERROR(BU23*Dashboard!$D$9,0)+IFERROR(BV23*(1-Dashboard!$D$9),0))</f>
        <v>1.4277534903149072</v>
      </c>
      <c r="BX23" s="112">
        <f>IFERROR(BT23*(1+Dashboard!$D$7)*(1+Dashboard!$D$8),"-")</f>
        <v>0.93557959050747708</v>
      </c>
      <c r="BY23" s="112">
        <f>IFERROR(BW23*(1+Dashboard!$D$7)*(1+Dashboard!$D$8),"-")</f>
        <v>1.6653316711033079</v>
      </c>
    </row>
    <row r="24" spans="2:77" x14ac:dyDescent="0.2">
      <c r="B24" s="36">
        <v>2031</v>
      </c>
      <c r="C24" s="47"/>
      <c r="D24" s="48">
        <v>5.8442562407630988E-2</v>
      </c>
      <c r="E24" s="49">
        <v>5.4778223569355106E-2</v>
      </c>
      <c r="F24" s="49">
        <v>4.5889649176673743E-2</v>
      </c>
      <c r="G24" s="49">
        <v>4.0056772230828368E-2</v>
      </c>
      <c r="H24" s="50">
        <v>1.1244507966131228E-3</v>
      </c>
      <c r="I24" s="101">
        <f>IFERROR((D24+$H24)*(1+Dashboard!$D$7)*(1+Dashboard!$D$8),"-")</f>
        <v>6.9478964201430349E-2</v>
      </c>
      <c r="J24" s="102">
        <f>IFERROR((E24+$H24)*(1+Dashboard!$D$7)*(1+Dashboard!$D$8),"-")</f>
        <v>6.5204879380465347E-2</v>
      </c>
      <c r="K24" s="102">
        <f>IFERROR((F24+$H24)*(1+Dashboard!$D$7)*(1+Dashboard!$D$8),"-")</f>
        <v>5.4837246208841811E-2</v>
      </c>
      <c r="L24" s="103">
        <f>IFERROR((G24+$H24)*(1+Dashboard!$D$7)*(1+Dashboard!$D$8),"-")</f>
        <v>4.8033778539207761E-2</v>
      </c>
      <c r="M24" s="53">
        <v>82.490000000000009</v>
      </c>
      <c r="N24" s="54">
        <v>94.781010000000009</v>
      </c>
      <c r="O24" s="109">
        <f>M24*(1+Dashboard!$D$8)</f>
        <v>89.089200000000019</v>
      </c>
      <c r="P24" s="111">
        <f>N24*(1+Dashboard!$D$10)*(1+Dashboard!$D$7)*(1+Dashboard!$D$8)</f>
        <v>112.32141118502403</v>
      </c>
      <c r="Q24" s="112">
        <f>O24*Dashboard!$D$9+P24*(1-Dashboard!$D$9)</f>
        <v>100.70530559251202</v>
      </c>
      <c r="R24" s="51">
        <v>3.9862789167650861E-2</v>
      </c>
      <c r="S24" s="49">
        <v>4.0712349320554057E-2</v>
      </c>
      <c r="T24" s="49">
        <v>3.8832965735977248E-2</v>
      </c>
      <c r="U24" s="52">
        <v>3.9079730407874241E-2</v>
      </c>
      <c r="W24" s="36">
        <v>2031</v>
      </c>
      <c r="X24" s="47"/>
      <c r="Y24" s="51" t="s">
        <v>121</v>
      </c>
      <c r="Z24" s="49" t="s">
        <v>121</v>
      </c>
      <c r="AA24" s="49" t="s">
        <v>121</v>
      </c>
      <c r="AB24" s="52" t="s">
        <v>121</v>
      </c>
      <c r="AC24" s="53" t="s">
        <v>121</v>
      </c>
      <c r="AD24" s="55">
        <v>29.618639691182253</v>
      </c>
      <c r="AE24" s="109" t="str">
        <f>IFERROR(AC24*(1+Dashboard!$D$8),"-")</f>
        <v>-</v>
      </c>
      <c r="AF24" s="119">
        <f>IFERROR(AD24*(1+Dashboard!$D$7)*(1+Dashboard!$D$8)*(1+Dashboard!$D$10),"-")</f>
        <v>35.099936237167704</v>
      </c>
      <c r="AG24" s="112">
        <f>IF(AND(AE24="-",AF24="-"),"-",IFERROR(AE24*Dashboard!$D$9,0)+IFERROR(AF24*(1-Dashboard!$D$9),0))</f>
        <v>17.549968118583852</v>
      </c>
      <c r="AH24" s="51" t="s">
        <v>121</v>
      </c>
      <c r="AI24" s="49" t="s">
        <v>121</v>
      </c>
      <c r="AJ24" s="49" t="s">
        <v>121</v>
      </c>
      <c r="AK24" s="52" t="s">
        <v>121</v>
      </c>
      <c r="AL24" s="53" t="s">
        <v>121</v>
      </c>
      <c r="AM24" s="55">
        <v>66.965758252220908</v>
      </c>
      <c r="AN24" s="109" t="str">
        <f>IFERROR(AL24*(1+Dashboard!$D$8),"-")</f>
        <v>-</v>
      </c>
      <c r="AO24" s="119">
        <f>IFERROR(AM24*(1+Dashboard!$D$7)*(1+Dashboard!$D$8)*(1+Dashboard!$D$10),"-")</f>
        <v>79.358602192196727</v>
      </c>
      <c r="AP24" s="112">
        <f>IF(AND(AN24="-",AO24="-"),"-",IFERROR(AN24*Dashboard!$D$9,0)+IFERROR(AO24*(1-Dashboard!$D$9),0))</f>
        <v>39.679301096098364</v>
      </c>
      <c r="AQ24" s="56">
        <v>2.6037935212517015E-4</v>
      </c>
      <c r="AR24" s="58">
        <v>2.6037935212517015E-4</v>
      </c>
      <c r="AT24" s="36">
        <v>2031</v>
      </c>
      <c r="AU24" s="47"/>
      <c r="AV24" s="51" t="s">
        <v>121</v>
      </c>
      <c r="AW24" s="49" t="s">
        <v>121</v>
      </c>
      <c r="AX24" s="49" t="s">
        <v>121</v>
      </c>
      <c r="AY24" s="52" t="s">
        <v>121</v>
      </c>
      <c r="AZ24" s="53" t="s">
        <v>121</v>
      </c>
      <c r="BA24" s="55">
        <v>96.265692898806279</v>
      </c>
      <c r="BB24" s="109" t="str">
        <f>IFERROR(AZ24*(1+Dashboard!$D$8),"-")</f>
        <v>-</v>
      </c>
      <c r="BC24" s="119">
        <f>IFERROR(BA24*(1+Dashboard!$D$7)*(1+Dashboard!$D$8)*(1+Dashboard!$D$10),"-")</f>
        <v>114.08085306432234</v>
      </c>
      <c r="BD24" s="112">
        <f>IF(AND(BB24="-",BC24="-"),"-",IFERROR(BB24*Dashboard!$D$9,0)+IFERROR(BC24*(1-Dashboard!$D$9),0))</f>
        <v>57.04042653216117</v>
      </c>
      <c r="BE24" s="51" t="s">
        <v>121</v>
      </c>
      <c r="BF24" s="49" t="s">
        <v>121</v>
      </c>
      <c r="BG24" s="49" t="s">
        <v>121</v>
      </c>
      <c r="BH24" s="52" t="s">
        <v>121</v>
      </c>
      <c r="BI24" s="53" t="s">
        <v>121</v>
      </c>
      <c r="BJ24" s="55">
        <v>217.65027651027424</v>
      </c>
      <c r="BK24" s="109" t="str">
        <f>IFERROR(BI24*(1+Dashboard!$D$8),"-")</f>
        <v>-</v>
      </c>
      <c r="BL24" s="119">
        <f>IFERROR(BJ24*(1+Dashboard!$D$7)*(1+Dashboard!$D$8)*(1+Dashboard!$D$10),"-")</f>
        <v>257.92915904192921</v>
      </c>
      <c r="BM24" s="112">
        <f>IF(AND(BK24="-",BL24="-"),"-",IFERROR(BK24*Dashboard!$D$9,0)+IFERROR(BL24*(1-Dashboard!$D$9),0))</f>
        <v>128.96457952096461</v>
      </c>
      <c r="BO24" s="36">
        <v>2031</v>
      </c>
      <c r="BP24" s="47"/>
      <c r="BQ24" s="59">
        <v>94</v>
      </c>
      <c r="BR24" s="53" t="s">
        <v>121</v>
      </c>
      <c r="BS24" s="57">
        <v>1.0094683881034754</v>
      </c>
      <c r="BT24" s="112">
        <f>IF(AND(BR24="-",BS24="-"),"-",IFERROR(BR24*Dashboard!$D$9,0)+IFERROR(BS24*(1-Dashboard!$D$9),0))</f>
        <v>0.50473419405173769</v>
      </c>
      <c r="BU24" s="53" t="s">
        <v>121</v>
      </c>
      <c r="BV24" s="57">
        <v>2.2600038539630045</v>
      </c>
      <c r="BW24" s="112">
        <f>IF(AND(BU24="-",BV24="-"),"-",IFERROR(BU24*Dashboard!$D$9,0)+IFERROR(BV24*(1-Dashboard!$D$9),0))</f>
        <v>1.1300019269815023</v>
      </c>
      <c r="BX24" s="112">
        <f>IFERROR(BT24*(1+Dashboard!$D$7)*(1+Dashboard!$D$8),"-")</f>
        <v>0.58872196394194698</v>
      </c>
      <c r="BY24" s="112">
        <f>IFERROR(BW24*(1+Dashboard!$D$7)*(1+Dashboard!$D$8),"-")</f>
        <v>1.3180342476312243</v>
      </c>
    </row>
    <row r="25" spans="2:77" x14ac:dyDescent="0.2">
      <c r="B25" s="36">
        <v>2032</v>
      </c>
      <c r="C25" s="47"/>
      <c r="D25" s="48">
        <v>5.7070445854454185E-2</v>
      </c>
      <c r="E25" s="49">
        <v>5.3075181859542027E-2</v>
      </c>
      <c r="F25" s="49">
        <v>4.6825938276277353E-2</v>
      </c>
      <c r="G25" s="49">
        <v>4.0603762682344544E-2</v>
      </c>
      <c r="H25" s="50">
        <v>1.6530052712476694E-3</v>
      </c>
      <c r="I25" s="101">
        <f>IFERROR((D25+$H25)*(1+Dashboard!$D$7)*(1+Dashboard!$D$8),"-")</f>
        <v>6.8495033393018656E-2</v>
      </c>
      <c r="J25" s="102">
        <f>IFERROR((E25+$H25)*(1+Dashboard!$D$7)*(1+Dashboard!$D$8),"-")</f>
        <v>6.383495746935311E-2</v>
      </c>
      <c r="K25" s="102">
        <f>IFERROR((F25+$H25)*(1+Dashboard!$D$7)*(1+Dashboard!$D$8),"-")</f>
        <v>5.6545839753833191E-2</v>
      </c>
      <c r="L25" s="103">
        <f>IFERROR((G25+$H25)*(1+Dashboard!$D$7)*(1+Dashboard!$D$8),"-")</f>
        <v>4.9288294141069965E-2</v>
      </c>
      <c r="M25" s="53">
        <v>88.13</v>
      </c>
      <c r="N25" s="54">
        <v>100.99697999999999</v>
      </c>
      <c r="O25" s="109">
        <f>M25*(1+Dashboard!$D$8)</f>
        <v>95.180400000000006</v>
      </c>
      <c r="P25" s="111">
        <f>N25*(1+Dashboard!$D$10)*(1+Dashboard!$D$7)*(1+Dashboard!$D$8)</f>
        <v>119.68772351155199</v>
      </c>
      <c r="Q25" s="112">
        <f>O25*Dashboard!$D$9+P25*(1-Dashboard!$D$9)</f>
        <v>107.434061755776</v>
      </c>
      <c r="R25" s="51">
        <v>3.9408648252665775E-2</v>
      </c>
      <c r="S25" s="49">
        <v>4.0248529704373433E-2</v>
      </c>
      <c r="T25" s="49">
        <v>3.8390557190083704E-2</v>
      </c>
      <c r="U25" s="52">
        <v>3.8634510570141341E-2</v>
      </c>
      <c r="W25" s="36">
        <v>2032</v>
      </c>
      <c r="X25" s="47"/>
      <c r="Y25" s="51" t="s">
        <v>121</v>
      </c>
      <c r="Z25" s="49" t="s">
        <v>121</v>
      </c>
      <c r="AA25" s="49" t="s">
        <v>121</v>
      </c>
      <c r="AB25" s="52" t="s">
        <v>121</v>
      </c>
      <c r="AC25" s="53" t="s">
        <v>121</v>
      </c>
      <c r="AD25" s="55">
        <v>8.5817750112759121</v>
      </c>
      <c r="AE25" s="109" t="str">
        <f>IFERROR(AC25*(1+Dashboard!$D$8),"-")</f>
        <v>-</v>
      </c>
      <c r="AF25" s="119">
        <f>IFERROR(AD25*(1+Dashboard!$D$7)*(1+Dashboard!$D$8)*(1+Dashboard!$D$10),"-")</f>
        <v>10.16993889112266</v>
      </c>
      <c r="AG25" s="112">
        <f>IF(AND(AE25="-",AF25="-"),"-",IFERROR(AE25*Dashboard!$D$9,0)+IFERROR(AF25*(1-Dashboard!$D$9),0))</f>
        <v>5.0849694455613301</v>
      </c>
      <c r="AH25" s="51" t="s">
        <v>121</v>
      </c>
      <c r="AI25" s="49" t="s">
        <v>121</v>
      </c>
      <c r="AJ25" s="49" t="s">
        <v>121</v>
      </c>
      <c r="AK25" s="52" t="s">
        <v>121</v>
      </c>
      <c r="AL25" s="53" t="s">
        <v>121</v>
      </c>
      <c r="AM25" s="55">
        <v>31.481805656338096</v>
      </c>
      <c r="AN25" s="109" t="str">
        <f>IFERROR(AL25*(1+Dashboard!$D$8),"-")</f>
        <v>-</v>
      </c>
      <c r="AO25" s="119">
        <f>IFERROR(AM25*(1+Dashboard!$D$7)*(1+Dashboard!$D$8)*(1+Dashboard!$D$10),"-")</f>
        <v>37.307904167433605</v>
      </c>
      <c r="AP25" s="112">
        <f>IF(AND(AN25="-",AO25="-"),"-",IFERROR(AN25*Dashboard!$D$9,0)+IFERROR(AO25*(1-Dashboard!$D$9),0))</f>
        <v>18.653952083716803</v>
      </c>
      <c r="AQ25" s="56">
        <v>2.6037935212517015E-4</v>
      </c>
      <c r="AR25" s="58">
        <v>2.6037935212517015E-4</v>
      </c>
      <c r="AT25" s="36">
        <v>2032</v>
      </c>
      <c r="AU25" s="47"/>
      <c r="AV25" s="51" t="s">
        <v>121</v>
      </c>
      <c r="AW25" s="49" t="s">
        <v>121</v>
      </c>
      <c r="AX25" s="49" t="s">
        <v>121</v>
      </c>
      <c r="AY25" s="52" t="s">
        <v>121</v>
      </c>
      <c r="AZ25" s="53" t="s">
        <v>121</v>
      </c>
      <c r="BA25" s="55">
        <v>27.892250500892633</v>
      </c>
      <c r="BB25" s="109" t="str">
        <f>IFERROR(AZ25*(1+Dashboard!$D$8),"-")</f>
        <v>-</v>
      </c>
      <c r="BC25" s="119">
        <f>IFERROR(BA25*(1+Dashboard!$D$7)*(1+Dashboard!$D$8)*(1+Dashboard!$D$10),"-")</f>
        <v>33.054057319989028</v>
      </c>
      <c r="BD25" s="112">
        <f>IF(AND(BB25="-",BC25="-"),"-",IFERROR(BB25*Dashboard!$D$9,0)+IFERROR(BC25*(1-Dashboard!$D$9),0))</f>
        <v>16.527028659994514</v>
      </c>
      <c r="BE25" s="51" t="s">
        <v>121</v>
      </c>
      <c r="BF25" s="49" t="s">
        <v>121</v>
      </c>
      <c r="BG25" s="49" t="s">
        <v>121</v>
      </c>
      <c r="BH25" s="52" t="s">
        <v>121</v>
      </c>
      <c r="BI25" s="53" t="s">
        <v>121</v>
      </c>
      <c r="BJ25" s="55">
        <v>102.3213039765357</v>
      </c>
      <c r="BK25" s="109" t="str">
        <f>IFERROR(BI25*(1+Dashboard!$D$8),"-")</f>
        <v>-</v>
      </c>
      <c r="BL25" s="119">
        <f>IFERROR(BJ25*(1+Dashboard!$D$7)*(1+Dashboard!$D$8)*(1+Dashboard!$D$10),"-")</f>
        <v>121.25713006156295</v>
      </c>
      <c r="BM25" s="112">
        <f>IF(AND(BK25="-",BL25="-"),"-",IFERROR(BK25*Dashboard!$D$9,0)+IFERROR(BL25*(1-Dashboard!$D$9),0))</f>
        <v>60.628565030781473</v>
      </c>
      <c r="BO25" s="36">
        <v>2032</v>
      </c>
      <c r="BP25" s="47"/>
      <c r="BQ25" s="59">
        <v>94</v>
      </c>
      <c r="BR25" s="53" t="s">
        <v>121</v>
      </c>
      <c r="BS25" s="57">
        <v>0.27217392728770429</v>
      </c>
      <c r="BT25" s="112">
        <f>IF(AND(BR25="-",BS25="-"),"-",IFERROR(BR25*Dashboard!$D$9,0)+IFERROR(BS25*(1-Dashboard!$D$9),0))</f>
        <v>0.13608696364385214</v>
      </c>
      <c r="BU25" s="53" t="s">
        <v>121</v>
      </c>
      <c r="BV25" s="57">
        <v>1.0726854781338935</v>
      </c>
      <c r="BW25" s="112">
        <f>IF(AND(BU25="-",BV25="-"),"-",IFERROR(BU25*Dashboard!$D$9,0)+IFERROR(BV25*(1-Dashboard!$D$9),0))</f>
        <v>0.53634273906694674</v>
      </c>
      <c r="BX25" s="112">
        <f>IFERROR(BT25*(1+Dashboard!$D$7)*(1+Dashboard!$D$8),"-")</f>
        <v>0.15873183439418917</v>
      </c>
      <c r="BY25" s="112">
        <f>IFERROR(BW25*(1+Dashboard!$D$7)*(1+Dashboard!$D$8),"-")</f>
        <v>0.62559017084768676</v>
      </c>
    </row>
    <row r="26" spans="2:77" x14ac:dyDescent="0.2">
      <c r="B26" s="36">
        <v>2033</v>
      </c>
      <c r="C26" s="47"/>
      <c r="D26" s="48">
        <v>6.1745250482006186E-2</v>
      </c>
      <c r="E26" s="49">
        <v>5.4282116132762494E-2</v>
      </c>
      <c r="F26" s="49">
        <v>4.755427041388071E-2</v>
      </c>
      <c r="G26" s="49">
        <v>3.8877940319252867E-2</v>
      </c>
      <c r="H26" s="50">
        <v>1.7201761481845774E-3</v>
      </c>
      <c r="I26" s="101">
        <f>IFERROR((D26+$H26)*(1+Dashboard!$D$7)*(1+Dashboard!$D$8),"-")</f>
        <v>7.4026073621454511E-2</v>
      </c>
      <c r="J26" s="102">
        <f>IFERROR((E26+$H26)*(1+Dashboard!$D$7)*(1+Dashboard!$D$8),"-")</f>
        <v>6.5321073716496675E-2</v>
      </c>
      <c r="K26" s="102">
        <f>IFERROR((F26+$H26)*(1+Dashboard!$D$7)*(1+Dashboard!$D$8),"-")</f>
        <v>5.7473714469992956E-2</v>
      </c>
      <c r="L26" s="103">
        <f>IFERROR((G26+$H26)*(1+Dashboard!$D$7)*(1+Dashboard!$D$8),"-")</f>
        <v>4.7353643047619041E-2</v>
      </c>
      <c r="M26" s="53">
        <v>83.9</v>
      </c>
      <c r="N26" s="54">
        <v>97.743500000000012</v>
      </c>
      <c r="O26" s="109">
        <f>M26*(1+Dashboard!$D$8)</f>
        <v>90.612000000000009</v>
      </c>
      <c r="P26" s="111">
        <f>N26*(1+Dashboard!$D$10)*(1+Dashboard!$D$7)*(1+Dashboard!$D$8)</f>
        <v>115.83214669440002</v>
      </c>
      <c r="Q26" s="112">
        <f>O26*Dashboard!$D$9+P26*(1-Dashboard!$D$9)</f>
        <v>103.22207334720002</v>
      </c>
      <c r="R26" s="51">
        <v>3.8975785730316376E-2</v>
      </c>
      <c r="S26" s="49">
        <v>3.980644196827577E-2</v>
      </c>
      <c r="T26" s="49">
        <v>3.7968877326487412E-2</v>
      </c>
      <c r="U26" s="52">
        <v>3.8210151135432871E-2</v>
      </c>
      <c r="W26" s="36">
        <v>2033</v>
      </c>
      <c r="X26" s="47"/>
      <c r="Y26" s="51" t="s">
        <v>121</v>
      </c>
      <c r="Z26" s="49" t="s">
        <v>121</v>
      </c>
      <c r="AA26" s="49" t="s">
        <v>121</v>
      </c>
      <c r="AB26" s="52" t="s">
        <v>121</v>
      </c>
      <c r="AC26" s="53" t="s">
        <v>121</v>
      </c>
      <c r="AD26" s="55" t="s">
        <v>121</v>
      </c>
      <c r="AE26" s="109" t="str">
        <f>IFERROR(AC26*(1+Dashboard!$D$8),"-")</f>
        <v>-</v>
      </c>
      <c r="AF26" s="119" t="str">
        <f>IFERROR(AD26*(1+Dashboard!$D$7)*(1+Dashboard!$D$8)*(1+Dashboard!$D$10),"-")</f>
        <v>-</v>
      </c>
      <c r="AG26" s="112" t="str">
        <f>IF(AND(AE26="-",AF26="-"),"-",IFERROR(AE26*Dashboard!$D$9,0)+IFERROR(AF26*(1-Dashboard!$D$9),0))</f>
        <v>-</v>
      </c>
      <c r="AH26" s="51" t="s">
        <v>121</v>
      </c>
      <c r="AI26" s="49" t="s">
        <v>121</v>
      </c>
      <c r="AJ26" s="49" t="s">
        <v>121</v>
      </c>
      <c r="AK26" s="52" t="s">
        <v>121</v>
      </c>
      <c r="AL26" s="53" t="s">
        <v>121</v>
      </c>
      <c r="AM26" s="55">
        <v>7.6440277518493982</v>
      </c>
      <c r="AN26" s="109" t="str">
        <f>IFERROR(AL26*(1+Dashboard!$D$8),"-")</f>
        <v>-</v>
      </c>
      <c r="AO26" s="119">
        <f>IFERROR(AM26*(1+Dashboard!$D$7)*(1+Dashboard!$D$8)*(1+Dashboard!$D$10),"-")</f>
        <v>9.0586498732732537</v>
      </c>
      <c r="AP26" s="112">
        <f>IF(AND(AN26="-",AO26="-"),"-",IFERROR(AN26*Dashboard!$D$9,0)+IFERROR(AO26*(1-Dashboard!$D$9),0))</f>
        <v>4.5293249366366268</v>
      </c>
      <c r="AQ26" s="56">
        <v>2.6037935212517015E-4</v>
      </c>
      <c r="AR26" s="58">
        <v>2.6037935212517015E-4</v>
      </c>
      <c r="AT26" s="36">
        <v>2033</v>
      </c>
      <c r="AU26" s="47"/>
      <c r="AV26" s="51" t="s">
        <v>121</v>
      </c>
      <c r="AW26" s="49" t="s">
        <v>121</v>
      </c>
      <c r="AX26" s="49" t="s">
        <v>121</v>
      </c>
      <c r="AY26" s="52" t="s">
        <v>121</v>
      </c>
      <c r="AZ26" s="53" t="s">
        <v>121</v>
      </c>
      <c r="BA26" s="55" t="s">
        <v>121</v>
      </c>
      <c r="BB26" s="109" t="str">
        <f>IFERROR(AZ26*(1+Dashboard!$D$8),"-")</f>
        <v>-</v>
      </c>
      <c r="BC26" s="119" t="str">
        <f>IFERROR(BA26*(1+Dashboard!$D$7)*(1+Dashboard!$D$8)*(1+Dashboard!$D$10),"-")</f>
        <v>-</v>
      </c>
      <c r="BD26" s="112" t="str">
        <f>IF(AND(BB26="-",BC26="-"),"-",IFERROR(BB26*Dashboard!$D$9,0)+IFERROR(BC26*(1-Dashboard!$D$9),0))</f>
        <v>-</v>
      </c>
      <c r="BE26" s="51" t="s">
        <v>121</v>
      </c>
      <c r="BF26" s="49" t="s">
        <v>121</v>
      </c>
      <c r="BG26" s="49" t="s">
        <v>121</v>
      </c>
      <c r="BH26" s="52" t="s">
        <v>121</v>
      </c>
      <c r="BI26" s="53" t="s">
        <v>121</v>
      </c>
      <c r="BJ26" s="55">
        <v>24.844409997956731</v>
      </c>
      <c r="BK26" s="109" t="str">
        <f>IFERROR(BI26*(1+Dashboard!$D$8),"-")</f>
        <v>-</v>
      </c>
      <c r="BL26" s="119">
        <f>IFERROR(BJ26*(1+Dashboard!$D$7)*(1+Dashboard!$D$8)*(1+Dashboard!$D$10),"-")</f>
        <v>29.442176138762601</v>
      </c>
      <c r="BM26" s="112">
        <f>IF(AND(BK26="-",BL26="-"),"-",IFERROR(BK26*Dashboard!$D$9,0)+IFERROR(BL26*(1-Dashboard!$D$9),0))</f>
        <v>14.721088069381301</v>
      </c>
      <c r="BO26" s="36">
        <v>2033</v>
      </c>
      <c r="BP26" s="47"/>
      <c r="BQ26" s="59">
        <v>94</v>
      </c>
      <c r="BR26" s="53" t="s">
        <v>121</v>
      </c>
      <c r="BS26" s="57" t="s">
        <v>121</v>
      </c>
      <c r="BT26" s="112" t="str">
        <f>IF(AND(BR26="-",BS26="-"),"-",IFERROR(BR26*Dashboard!$D$9,0)+IFERROR(BS26*(1-Dashboard!$D$9),0))</f>
        <v>-</v>
      </c>
      <c r="BU26" s="53" t="s">
        <v>121</v>
      </c>
      <c r="BV26" s="57">
        <v>0.18181130588279734</v>
      </c>
      <c r="BW26" s="112">
        <f>IF(AND(BU26="-",BV26="-"),"-",IFERROR(BU26*Dashboard!$D$9,0)+IFERROR(BV26*(1-Dashboard!$D$9),0))</f>
        <v>9.0905652941398671E-2</v>
      </c>
      <c r="BX26" s="112" t="str">
        <f>IFERROR(BT26*(1+Dashboard!$D$7)*(1+Dashboard!$D$8),"-")</f>
        <v>-</v>
      </c>
      <c r="BY26" s="112">
        <f>IFERROR(BW26*(1+Dashboard!$D$7)*(1+Dashboard!$D$8),"-")</f>
        <v>0.10603235359084742</v>
      </c>
    </row>
    <row r="27" spans="2:77" x14ac:dyDescent="0.2">
      <c r="B27" s="36">
        <v>2034</v>
      </c>
      <c r="C27" s="47"/>
      <c r="D27" s="48">
        <v>6.0822107579193423E-2</v>
      </c>
      <c r="E27" s="49">
        <v>5.1223505834618661E-2</v>
      </c>
      <c r="F27" s="49">
        <v>5.0533355903515438E-2</v>
      </c>
      <c r="G27" s="49">
        <v>3.9742589955353659E-2</v>
      </c>
      <c r="H27" s="50">
        <v>1.790076554655936E-3</v>
      </c>
      <c r="I27" s="101">
        <f>IFERROR((D27+$H27)*(1+Dashboard!$D$7)*(1+Dashboard!$D$8),"-")</f>
        <v>7.3030851573721911E-2</v>
      </c>
      <c r="J27" s="102">
        <f>IFERROR((E27+$H27)*(1+Dashboard!$D$7)*(1+Dashboard!$D$8),"-")</f>
        <v>6.1835042498849899E-2</v>
      </c>
      <c r="K27" s="102">
        <f>IFERROR((F27+$H27)*(1+Dashboard!$D$7)*(1+Dashboard!$D$8),"-")</f>
        <v>6.1030051619211094E-2</v>
      </c>
      <c r="L27" s="103">
        <f>IFERROR((G27+$H27)*(1+Dashboard!$D$7)*(1+Dashboard!$D$8),"-")</f>
        <v>4.8443702217275196E-2</v>
      </c>
      <c r="M27" s="53">
        <v>82.490000000000009</v>
      </c>
      <c r="N27" s="54">
        <v>94.781010000000009</v>
      </c>
      <c r="O27" s="109">
        <f>M27*(1+Dashboard!$D$8)</f>
        <v>89.089200000000019</v>
      </c>
      <c r="P27" s="111">
        <f>N27*(1+Dashboard!$D$10)*(1+Dashboard!$D$7)*(1+Dashboard!$D$8)</f>
        <v>112.32141118502403</v>
      </c>
      <c r="Q27" s="112">
        <f>O27*Dashboard!$D$9+P27*(1-Dashboard!$D$9)</f>
        <v>100.70530559251202</v>
      </c>
      <c r="R27" s="51">
        <v>3.8563541756260547E-2</v>
      </c>
      <c r="S27" s="49">
        <v>3.9385412205243685E-2</v>
      </c>
      <c r="T27" s="49">
        <v>3.7567283347399658E-2</v>
      </c>
      <c r="U27" s="52">
        <v>3.7806005221291822E-2</v>
      </c>
      <c r="W27" s="36">
        <v>2034</v>
      </c>
      <c r="X27" s="47"/>
      <c r="Y27" s="51" t="s">
        <v>121</v>
      </c>
      <c r="Z27" s="49" t="s">
        <v>121</v>
      </c>
      <c r="AA27" s="49" t="s">
        <v>121</v>
      </c>
      <c r="AB27" s="52" t="s">
        <v>121</v>
      </c>
      <c r="AC27" s="53" t="s">
        <v>121</v>
      </c>
      <c r="AD27" s="55" t="s">
        <v>121</v>
      </c>
      <c r="AE27" s="109" t="str">
        <f>IFERROR(AC27*(1+Dashboard!$D$8),"-")</f>
        <v>-</v>
      </c>
      <c r="AF27" s="119" t="str">
        <f>IFERROR(AD27*(1+Dashboard!$D$7)*(1+Dashboard!$D$8)*(1+Dashboard!$D$10),"-")</f>
        <v>-</v>
      </c>
      <c r="AG27" s="112" t="str">
        <f>IF(AND(AE27="-",AF27="-"),"-",IFERROR(AE27*Dashboard!$D$9,0)+IFERROR(AF27*(1-Dashboard!$D$9),0))</f>
        <v>-</v>
      </c>
      <c r="AH27" s="51" t="s">
        <v>121</v>
      </c>
      <c r="AI27" s="49" t="s">
        <v>121</v>
      </c>
      <c r="AJ27" s="49" t="s">
        <v>121</v>
      </c>
      <c r="AK27" s="52" t="s">
        <v>121</v>
      </c>
      <c r="AL27" s="53" t="s">
        <v>121</v>
      </c>
      <c r="AM27" s="55" t="s">
        <v>121</v>
      </c>
      <c r="AN27" s="109" t="str">
        <f>IFERROR(AL27*(1+Dashboard!$D$8),"-")</f>
        <v>-</v>
      </c>
      <c r="AO27" s="119" t="str">
        <f>IFERROR(AM27*(1+Dashboard!$D$7)*(1+Dashboard!$D$8)*(1+Dashboard!$D$10),"-")</f>
        <v>-</v>
      </c>
      <c r="AP27" s="112" t="str">
        <f>IF(AND(AN27="-",AO27="-"),"-",IFERROR(AN27*Dashboard!$D$9,0)+IFERROR(AO27*(1-Dashboard!$D$9),0))</f>
        <v>-</v>
      </c>
      <c r="AQ27" s="56">
        <v>2.6037935212517015E-4</v>
      </c>
      <c r="AR27" s="58">
        <v>2.6037935212517015E-4</v>
      </c>
      <c r="AT27" s="36">
        <v>2034</v>
      </c>
      <c r="AU27" s="47"/>
      <c r="AV27" s="51" t="s">
        <v>121</v>
      </c>
      <c r="AW27" s="49" t="s">
        <v>121</v>
      </c>
      <c r="AX27" s="49" t="s">
        <v>121</v>
      </c>
      <c r="AY27" s="52" t="s">
        <v>121</v>
      </c>
      <c r="AZ27" s="53" t="s">
        <v>121</v>
      </c>
      <c r="BA27" s="55" t="s">
        <v>121</v>
      </c>
      <c r="BB27" s="109" t="str">
        <f>IFERROR(AZ27*(1+Dashboard!$D$8),"-")</f>
        <v>-</v>
      </c>
      <c r="BC27" s="119" t="str">
        <f>IFERROR(BA27*(1+Dashboard!$D$7)*(1+Dashboard!$D$8)*(1+Dashboard!$D$10),"-")</f>
        <v>-</v>
      </c>
      <c r="BD27" s="112" t="str">
        <f>IF(AND(BB27="-",BC27="-"),"-",IFERROR(BB27*Dashboard!$D$9,0)+IFERROR(BC27*(1-Dashboard!$D$9),0))</f>
        <v>-</v>
      </c>
      <c r="BE27" s="51" t="s">
        <v>121</v>
      </c>
      <c r="BF27" s="49" t="s">
        <v>121</v>
      </c>
      <c r="BG27" s="49" t="s">
        <v>121</v>
      </c>
      <c r="BH27" s="52" t="s">
        <v>121</v>
      </c>
      <c r="BI27" s="53" t="s">
        <v>121</v>
      </c>
      <c r="BJ27" s="55" t="s">
        <v>121</v>
      </c>
      <c r="BK27" s="109" t="str">
        <f>IFERROR(BI27*(1+Dashboard!$D$8),"-")</f>
        <v>-</v>
      </c>
      <c r="BL27" s="119" t="str">
        <f>IFERROR(BJ27*(1+Dashboard!$D$7)*(1+Dashboard!$D$8)*(1+Dashboard!$D$10),"-")</f>
        <v>-</v>
      </c>
      <c r="BM27" s="112" t="str">
        <f>IF(AND(BK27="-",BL27="-"),"-",IFERROR(BK27*Dashboard!$D$9,0)+IFERROR(BL27*(1-Dashboard!$D$9),0))</f>
        <v>-</v>
      </c>
      <c r="BO27" s="36">
        <v>2034</v>
      </c>
      <c r="BP27" s="47"/>
      <c r="BQ27" s="59">
        <v>94</v>
      </c>
      <c r="BR27" s="53" t="s">
        <v>121</v>
      </c>
      <c r="BS27" s="57" t="s">
        <v>121</v>
      </c>
      <c r="BT27" s="112" t="str">
        <f>IF(AND(BR27="-",BS27="-"),"-",IFERROR(BR27*Dashboard!$D$9,0)+IFERROR(BS27*(1-Dashboard!$D$9),0))</f>
        <v>-</v>
      </c>
      <c r="BU27" s="53" t="s">
        <v>121</v>
      </c>
      <c r="BV27" s="57" t="s">
        <v>121</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v>6.286262917667472E-2</v>
      </c>
      <c r="E28" s="49">
        <v>5.6217031496036803E-2</v>
      </c>
      <c r="F28" s="49">
        <v>5.6244655170036885E-2</v>
      </c>
      <c r="G28" s="49">
        <v>4.7660796334610574E-2</v>
      </c>
      <c r="H28" s="50">
        <v>1.8628174067584109E-3</v>
      </c>
      <c r="I28" s="101">
        <f>IFERROR((D28+$H28)*(1+Dashboard!$D$7)*(1+Dashboard!$D$8),"-")</f>
        <v>7.54957608949164E-2</v>
      </c>
      <c r="J28" s="102">
        <f>IFERROR((E28+$H28)*(1+Dashboard!$D$7)*(1+Dashboard!$D$8),"-")</f>
        <v>6.7744335760220348E-2</v>
      </c>
      <c r="K28" s="102">
        <f>IFERROR((F28+$H28)*(1+Dashboard!$D$7)*(1+Dashboard!$D$8),"-")</f>
        <v>6.7776556013574046E-2</v>
      </c>
      <c r="L28" s="103">
        <f>IFERROR((G28+$H28)*(1+Dashboard!$D$7)*(1+Dashboard!$D$8),"-")</f>
        <v>5.7764343067932794E-2</v>
      </c>
      <c r="M28" s="53">
        <v>88.13</v>
      </c>
      <c r="N28" s="54">
        <v>100.99697999999999</v>
      </c>
      <c r="O28" s="109">
        <f>M28*(1+Dashboard!$D$8)</f>
        <v>95.180400000000006</v>
      </c>
      <c r="P28" s="111">
        <f>N28*(1+Dashboard!$D$10)*(1+Dashboard!$D$7)*(1+Dashboard!$D$8)</f>
        <v>119.68772351155199</v>
      </c>
      <c r="Q28" s="112">
        <f>O28*Dashboard!$D$9+P28*(1-Dashboard!$D$9)</f>
        <v>107.434061755776</v>
      </c>
      <c r="R28" s="51">
        <v>3.8171274181554186E-2</v>
      </c>
      <c r="S28" s="49">
        <v>3.8984784580784033E-2</v>
      </c>
      <c r="T28" s="49">
        <v>3.7185149693283237E-2</v>
      </c>
      <c r="U28" s="52">
        <v>3.7421443293053351E-2</v>
      </c>
      <c r="W28" s="36">
        <v>2035</v>
      </c>
      <c r="X28" s="47"/>
      <c r="Y28" s="51" t="s">
        <v>121</v>
      </c>
      <c r="Z28" s="49" t="s">
        <v>121</v>
      </c>
      <c r="AA28" s="49" t="s">
        <v>121</v>
      </c>
      <c r="AB28" s="52" t="s">
        <v>121</v>
      </c>
      <c r="AC28" s="53" t="s">
        <v>121</v>
      </c>
      <c r="AD28" s="55" t="s">
        <v>121</v>
      </c>
      <c r="AE28" s="109" t="str">
        <f>IFERROR(AC28*(1+Dashboard!$D$8),"-")</f>
        <v>-</v>
      </c>
      <c r="AF28" s="119" t="str">
        <f>IFERROR(AD28*(1+Dashboard!$D$7)*(1+Dashboard!$D$8)*(1+Dashboard!$D$10),"-")</f>
        <v>-</v>
      </c>
      <c r="AG28" s="112" t="str">
        <f>IF(AND(AE28="-",AF28="-"),"-",IFERROR(AE28*Dashboard!$D$9,0)+IFERROR(AF28*(1-Dashboard!$D$9),0))</f>
        <v>-</v>
      </c>
      <c r="AH28" s="51" t="s">
        <v>121</v>
      </c>
      <c r="AI28" s="49" t="s">
        <v>121</v>
      </c>
      <c r="AJ28" s="49" t="s">
        <v>121</v>
      </c>
      <c r="AK28" s="52" t="s">
        <v>121</v>
      </c>
      <c r="AL28" s="53" t="s">
        <v>121</v>
      </c>
      <c r="AM28" s="55" t="s">
        <v>121</v>
      </c>
      <c r="AN28" s="109" t="str">
        <f>IFERROR(AL28*(1+Dashboard!$D$8),"-")</f>
        <v>-</v>
      </c>
      <c r="AO28" s="119" t="str">
        <f>IFERROR(AM28*(1+Dashboard!$D$7)*(1+Dashboard!$D$8)*(1+Dashboard!$D$10),"-")</f>
        <v>-</v>
      </c>
      <c r="AP28" s="112" t="str">
        <f>IF(AND(AN28="-",AO28="-"),"-",IFERROR(AN28*Dashboard!$D$9,0)+IFERROR(AO28*(1-Dashboard!$D$9),0))</f>
        <v>-</v>
      </c>
      <c r="AQ28" s="56">
        <v>2.6037935212517015E-4</v>
      </c>
      <c r="AR28" s="58">
        <v>2.6037935212517015E-4</v>
      </c>
      <c r="AT28" s="36">
        <v>2035</v>
      </c>
      <c r="AU28" s="47"/>
      <c r="AV28" s="51" t="s">
        <v>121</v>
      </c>
      <c r="AW28" s="49" t="s">
        <v>121</v>
      </c>
      <c r="AX28" s="49" t="s">
        <v>121</v>
      </c>
      <c r="AY28" s="52" t="s">
        <v>121</v>
      </c>
      <c r="AZ28" s="53" t="s">
        <v>121</v>
      </c>
      <c r="BA28" s="55" t="s">
        <v>121</v>
      </c>
      <c r="BB28" s="109" t="str">
        <f>IFERROR(AZ28*(1+Dashboard!$D$8),"-")</f>
        <v>-</v>
      </c>
      <c r="BC28" s="119" t="str">
        <f>IFERROR(BA28*(1+Dashboard!$D$7)*(1+Dashboard!$D$8)*(1+Dashboard!$D$10),"-")</f>
        <v>-</v>
      </c>
      <c r="BD28" s="112" t="str">
        <f>IF(AND(BB28="-",BC28="-"),"-",IFERROR(BB28*Dashboard!$D$9,0)+IFERROR(BC28*(1-Dashboard!$D$9),0))</f>
        <v>-</v>
      </c>
      <c r="BE28" s="51" t="s">
        <v>121</v>
      </c>
      <c r="BF28" s="49" t="s">
        <v>121</v>
      </c>
      <c r="BG28" s="49" t="s">
        <v>121</v>
      </c>
      <c r="BH28" s="52" t="s">
        <v>121</v>
      </c>
      <c r="BI28" s="53" t="s">
        <v>121</v>
      </c>
      <c r="BJ28" s="55" t="s">
        <v>121</v>
      </c>
      <c r="BK28" s="109" t="str">
        <f>IFERROR(BI28*(1+Dashboard!$D$8),"-")</f>
        <v>-</v>
      </c>
      <c r="BL28" s="119" t="str">
        <f>IFERROR(BJ28*(1+Dashboard!$D$7)*(1+Dashboard!$D$8)*(1+Dashboard!$D$10),"-")</f>
        <v>-</v>
      </c>
      <c r="BM28" s="112" t="str">
        <f>IF(AND(BK28="-",BL28="-"),"-",IFERROR(BK28*Dashboard!$D$9,0)+IFERROR(BL28*(1-Dashboard!$D$9),0))</f>
        <v>-</v>
      </c>
      <c r="BO28" s="36">
        <v>2035</v>
      </c>
      <c r="BP28" s="47"/>
      <c r="BQ28" s="59">
        <v>94</v>
      </c>
      <c r="BR28" s="53" t="s">
        <v>121</v>
      </c>
      <c r="BS28" s="57" t="s">
        <v>121</v>
      </c>
      <c r="BT28" s="112" t="str">
        <f>IF(AND(BR28="-",BS28="-"),"-",IFERROR(BR28*Dashboard!$D$9,0)+IFERROR(BS28*(1-Dashboard!$D$9),0))</f>
        <v>-</v>
      </c>
      <c r="BU28" s="53" t="s">
        <v>121</v>
      </c>
      <c r="BV28" s="57" t="s">
        <v>121</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v>6.4018923050572982E-2</v>
      </c>
      <c r="E29" s="49">
        <v>5.6582600112287544E-2</v>
      </c>
      <c r="F29" s="49">
        <v>5.91797176449394E-2</v>
      </c>
      <c r="G29" s="49">
        <v>4.9777448337147819E-2</v>
      </c>
      <c r="H29" s="50">
        <v>2.1133807399714016E-3</v>
      </c>
      <c r="I29" s="101">
        <f>IFERROR((D29+$H29)*(1+Dashboard!$D$7)*(1+Dashboard!$D$8),"-")</f>
        <v>7.7136719141290985E-2</v>
      </c>
      <c r="J29" s="102">
        <f>IFERROR((E29+$H29)*(1+Dashboard!$D$7)*(1+Dashboard!$D$8),"-")</f>
        <v>6.846299206607484E-2</v>
      </c>
      <c r="K29" s="102">
        <f>IFERROR((F29+$H29)*(1+Dashboard!$D$7)*(1+Dashboard!$D$8),"-")</f>
        <v>7.1492269956159968E-2</v>
      </c>
      <c r="L29" s="103">
        <f>IFERROR((G29+$H29)*(1+Dashboard!$D$7)*(1+Dashboard!$D$8),"-")</f>
        <v>6.0525463035551869E-2</v>
      </c>
      <c r="M29" s="53">
        <v>89.599252554578939</v>
      </c>
      <c r="N29" s="54">
        <v>102.61365371945244</v>
      </c>
      <c r="O29" s="109">
        <f>M29*(1+Dashboard!$D$8)</f>
        <v>96.767192758945257</v>
      </c>
      <c r="P29" s="111">
        <f>N29*(1+Dashboard!$D$10)*(1+Dashboard!$D$7)*(1+Dashboard!$D$8)</f>
        <v>121.60358274954325</v>
      </c>
      <c r="Q29" s="112">
        <f>O29*Dashboard!$D$9+P29*(1-Dashboard!$D$9)</f>
        <v>109.18538775424426</v>
      </c>
      <c r="R29" s="51">
        <v>3.7759731793787332E-2</v>
      </c>
      <c r="S29" s="49">
        <v>3.8564471356325174E-2</v>
      </c>
      <c r="T29" s="49">
        <v>3.6784239175561069E-2</v>
      </c>
      <c r="U29" s="52">
        <v>3.7017985183343531E-2</v>
      </c>
      <c r="W29" s="36">
        <v>2036</v>
      </c>
      <c r="X29" s="47"/>
      <c r="Y29" s="51" t="s">
        <v>121</v>
      </c>
      <c r="Z29" s="49" t="s">
        <v>121</v>
      </c>
      <c r="AA29" s="49" t="s">
        <v>121</v>
      </c>
      <c r="AB29" s="52" t="s">
        <v>121</v>
      </c>
      <c r="AC29" s="53" t="s">
        <v>121</v>
      </c>
      <c r="AD29" s="55" t="s">
        <v>121</v>
      </c>
      <c r="AE29" s="109" t="str">
        <f>IFERROR(AC29*(1+Dashboard!$D$8),"-")</f>
        <v>-</v>
      </c>
      <c r="AF29" s="119" t="str">
        <f>IFERROR(AD29*(1+Dashboard!$D$7)*(1+Dashboard!$D$8)*(1+Dashboard!$D$10),"-")</f>
        <v>-</v>
      </c>
      <c r="AG29" s="112" t="str">
        <f>IF(AND(AE29="-",AF29="-"),"-",IFERROR(AE29*Dashboard!$D$9,0)+IFERROR(AF29*(1-Dashboard!$D$9),0))</f>
        <v>-</v>
      </c>
      <c r="AH29" s="51" t="s">
        <v>121</v>
      </c>
      <c r="AI29" s="49" t="s">
        <v>121</v>
      </c>
      <c r="AJ29" s="49" t="s">
        <v>121</v>
      </c>
      <c r="AK29" s="52" t="s">
        <v>121</v>
      </c>
      <c r="AL29" s="53" t="s">
        <v>121</v>
      </c>
      <c r="AM29" s="55" t="s">
        <v>121</v>
      </c>
      <c r="AN29" s="109" t="str">
        <f>IFERROR(AL29*(1+Dashboard!$D$8),"-")</f>
        <v>-</v>
      </c>
      <c r="AO29" s="119" t="str">
        <f>IFERROR(AM29*(1+Dashboard!$D$7)*(1+Dashboard!$D$8)*(1+Dashboard!$D$10),"-")</f>
        <v>-</v>
      </c>
      <c r="AP29" s="112" t="str">
        <f>IF(AND(AN29="-",AO29="-"),"-",IFERROR(AN29*Dashboard!$D$9,0)+IFERROR(AO29*(1-Dashboard!$D$9),0))</f>
        <v>-</v>
      </c>
      <c r="AQ29" s="56">
        <v>2.6037935212517015E-4</v>
      </c>
      <c r="AR29" s="58">
        <v>2.6037935212517015E-4</v>
      </c>
      <c r="AT29" s="36">
        <v>2036</v>
      </c>
      <c r="AU29" s="47"/>
      <c r="AV29" s="51" t="s">
        <v>121</v>
      </c>
      <c r="AW29" s="49" t="s">
        <v>121</v>
      </c>
      <c r="AX29" s="49" t="s">
        <v>121</v>
      </c>
      <c r="AY29" s="52" t="s">
        <v>121</v>
      </c>
      <c r="AZ29" s="53" t="s">
        <v>121</v>
      </c>
      <c r="BA29" s="55" t="s">
        <v>121</v>
      </c>
      <c r="BB29" s="109" t="str">
        <f>IFERROR(AZ29*(1+Dashboard!$D$8),"-")</f>
        <v>-</v>
      </c>
      <c r="BC29" s="119" t="str">
        <f>IFERROR(BA29*(1+Dashboard!$D$7)*(1+Dashboard!$D$8)*(1+Dashboard!$D$10),"-")</f>
        <v>-</v>
      </c>
      <c r="BD29" s="112" t="str">
        <f>IF(AND(BB29="-",BC29="-"),"-",IFERROR(BB29*Dashboard!$D$9,0)+IFERROR(BC29*(1-Dashboard!$D$9),0))</f>
        <v>-</v>
      </c>
      <c r="BE29" s="51" t="s">
        <v>121</v>
      </c>
      <c r="BF29" s="49" t="s">
        <v>121</v>
      </c>
      <c r="BG29" s="49" t="s">
        <v>121</v>
      </c>
      <c r="BH29" s="52" t="s">
        <v>121</v>
      </c>
      <c r="BI29" s="53" t="s">
        <v>121</v>
      </c>
      <c r="BJ29" s="55" t="s">
        <v>121</v>
      </c>
      <c r="BK29" s="109" t="str">
        <f>IFERROR(BI29*(1+Dashboard!$D$8),"-")</f>
        <v>-</v>
      </c>
      <c r="BL29" s="119" t="str">
        <f>IFERROR(BJ29*(1+Dashboard!$D$7)*(1+Dashboard!$D$8)*(1+Dashboard!$D$10),"-")</f>
        <v>-</v>
      </c>
      <c r="BM29" s="112" t="str">
        <f>IF(AND(BK29="-",BL29="-"),"-",IFERROR(BK29*Dashboard!$D$9,0)+IFERROR(BL29*(1-Dashboard!$D$9),0))</f>
        <v>-</v>
      </c>
      <c r="BO29" s="36">
        <v>2036</v>
      </c>
      <c r="BP29" s="47"/>
      <c r="BQ29" s="59">
        <v>94</v>
      </c>
      <c r="BR29" s="53" t="s">
        <v>121</v>
      </c>
      <c r="BS29" s="57" t="s">
        <v>121</v>
      </c>
      <c r="BT29" s="112" t="str">
        <f>IF(AND(BR29="-",BS29="-"),"-",IFERROR(BR29*Dashboard!$D$9,0)+IFERROR(BS29*(1-Dashboard!$D$9),0))</f>
        <v>-</v>
      </c>
      <c r="BU29" s="53" t="s">
        <v>121</v>
      </c>
      <c r="BV29" s="57" t="s">
        <v>121</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v>6.5196485769575652E-2</v>
      </c>
      <c r="E30" s="49">
        <v>5.6950545951412405E-2</v>
      </c>
      <c r="F30" s="49">
        <v>6.2267942970703705E-2</v>
      </c>
      <c r="G30" s="49">
        <v>5.1988102455562249E-2</v>
      </c>
      <c r="H30" s="50">
        <v>2.3976467773372673E-3</v>
      </c>
      <c r="I30" s="101">
        <f>IFERROR((D30+$H30)*(1+Dashboard!$D$7)*(1+Dashboard!$D$8),"-")</f>
        <v>7.8841796202719236E-2</v>
      </c>
      <c r="J30" s="102">
        <f>IFERROR((E30+$H30)*(1+Dashboard!$D$7)*(1+Dashboard!$D$8),"-")</f>
        <v>6.9223731998813626E-2</v>
      </c>
      <c r="K30" s="102">
        <f>IFERROR((F30+$H30)*(1+Dashboard!$D$7)*(1+Dashboard!$D$8),"-")</f>
        <v>7.5425943882115001E-2</v>
      </c>
      <c r="L30" s="103">
        <f>IFERROR((G30+$H30)*(1+Dashboard!$D$7)*(1+Dashboard!$D$8),"-")</f>
        <v>6.3435537905253997E-2</v>
      </c>
      <c r="M30" s="53">
        <v>91.092999640749127</v>
      </c>
      <c r="N30" s="54">
        <v>104.25620577620931</v>
      </c>
      <c r="O30" s="109">
        <f>M30*(1+Dashboard!$D$8)</f>
        <v>98.38043961200907</v>
      </c>
      <c r="P30" s="111">
        <f>N30*(1+Dashboard!$D$10)*(1+Dashboard!$D$7)*(1+Dashboard!$D$8)</f>
        <v>123.5501094320485</v>
      </c>
      <c r="Q30" s="112">
        <f>O30*Dashboard!$D$9+P30*(1-Dashboard!$D$9)</f>
        <v>110.96527452202878</v>
      </c>
      <c r="R30" s="51">
        <v>3.7352626437284445E-2</v>
      </c>
      <c r="S30" s="49">
        <v>3.814868972562923E-2</v>
      </c>
      <c r="T30" s="49">
        <v>3.6387651061931557E-2</v>
      </c>
      <c r="U30" s="52">
        <v>3.6618876944508973E-2</v>
      </c>
      <c r="W30" s="36">
        <v>2037</v>
      </c>
      <c r="X30" s="47"/>
      <c r="Y30" s="51" t="s">
        <v>121</v>
      </c>
      <c r="Z30" s="49" t="s">
        <v>121</v>
      </c>
      <c r="AA30" s="49" t="s">
        <v>121</v>
      </c>
      <c r="AB30" s="52" t="s">
        <v>121</v>
      </c>
      <c r="AC30" s="53" t="s">
        <v>121</v>
      </c>
      <c r="AD30" s="55" t="s">
        <v>121</v>
      </c>
      <c r="AE30" s="109" t="str">
        <f>IFERROR(AC30*(1+Dashboard!$D$8),"-")</f>
        <v>-</v>
      </c>
      <c r="AF30" s="119" t="str">
        <f>IFERROR(AD30*(1+Dashboard!$D$7)*(1+Dashboard!$D$8)*(1+Dashboard!$D$10),"-")</f>
        <v>-</v>
      </c>
      <c r="AG30" s="112" t="str">
        <f>IF(AND(AE30="-",AF30="-"),"-",IFERROR(AE30*Dashboard!$D$9,0)+IFERROR(AF30*(1-Dashboard!$D$9),0))</f>
        <v>-</v>
      </c>
      <c r="AH30" s="51" t="s">
        <v>121</v>
      </c>
      <c r="AI30" s="49" t="s">
        <v>121</v>
      </c>
      <c r="AJ30" s="49" t="s">
        <v>121</v>
      </c>
      <c r="AK30" s="52" t="s">
        <v>121</v>
      </c>
      <c r="AL30" s="53" t="s">
        <v>121</v>
      </c>
      <c r="AM30" s="55" t="s">
        <v>121</v>
      </c>
      <c r="AN30" s="109" t="str">
        <f>IFERROR(AL30*(1+Dashboard!$D$8),"-")</f>
        <v>-</v>
      </c>
      <c r="AO30" s="119" t="str">
        <f>IFERROR(AM30*(1+Dashboard!$D$7)*(1+Dashboard!$D$8)*(1+Dashboard!$D$10),"-")</f>
        <v>-</v>
      </c>
      <c r="AP30" s="112" t="str">
        <f>IF(AND(AN30="-",AO30="-"),"-",IFERROR(AN30*Dashboard!$D$9,0)+IFERROR(AO30*(1-Dashboard!$D$9),0))</f>
        <v>-</v>
      </c>
      <c r="AQ30" s="56">
        <v>2.6037935212517015E-4</v>
      </c>
      <c r="AR30" s="58">
        <v>2.6037935212517015E-4</v>
      </c>
      <c r="AT30" s="36">
        <v>2037</v>
      </c>
      <c r="AU30" s="47"/>
      <c r="AV30" s="51" t="s">
        <v>121</v>
      </c>
      <c r="AW30" s="49" t="s">
        <v>121</v>
      </c>
      <c r="AX30" s="49" t="s">
        <v>121</v>
      </c>
      <c r="AY30" s="52" t="s">
        <v>121</v>
      </c>
      <c r="AZ30" s="53" t="s">
        <v>121</v>
      </c>
      <c r="BA30" s="55" t="s">
        <v>121</v>
      </c>
      <c r="BB30" s="109" t="str">
        <f>IFERROR(AZ30*(1+Dashboard!$D$8),"-")</f>
        <v>-</v>
      </c>
      <c r="BC30" s="119" t="str">
        <f>IFERROR(BA30*(1+Dashboard!$D$7)*(1+Dashboard!$D$8)*(1+Dashboard!$D$10),"-")</f>
        <v>-</v>
      </c>
      <c r="BD30" s="112" t="str">
        <f>IF(AND(BB30="-",BC30="-"),"-",IFERROR(BB30*Dashboard!$D$9,0)+IFERROR(BC30*(1-Dashboard!$D$9),0))</f>
        <v>-</v>
      </c>
      <c r="BE30" s="51" t="s">
        <v>121</v>
      </c>
      <c r="BF30" s="49" t="s">
        <v>121</v>
      </c>
      <c r="BG30" s="49" t="s">
        <v>121</v>
      </c>
      <c r="BH30" s="52" t="s">
        <v>121</v>
      </c>
      <c r="BI30" s="53" t="s">
        <v>121</v>
      </c>
      <c r="BJ30" s="55" t="s">
        <v>121</v>
      </c>
      <c r="BK30" s="109" t="str">
        <f>IFERROR(BI30*(1+Dashboard!$D$8),"-")</f>
        <v>-</v>
      </c>
      <c r="BL30" s="119" t="str">
        <f>IFERROR(BJ30*(1+Dashboard!$D$7)*(1+Dashboard!$D$8)*(1+Dashboard!$D$10),"-")</f>
        <v>-</v>
      </c>
      <c r="BM30" s="112" t="str">
        <f>IF(AND(BK30="-",BL30="-"),"-",IFERROR(BK30*Dashboard!$D$9,0)+IFERROR(BL30*(1-Dashboard!$D$9),0))</f>
        <v>-</v>
      </c>
      <c r="BO30" s="36">
        <v>2037</v>
      </c>
      <c r="BP30" s="47"/>
      <c r="BQ30" s="59">
        <v>94</v>
      </c>
      <c r="BR30" s="53" t="s">
        <v>121</v>
      </c>
      <c r="BS30" s="57" t="s">
        <v>121</v>
      </c>
      <c r="BT30" s="112" t="str">
        <f>IF(AND(BR30="-",BS30="-"),"-",IFERROR(BR30*Dashboard!$D$9,0)+IFERROR(BS30*(1-Dashboard!$D$9),0))</f>
        <v>-</v>
      </c>
      <c r="BU30" s="53" t="s">
        <v>121</v>
      </c>
      <c r="BV30" s="57" t="s">
        <v>121</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v>6.6395708552370536E-2</v>
      </c>
      <c r="E31" s="49">
        <v>5.7320884472037592E-2</v>
      </c>
      <c r="F31" s="49">
        <v>6.5517323774091474E-2</v>
      </c>
      <c r="G31" s="49">
        <v>5.4296933394896919E-2</v>
      </c>
      <c r="H31" s="50">
        <v>2.7201487929494309E-3</v>
      </c>
      <c r="I31" s="101">
        <f>IFERROR((D31+$H31)*(1+Dashboard!$D$7)*(1+Dashboard!$D$8),"-")</f>
        <v>8.0616736007581222E-2</v>
      </c>
      <c r="J31" s="102">
        <f>IFERROR((E31+$H31)*(1+Dashboard!$D$7)*(1+Dashboard!$D$8),"-")</f>
        <v>7.0031861200280876E-2</v>
      </c>
      <c r="K31" s="102">
        <f>IFERROR((F31+$H31)*(1+Dashboard!$D$7)*(1+Dashboard!$D$8),"-")</f>
        <v>7.9592188002196529E-2</v>
      </c>
      <c r="L31" s="103">
        <f>IFERROR((G31+$H31)*(1+Dashboard!$D$7)*(1+Dashboard!$D$8),"-")</f>
        <v>6.6504724663903989E-2</v>
      </c>
      <c r="M31" s="53">
        <v>92.611649617220579</v>
      </c>
      <c r="N31" s="54">
        <v>105.92505040867479</v>
      </c>
      <c r="O31" s="109">
        <f>M31*(1+Dashboard!$D$8)</f>
        <v>100.02058158659823</v>
      </c>
      <c r="P31" s="111">
        <f>N31*(1+Dashboard!$D$10)*(1+Dashboard!$D$7)*(1+Dashboard!$D$8)</f>
        <v>125.52779445742514</v>
      </c>
      <c r="Q31" s="112">
        <f>O31*Dashboard!$D$9+P31*(1-Dashboard!$D$9)</f>
        <v>112.77418802201169</v>
      </c>
      <c r="R31" s="51">
        <v>3.6949910274332996E-2</v>
      </c>
      <c r="S31" s="49">
        <v>3.7737390831461083E-2</v>
      </c>
      <c r="T31" s="49">
        <v>3.599533875053141E-2</v>
      </c>
      <c r="U31" s="52">
        <v>3.6224071678554126E-2</v>
      </c>
      <c r="W31" s="36">
        <v>2038</v>
      </c>
      <c r="X31" s="47"/>
      <c r="Y31" s="51" t="s">
        <v>121</v>
      </c>
      <c r="Z31" s="49" t="s">
        <v>121</v>
      </c>
      <c r="AA31" s="49" t="s">
        <v>121</v>
      </c>
      <c r="AB31" s="52" t="s">
        <v>121</v>
      </c>
      <c r="AC31" s="53" t="s">
        <v>121</v>
      </c>
      <c r="AD31" s="55" t="s">
        <v>121</v>
      </c>
      <c r="AE31" s="109" t="str">
        <f>IFERROR(AC31*(1+Dashboard!$D$8),"-")</f>
        <v>-</v>
      </c>
      <c r="AF31" s="119" t="str">
        <f>IFERROR(AD31*(1+Dashboard!$D$7)*(1+Dashboard!$D$8)*(1+Dashboard!$D$10),"-")</f>
        <v>-</v>
      </c>
      <c r="AG31" s="112" t="str">
        <f>IF(AND(AE31="-",AF31="-"),"-",IFERROR(AE31*Dashboard!$D$9,0)+IFERROR(AF31*(1-Dashboard!$D$9),0))</f>
        <v>-</v>
      </c>
      <c r="AH31" s="51" t="s">
        <v>121</v>
      </c>
      <c r="AI31" s="49" t="s">
        <v>121</v>
      </c>
      <c r="AJ31" s="49" t="s">
        <v>121</v>
      </c>
      <c r="AK31" s="52" t="s">
        <v>121</v>
      </c>
      <c r="AL31" s="53" t="s">
        <v>121</v>
      </c>
      <c r="AM31" s="55" t="s">
        <v>121</v>
      </c>
      <c r="AN31" s="109" t="str">
        <f>IFERROR(AL31*(1+Dashboard!$D$8),"-")</f>
        <v>-</v>
      </c>
      <c r="AO31" s="119" t="str">
        <f>IFERROR(AM31*(1+Dashboard!$D$7)*(1+Dashboard!$D$8)*(1+Dashboard!$D$10),"-")</f>
        <v>-</v>
      </c>
      <c r="AP31" s="112" t="str">
        <f>IF(AND(AN31="-",AO31="-"),"-",IFERROR(AN31*Dashboard!$D$9,0)+IFERROR(AO31*(1-Dashboard!$D$9),0))</f>
        <v>-</v>
      </c>
      <c r="AQ31" s="56">
        <v>2.6037935212517015E-4</v>
      </c>
      <c r="AR31" s="58">
        <v>2.6037935212517015E-4</v>
      </c>
      <c r="AT31" s="36">
        <v>2038</v>
      </c>
      <c r="AU31" s="47"/>
      <c r="AV31" s="51" t="s">
        <v>121</v>
      </c>
      <c r="AW31" s="49" t="s">
        <v>121</v>
      </c>
      <c r="AX31" s="49" t="s">
        <v>121</v>
      </c>
      <c r="AY31" s="52" t="s">
        <v>121</v>
      </c>
      <c r="AZ31" s="53" t="s">
        <v>121</v>
      </c>
      <c r="BA31" s="55" t="s">
        <v>121</v>
      </c>
      <c r="BB31" s="109" t="str">
        <f>IFERROR(AZ31*(1+Dashboard!$D$8),"-")</f>
        <v>-</v>
      </c>
      <c r="BC31" s="119" t="str">
        <f>IFERROR(BA31*(1+Dashboard!$D$7)*(1+Dashboard!$D$8)*(1+Dashboard!$D$10),"-")</f>
        <v>-</v>
      </c>
      <c r="BD31" s="112" t="str">
        <f>IF(AND(BB31="-",BC31="-"),"-",IFERROR(BB31*Dashboard!$D$9,0)+IFERROR(BC31*(1-Dashboard!$D$9),0))</f>
        <v>-</v>
      </c>
      <c r="BE31" s="51" t="s">
        <v>121</v>
      </c>
      <c r="BF31" s="49" t="s">
        <v>121</v>
      </c>
      <c r="BG31" s="49" t="s">
        <v>121</v>
      </c>
      <c r="BH31" s="52" t="s">
        <v>121</v>
      </c>
      <c r="BI31" s="53" t="s">
        <v>121</v>
      </c>
      <c r="BJ31" s="55" t="s">
        <v>121</v>
      </c>
      <c r="BK31" s="109" t="str">
        <f>IFERROR(BI31*(1+Dashboard!$D$8),"-")</f>
        <v>-</v>
      </c>
      <c r="BL31" s="119" t="str">
        <f>IFERROR(BJ31*(1+Dashboard!$D$7)*(1+Dashboard!$D$8)*(1+Dashboard!$D$10),"-")</f>
        <v>-</v>
      </c>
      <c r="BM31" s="112" t="str">
        <f>IF(AND(BK31="-",BL31="-"),"-",IFERROR(BK31*Dashboard!$D$9,0)+IFERROR(BL31*(1-Dashboard!$D$9),0))</f>
        <v>-</v>
      </c>
      <c r="BO31" s="36">
        <v>2038</v>
      </c>
      <c r="BP31" s="47"/>
      <c r="BQ31" s="59">
        <v>94</v>
      </c>
      <c r="BR31" s="53" t="s">
        <v>121</v>
      </c>
      <c r="BS31" s="57" t="s">
        <v>121</v>
      </c>
      <c r="BT31" s="112" t="str">
        <f>IF(AND(BR31="-",BS31="-"),"-",IFERROR(BR31*Dashboard!$D$9,0)+IFERROR(BS31*(1-Dashboard!$D$9),0))</f>
        <v>-</v>
      </c>
      <c r="BU31" s="53" t="s">
        <v>121</v>
      </c>
      <c r="BV31" s="57" t="s">
        <v>121</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v>6.7616989813713752E-2</v>
      </c>
      <c r="E32" s="49">
        <v>5.7693631233313815E-2</v>
      </c>
      <c r="F32" s="49">
        <v>6.893626976787573E-2</v>
      </c>
      <c r="G32" s="49">
        <v>5.6708301262002429E-2</v>
      </c>
      <c r="H32" s="50">
        <v>3.0860298212906567E-3</v>
      </c>
      <c r="I32" s="101">
        <f>IFERROR((D32+$H32)*(1+Dashboard!$D$7)*(1+Dashboard!$D$8),"-")</f>
        <v>8.246800210226915E-2</v>
      </c>
      <c r="J32" s="102">
        <f>IFERROR((E32+$H32)*(1+Dashboard!$D$7)*(1+Dashboard!$D$8),"-")</f>
        <v>7.0893396654090668E-2</v>
      </c>
      <c r="K32" s="102">
        <f>IFERROR((F32+$H32)*(1+Dashboard!$D$7)*(1+Dashboard!$D$8),"-")</f>
        <v>8.400681024080367E-2</v>
      </c>
      <c r="L32" s="103">
        <f>IFERROR((G32+$H32)*(1+Dashboard!$D$7)*(1+Dashboard!$D$8),"-")</f>
        <v>6.9744107775553066E-2</v>
      </c>
      <c r="M32" s="53">
        <v>94.155617650624322</v>
      </c>
      <c r="N32" s="54">
        <v>107.62060848602898</v>
      </c>
      <c r="O32" s="109">
        <f>M32*(1+Dashboard!$D$8)</f>
        <v>101.68806706267428</v>
      </c>
      <c r="P32" s="111">
        <f>N32*(1+Dashboard!$D$10)*(1+Dashboard!$D$7)*(1+Dashboard!$D$8)</f>
        <v>127.5371365819139</v>
      </c>
      <c r="Q32" s="112">
        <f>O32*Dashboard!$D$9+P32*(1-Dashboard!$D$9)</f>
        <v>114.6126018222941</v>
      </c>
      <c r="R32" s="51">
        <v>3.6551535982981248E-2</v>
      </c>
      <c r="S32" s="49">
        <v>3.7330526343338354E-2</v>
      </c>
      <c r="T32" s="49">
        <v>3.5607256141933843E-2</v>
      </c>
      <c r="U32" s="52">
        <v>3.583352299311271E-2</v>
      </c>
      <c r="W32" s="36">
        <v>2039</v>
      </c>
      <c r="X32" s="47"/>
      <c r="Y32" s="51" t="s">
        <v>121</v>
      </c>
      <c r="Z32" s="49" t="s">
        <v>121</v>
      </c>
      <c r="AA32" s="49" t="s">
        <v>121</v>
      </c>
      <c r="AB32" s="52" t="s">
        <v>121</v>
      </c>
      <c r="AC32" s="53" t="s">
        <v>121</v>
      </c>
      <c r="AD32" s="55" t="s">
        <v>121</v>
      </c>
      <c r="AE32" s="109" t="str">
        <f>IFERROR(AC32*(1+Dashboard!$D$8),"-")</f>
        <v>-</v>
      </c>
      <c r="AF32" s="119" t="str">
        <f>IFERROR(AD32*(1+Dashboard!$D$7)*(1+Dashboard!$D$8)*(1+Dashboard!$D$10),"-")</f>
        <v>-</v>
      </c>
      <c r="AG32" s="112" t="str">
        <f>IF(AND(AE32="-",AF32="-"),"-",IFERROR(AE32*Dashboard!$D$9,0)+IFERROR(AF32*(1-Dashboard!$D$9),0))</f>
        <v>-</v>
      </c>
      <c r="AH32" s="51" t="s">
        <v>121</v>
      </c>
      <c r="AI32" s="49" t="s">
        <v>121</v>
      </c>
      <c r="AJ32" s="49" t="s">
        <v>121</v>
      </c>
      <c r="AK32" s="52" t="s">
        <v>121</v>
      </c>
      <c r="AL32" s="53" t="s">
        <v>121</v>
      </c>
      <c r="AM32" s="55" t="s">
        <v>121</v>
      </c>
      <c r="AN32" s="109" t="str">
        <f>IFERROR(AL32*(1+Dashboard!$D$8),"-")</f>
        <v>-</v>
      </c>
      <c r="AO32" s="119" t="str">
        <f>IFERROR(AM32*(1+Dashboard!$D$7)*(1+Dashboard!$D$8)*(1+Dashboard!$D$10),"-")</f>
        <v>-</v>
      </c>
      <c r="AP32" s="112" t="str">
        <f>IF(AND(AN32="-",AO32="-"),"-",IFERROR(AN32*Dashboard!$D$9,0)+IFERROR(AO32*(1-Dashboard!$D$9),0))</f>
        <v>-</v>
      </c>
      <c r="AQ32" s="56">
        <v>2.6037935212517015E-4</v>
      </c>
      <c r="AR32" s="58">
        <v>2.6037935212517015E-4</v>
      </c>
      <c r="AT32" s="36">
        <v>2039</v>
      </c>
      <c r="AU32" s="47"/>
      <c r="AV32" s="51" t="s">
        <v>121</v>
      </c>
      <c r="AW32" s="49" t="s">
        <v>121</v>
      </c>
      <c r="AX32" s="49" t="s">
        <v>121</v>
      </c>
      <c r="AY32" s="52" t="s">
        <v>121</v>
      </c>
      <c r="AZ32" s="53" t="s">
        <v>121</v>
      </c>
      <c r="BA32" s="55" t="s">
        <v>121</v>
      </c>
      <c r="BB32" s="109" t="str">
        <f>IFERROR(AZ32*(1+Dashboard!$D$8),"-")</f>
        <v>-</v>
      </c>
      <c r="BC32" s="119" t="str">
        <f>IFERROR(BA32*(1+Dashboard!$D$7)*(1+Dashboard!$D$8)*(1+Dashboard!$D$10),"-")</f>
        <v>-</v>
      </c>
      <c r="BD32" s="112" t="str">
        <f>IF(AND(BB32="-",BC32="-"),"-",IFERROR(BB32*Dashboard!$D$9,0)+IFERROR(BC32*(1-Dashboard!$D$9),0))</f>
        <v>-</v>
      </c>
      <c r="BE32" s="51" t="s">
        <v>121</v>
      </c>
      <c r="BF32" s="49" t="s">
        <v>121</v>
      </c>
      <c r="BG32" s="49" t="s">
        <v>121</v>
      </c>
      <c r="BH32" s="52" t="s">
        <v>121</v>
      </c>
      <c r="BI32" s="53" t="s">
        <v>121</v>
      </c>
      <c r="BJ32" s="55" t="s">
        <v>121</v>
      </c>
      <c r="BK32" s="109" t="str">
        <f>IFERROR(BI32*(1+Dashboard!$D$8),"-")</f>
        <v>-</v>
      </c>
      <c r="BL32" s="119" t="str">
        <f>IFERROR(BJ32*(1+Dashboard!$D$7)*(1+Dashboard!$D$8)*(1+Dashboard!$D$10),"-")</f>
        <v>-</v>
      </c>
      <c r="BM32" s="112" t="str">
        <f>IF(AND(BK32="-",BL32="-"),"-",IFERROR(BK32*Dashboard!$D$9,0)+IFERROR(BL32*(1-Dashboard!$D$9),0))</f>
        <v>-</v>
      </c>
      <c r="BO32" s="36">
        <v>2039</v>
      </c>
      <c r="BP32" s="47"/>
      <c r="BQ32" s="59">
        <v>94</v>
      </c>
      <c r="BR32" s="53" t="s">
        <v>121</v>
      </c>
      <c r="BS32" s="57" t="s">
        <v>121</v>
      </c>
      <c r="BT32" s="112" t="str">
        <f>IF(AND(BR32="-",BS32="-"),"-",IFERROR(BR32*Dashboard!$D$9,0)+IFERROR(BS32*(1-Dashboard!$D$9),0))</f>
        <v>-</v>
      </c>
      <c r="BU32" s="53" t="s">
        <v>121</v>
      </c>
      <c r="BV32" s="57" t="s">
        <v>121</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v>6.8860735296793998E-2</v>
      </c>
      <c r="E33" s="49">
        <v>5.8068801895569962E-2</v>
      </c>
      <c r="F33" s="49">
        <v>7.2533629515993389E-2</v>
      </c>
      <c r="G33" s="49">
        <v>5.9226759799371378E-2</v>
      </c>
      <c r="H33" s="50">
        <v>3.5011246747163847E-3</v>
      </c>
      <c r="I33" s="101">
        <f>IFERROR((D33+$H33)*(1+Dashboard!$D$7)*(1+Dashboard!$D$8),"-")</f>
        <v>8.4402873470769732E-2</v>
      </c>
      <c r="J33" s="102">
        <f>IFERROR((E33+$H33)*(1+Dashboard!$D$7)*(1+Dashboard!$D$8),"-")</f>
        <v>7.1815162351581988E-2</v>
      </c>
      <c r="K33" s="102">
        <f>IFERROR((F33+$H33)*(1+Dashboard!$D$7)*(1+Dashboard!$D$8),"-")</f>
        <v>8.8686937288043902E-2</v>
      </c>
      <c r="L33" s="103">
        <f>IFERROR((G33+$H33)*(1+Dashboard!$D$7)*(1+Dashboard!$D$8),"-")</f>
        <v>7.316580445057598E-2</v>
      </c>
      <c r="M33" s="53">
        <v>95.725325829010089</v>
      </c>
      <c r="N33" s="54">
        <v>109.34330761436772</v>
      </c>
      <c r="O33" s="109">
        <f>M33*(1+Dashboard!$D$8)</f>
        <v>103.3833518953309</v>
      </c>
      <c r="P33" s="111">
        <f>N33*(1+Dashboard!$D$10)*(1+Dashboard!$D$7)*(1+Dashboard!$D$8)</f>
        <v>129.57864254542091</v>
      </c>
      <c r="Q33" s="112">
        <f>O33*Dashboard!$D$9+P33*(1-Dashboard!$D$9)</f>
        <v>116.48099722037591</v>
      </c>
      <c r="R33" s="51">
        <v>3.6157456751477593E-2</v>
      </c>
      <c r="S33" s="49">
        <v>3.6928048451852227E-2</v>
      </c>
      <c r="T33" s="49">
        <v>3.5223357633731599E-2</v>
      </c>
      <c r="U33" s="52">
        <v>3.5447184995996271E-2</v>
      </c>
      <c r="W33" s="36">
        <v>2040</v>
      </c>
      <c r="X33" s="47"/>
      <c r="Y33" s="51" t="s">
        <v>121</v>
      </c>
      <c r="Z33" s="49" t="s">
        <v>121</v>
      </c>
      <c r="AA33" s="49" t="s">
        <v>121</v>
      </c>
      <c r="AB33" s="52" t="s">
        <v>121</v>
      </c>
      <c r="AC33" s="53" t="s">
        <v>121</v>
      </c>
      <c r="AD33" s="55" t="s">
        <v>121</v>
      </c>
      <c r="AE33" s="109" t="str">
        <f>IFERROR(AC33*(1+Dashboard!$D$8),"-")</f>
        <v>-</v>
      </c>
      <c r="AF33" s="119" t="str">
        <f>IFERROR(AD33*(1+Dashboard!$D$7)*(1+Dashboard!$D$8)*(1+Dashboard!$D$10),"-")</f>
        <v>-</v>
      </c>
      <c r="AG33" s="112" t="str">
        <f>IF(AND(AE33="-",AF33="-"),"-",IFERROR(AE33*Dashboard!$D$9,0)+IFERROR(AF33*(1-Dashboard!$D$9),0))</f>
        <v>-</v>
      </c>
      <c r="AH33" s="51" t="s">
        <v>121</v>
      </c>
      <c r="AI33" s="49" t="s">
        <v>121</v>
      </c>
      <c r="AJ33" s="49" t="s">
        <v>121</v>
      </c>
      <c r="AK33" s="52" t="s">
        <v>121</v>
      </c>
      <c r="AL33" s="53" t="s">
        <v>121</v>
      </c>
      <c r="AM33" s="55" t="s">
        <v>121</v>
      </c>
      <c r="AN33" s="109" t="str">
        <f>IFERROR(AL33*(1+Dashboard!$D$8),"-")</f>
        <v>-</v>
      </c>
      <c r="AO33" s="119" t="str">
        <f>IFERROR(AM33*(1+Dashboard!$D$7)*(1+Dashboard!$D$8)*(1+Dashboard!$D$10),"-")</f>
        <v>-</v>
      </c>
      <c r="AP33" s="112" t="str">
        <f>IF(AND(AN33="-",AO33="-"),"-",IFERROR(AN33*Dashboard!$D$9,0)+IFERROR(AO33*(1-Dashboard!$D$9),0))</f>
        <v>-</v>
      </c>
      <c r="AQ33" s="56">
        <v>2.6037935212517015E-4</v>
      </c>
      <c r="AR33" s="58">
        <v>2.6037935212517015E-4</v>
      </c>
      <c r="AT33" s="36">
        <v>2040</v>
      </c>
      <c r="AU33" s="47"/>
      <c r="AV33" s="51" t="s">
        <v>121</v>
      </c>
      <c r="AW33" s="49" t="s">
        <v>121</v>
      </c>
      <c r="AX33" s="49" t="s">
        <v>121</v>
      </c>
      <c r="AY33" s="52" t="s">
        <v>121</v>
      </c>
      <c r="AZ33" s="53" t="s">
        <v>121</v>
      </c>
      <c r="BA33" s="55" t="s">
        <v>121</v>
      </c>
      <c r="BB33" s="109" t="str">
        <f>IFERROR(AZ33*(1+Dashboard!$D$8),"-")</f>
        <v>-</v>
      </c>
      <c r="BC33" s="119" t="str">
        <f>IFERROR(BA33*(1+Dashboard!$D$7)*(1+Dashboard!$D$8)*(1+Dashboard!$D$10),"-")</f>
        <v>-</v>
      </c>
      <c r="BD33" s="112" t="str">
        <f>IF(AND(BB33="-",BC33="-"),"-",IFERROR(BB33*Dashboard!$D$9,0)+IFERROR(BC33*(1-Dashboard!$D$9),0))</f>
        <v>-</v>
      </c>
      <c r="BE33" s="51" t="s">
        <v>121</v>
      </c>
      <c r="BF33" s="49" t="s">
        <v>121</v>
      </c>
      <c r="BG33" s="49" t="s">
        <v>121</v>
      </c>
      <c r="BH33" s="52" t="s">
        <v>121</v>
      </c>
      <c r="BI33" s="53" t="s">
        <v>121</v>
      </c>
      <c r="BJ33" s="55" t="s">
        <v>121</v>
      </c>
      <c r="BK33" s="109" t="str">
        <f>IFERROR(BI33*(1+Dashboard!$D$8),"-")</f>
        <v>-</v>
      </c>
      <c r="BL33" s="119" t="str">
        <f>IFERROR(BJ33*(1+Dashboard!$D$7)*(1+Dashboard!$D$8)*(1+Dashboard!$D$10),"-")</f>
        <v>-</v>
      </c>
      <c r="BM33" s="112" t="str">
        <f>IF(AND(BK33="-",BL33="-"),"-",IFERROR(BK33*Dashboard!$D$9,0)+IFERROR(BL33*(1-Dashboard!$D$9),0))</f>
        <v>-</v>
      </c>
      <c r="BO33" s="36">
        <v>2040</v>
      </c>
      <c r="BP33" s="47"/>
      <c r="BQ33" s="59">
        <v>94</v>
      </c>
      <c r="BR33" s="53" t="s">
        <v>121</v>
      </c>
      <c r="BS33" s="57" t="s">
        <v>121</v>
      </c>
      <c r="BT33" s="112" t="str">
        <f>IF(AND(BR33="-",BS33="-"),"-",IFERROR(BR33*Dashboard!$D$9,0)+IFERROR(BS33*(1-Dashboard!$D$9),0))</f>
        <v>-</v>
      </c>
      <c r="BU33" s="53" t="s">
        <v>121</v>
      </c>
      <c r="BV33" s="57" t="s">
        <v>121</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v>7.0127358208031648E-2</v>
      </c>
      <c r="E34" s="49">
        <v>5.844641222097105E-2</v>
      </c>
      <c r="F34" s="49">
        <v>7.6318713334487254E-2</v>
      </c>
      <c r="G34" s="49">
        <v>6.1857064984643648E-2</v>
      </c>
      <c r="H34" s="50">
        <v>3.9720529929232352E-3</v>
      </c>
      <c r="I34" s="101">
        <f>IFERROR((D34+$H34)*(1+Dashboard!$D$7)*(1+Dashboard!$D$8),"-")</f>
        <v>8.6429553224793787E-2</v>
      </c>
      <c r="J34" s="102">
        <f>IFERROR((E34+$H34)*(1+Dashboard!$D$7)*(1+Dashboard!$D$8),"-")</f>
        <v>7.2804897825486298E-2</v>
      </c>
      <c r="K34" s="102">
        <f>IFERROR((F34+$H34)*(1+Dashboard!$D$7)*(1+Dashboard!$D$8),"-")</f>
        <v>9.3651149844291612E-2</v>
      </c>
      <c r="L34" s="103">
        <f>IFERROR((G34+$H34)*(1+Dashboard!$D$7)*(1+Dashboard!$D$8),"-")</f>
        <v>7.6783083209034028E-2</v>
      </c>
      <c r="M34" s="53">
        <v>97.321203277236293</v>
      </c>
      <c r="N34" s="54">
        <v>111.09358224454134</v>
      </c>
      <c r="O34" s="109">
        <f>M34*(1+Dashboard!$D$8)</f>
        <v>105.10689953941521</v>
      </c>
      <c r="P34" s="111">
        <f>N34*(1+Dashboard!$D$10)*(1+Dashboard!$D$7)*(1+Dashboard!$D$8)</f>
        <v>131.65282719931358</v>
      </c>
      <c r="Q34" s="112">
        <f>O34*Dashboard!$D$9+P34*(1-Dashboard!$D$9)</f>
        <v>118.37986336936439</v>
      </c>
      <c r="R34" s="51">
        <v>3.5767626272769852E-2</v>
      </c>
      <c r="S34" s="49">
        <v>3.652990986304952E-2</v>
      </c>
      <c r="T34" s="49">
        <v>3.4843598115178336E-2</v>
      </c>
      <c r="U34" s="52">
        <v>3.5065012289801537E-2</v>
      </c>
      <c r="W34" s="36">
        <v>2041</v>
      </c>
      <c r="X34" s="47"/>
      <c r="Y34" s="51" t="s">
        <v>121</v>
      </c>
      <c r="Z34" s="49" t="s">
        <v>121</v>
      </c>
      <c r="AA34" s="49" t="s">
        <v>121</v>
      </c>
      <c r="AB34" s="52" t="s">
        <v>121</v>
      </c>
      <c r="AC34" s="53" t="s">
        <v>121</v>
      </c>
      <c r="AD34" s="55" t="s">
        <v>121</v>
      </c>
      <c r="AE34" s="109" t="str">
        <f>IFERROR(AC34*(1+Dashboard!$D$8),"-")</f>
        <v>-</v>
      </c>
      <c r="AF34" s="119" t="str">
        <f>IFERROR(AD34*(1+Dashboard!$D$7)*(1+Dashboard!$D$8)*(1+Dashboard!$D$10),"-")</f>
        <v>-</v>
      </c>
      <c r="AG34" s="112" t="str">
        <f>IF(AND(AE34="-",AF34="-"),"-",IFERROR(AE34*Dashboard!$D$9,0)+IFERROR(AF34*(1-Dashboard!$D$9),0))</f>
        <v>-</v>
      </c>
      <c r="AH34" s="51" t="s">
        <v>121</v>
      </c>
      <c r="AI34" s="49" t="s">
        <v>121</v>
      </c>
      <c r="AJ34" s="49" t="s">
        <v>121</v>
      </c>
      <c r="AK34" s="52" t="s">
        <v>121</v>
      </c>
      <c r="AL34" s="53" t="s">
        <v>121</v>
      </c>
      <c r="AM34" s="55" t="s">
        <v>121</v>
      </c>
      <c r="AN34" s="109" t="str">
        <f>IFERROR(AL34*(1+Dashboard!$D$8),"-")</f>
        <v>-</v>
      </c>
      <c r="AO34" s="119" t="str">
        <f>IFERROR(AM34*(1+Dashboard!$D$7)*(1+Dashboard!$D$8)*(1+Dashboard!$D$10),"-")</f>
        <v>-</v>
      </c>
      <c r="AP34" s="112" t="str">
        <f>IF(AND(AN34="-",AO34="-"),"-",IFERROR(AN34*Dashboard!$D$9,0)+IFERROR(AO34*(1-Dashboard!$D$9),0))</f>
        <v>-</v>
      </c>
      <c r="AQ34" s="56">
        <v>2.6037935212517015E-4</v>
      </c>
      <c r="AR34" s="58">
        <v>2.6037935212517015E-4</v>
      </c>
      <c r="AT34" s="36">
        <v>2041</v>
      </c>
      <c r="AU34" s="47"/>
      <c r="AV34" s="51" t="s">
        <v>121</v>
      </c>
      <c r="AW34" s="49" t="s">
        <v>121</v>
      </c>
      <c r="AX34" s="49" t="s">
        <v>121</v>
      </c>
      <c r="AY34" s="52" t="s">
        <v>121</v>
      </c>
      <c r="AZ34" s="53" t="s">
        <v>121</v>
      </c>
      <c r="BA34" s="55" t="s">
        <v>121</v>
      </c>
      <c r="BB34" s="109" t="str">
        <f>IFERROR(AZ34*(1+Dashboard!$D$8),"-")</f>
        <v>-</v>
      </c>
      <c r="BC34" s="119" t="str">
        <f>IFERROR(BA34*(1+Dashboard!$D$7)*(1+Dashboard!$D$8)*(1+Dashboard!$D$10),"-")</f>
        <v>-</v>
      </c>
      <c r="BD34" s="112" t="str">
        <f>IF(AND(BB34="-",BC34="-"),"-",IFERROR(BB34*Dashboard!$D$9,0)+IFERROR(BC34*(1-Dashboard!$D$9),0))</f>
        <v>-</v>
      </c>
      <c r="BE34" s="51" t="s">
        <v>121</v>
      </c>
      <c r="BF34" s="49" t="s">
        <v>121</v>
      </c>
      <c r="BG34" s="49" t="s">
        <v>121</v>
      </c>
      <c r="BH34" s="52" t="s">
        <v>121</v>
      </c>
      <c r="BI34" s="53" t="s">
        <v>121</v>
      </c>
      <c r="BJ34" s="55" t="s">
        <v>121</v>
      </c>
      <c r="BK34" s="109" t="str">
        <f>IFERROR(BI34*(1+Dashboard!$D$8),"-")</f>
        <v>-</v>
      </c>
      <c r="BL34" s="119" t="str">
        <f>IFERROR(BJ34*(1+Dashboard!$D$7)*(1+Dashboard!$D$8)*(1+Dashboard!$D$10),"-")</f>
        <v>-</v>
      </c>
      <c r="BM34" s="112" t="str">
        <f>IF(AND(BK34="-",BL34="-"),"-",IFERROR(BK34*Dashboard!$D$9,0)+IFERROR(BL34*(1-Dashboard!$D$9),0))</f>
        <v>-</v>
      </c>
      <c r="BO34" s="36">
        <v>2041</v>
      </c>
      <c r="BP34" s="47"/>
      <c r="BQ34" s="59">
        <v>94</v>
      </c>
      <c r="BR34" s="53" t="s">
        <v>121</v>
      </c>
      <c r="BS34" s="57" t="s">
        <v>121</v>
      </c>
      <c r="BT34" s="112" t="str">
        <f>IF(AND(BR34="-",BS34="-"),"-",IFERROR(BR34*Dashboard!$D$9,0)+IFERROR(BS34*(1-Dashboard!$D$9),0))</f>
        <v>-</v>
      </c>
      <c r="BU34" s="53" t="s">
        <v>121</v>
      </c>
      <c r="BV34" s="57" t="s">
        <v>121</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v>7.1417279354357224E-2</v>
      </c>
      <c r="E35" s="49">
        <v>5.8826478074180448E-2</v>
      </c>
      <c r="F35" s="49">
        <v>8.0301317387507162E-2</v>
      </c>
      <c r="G35" s="49">
        <v>6.4604184012022198E-2</v>
      </c>
      <c r="H35" s="50">
        <v>4.5063248082899228E-3</v>
      </c>
      <c r="I35" s="101">
        <f>IFERROR((D35+$H35)*(1+Dashboard!$D$7)*(1+Dashboard!$D$8),"-")</f>
        <v>8.8557291895311654E-2</v>
      </c>
      <c r="J35" s="102">
        <f>IFERROR((E35+$H35)*(1+Dashboard!$D$7)*(1+Dashboard!$D$8),"-")</f>
        <v>7.3871381282113444E-2</v>
      </c>
      <c r="K35" s="102">
        <f>IFERROR((F35+$H35)*(1+Dashboard!$D$7)*(1+Dashboard!$D$8),"-")</f>
        <v>9.8919633857177738E-2</v>
      </c>
      <c r="L35" s="103">
        <f>IFERROR((G35+$H35)*(1+Dashboard!$D$7)*(1+Dashboard!$D$8),"-")</f>
        <v>8.0610497488012064E-2</v>
      </c>
      <c r="M35" s="53">
        <v>98.943686274283564</v>
      </c>
      <c r="N35" s="54">
        <v>112.87187378171977</v>
      </c>
      <c r="O35" s="109">
        <f>M35*(1+Dashboard!$D$8)</f>
        <v>106.85918117622626</v>
      </c>
      <c r="P35" s="111">
        <f>N35*(1+Dashboard!$D$10)*(1+Dashboard!$D$7)*(1+Dashboard!$D$8)</f>
        <v>133.76021363626194</v>
      </c>
      <c r="Q35" s="112">
        <f>O35*Dashboard!$D$9+P35*(1-Dashboard!$D$9)</f>
        <v>120.3096974062441</v>
      </c>
      <c r="R35" s="51">
        <v>3.5381998739063857E-2</v>
      </c>
      <c r="S35" s="49">
        <v>3.613606379287531E-2</v>
      </c>
      <c r="T35" s="49">
        <v>3.4467932961887784E-2</v>
      </c>
      <c r="U35" s="52">
        <v>3.4686959966575906E-2</v>
      </c>
      <c r="W35" s="36">
        <v>2042</v>
      </c>
      <c r="X35" s="47"/>
      <c r="Y35" s="51" t="s">
        <v>121</v>
      </c>
      <c r="Z35" s="49" t="s">
        <v>121</v>
      </c>
      <c r="AA35" s="49" t="s">
        <v>121</v>
      </c>
      <c r="AB35" s="52" t="s">
        <v>121</v>
      </c>
      <c r="AC35" s="53" t="s">
        <v>121</v>
      </c>
      <c r="AD35" s="55" t="s">
        <v>121</v>
      </c>
      <c r="AE35" s="109" t="str">
        <f>IFERROR(AC35*(1+Dashboard!$D$8),"-")</f>
        <v>-</v>
      </c>
      <c r="AF35" s="119" t="str">
        <f>IFERROR(AD35*(1+Dashboard!$D$7)*(1+Dashboard!$D$8)*(1+Dashboard!$D$10),"-")</f>
        <v>-</v>
      </c>
      <c r="AG35" s="112" t="str">
        <f>IF(AND(AE35="-",AF35="-"),"-",IFERROR(AE35*Dashboard!$D$9,0)+IFERROR(AF35*(1-Dashboard!$D$9),0))</f>
        <v>-</v>
      </c>
      <c r="AH35" s="51" t="s">
        <v>121</v>
      </c>
      <c r="AI35" s="49" t="s">
        <v>121</v>
      </c>
      <c r="AJ35" s="49" t="s">
        <v>121</v>
      </c>
      <c r="AK35" s="52" t="s">
        <v>121</v>
      </c>
      <c r="AL35" s="53" t="s">
        <v>121</v>
      </c>
      <c r="AM35" s="55" t="s">
        <v>121</v>
      </c>
      <c r="AN35" s="109" t="str">
        <f>IFERROR(AL35*(1+Dashboard!$D$8),"-")</f>
        <v>-</v>
      </c>
      <c r="AO35" s="119" t="str">
        <f>IFERROR(AM35*(1+Dashboard!$D$7)*(1+Dashboard!$D$8)*(1+Dashboard!$D$10),"-")</f>
        <v>-</v>
      </c>
      <c r="AP35" s="112" t="str">
        <f>IF(AND(AN35="-",AO35="-"),"-",IFERROR(AN35*Dashboard!$D$9,0)+IFERROR(AO35*(1-Dashboard!$D$9),0))</f>
        <v>-</v>
      </c>
      <c r="AQ35" s="56">
        <v>2.6037935212517015E-4</v>
      </c>
      <c r="AR35" s="58">
        <v>2.6037935212517015E-4</v>
      </c>
      <c r="AT35" s="36">
        <v>2042</v>
      </c>
      <c r="AU35" s="47"/>
      <c r="AV35" s="51" t="s">
        <v>121</v>
      </c>
      <c r="AW35" s="49" t="s">
        <v>121</v>
      </c>
      <c r="AX35" s="49" t="s">
        <v>121</v>
      </c>
      <c r="AY35" s="52" t="s">
        <v>121</v>
      </c>
      <c r="AZ35" s="53" t="s">
        <v>121</v>
      </c>
      <c r="BA35" s="55" t="s">
        <v>121</v>
      </c>
      <c r="BB35" s="109" t="str">
        <f>IFERROR(AZ35*(1+Dashboard!$D$8),"-")</f>
        <v>-</v>
      </c>
      <c r="BC35" s="119" t="str">
        <f>IFERROR(BA35*(1+Dashboard!$D$7)*(1+Dashboard!$D$8)*(1+Dashboard!$D$10),"-")</f>
        <v>-</v>
      </c>
      <c r="BD35" s="112" t="str">
        <f>IF(AND(BB35="-",BC35="-"),"-",IFERROR(BB35*Dashboard!$D$9,0)+IFERROR(BC35*(1-Dashboard!$D$9),0))</f>
        <v>-</v>
      </c>
      <c r="BE35" s="51" t="s">
        <v>121</v>
      </c>
      <c r="BF35" s="49" t="s">
        <v>121</v>
      </c>
      <c r="BG35" s="49" t="s">
        <v>121</v>
      </c>
      <c r="BH35" s="52" t="s">
        <v>121</v>
      </c>
      <c r="BI35" s="53" t="s">
        <v>121</v>
      </c>
      <c r="BJ35" s="55" t="s">
        <v>121</v>
      </c>
      <c r="BK35" s="109" t="str">
        <f>IFERROR(BI35*(1+Dashboard!$D$8),"-")</f>
        <v>-</v>
      </c>
      <c r="BL35" s="119" t="str">
        <f>IFERROR(BJ35*(1+Dashboard!$D$7)*(1+Dashboard!$D$8)*(1+Dashboard!$D$10),"-")</f>
        <v>-</v>
      </c>
      <c r="BM35" s="112" t="str">
        <f>IF(AND(BK35="-",BL35="-"),"-",IFERROR(BK35*Dashboard!$D$9,0)+IFERROR(BL35*(1-Dashboard!$D$9),0))</f>
        <v>-</v>
      </c>
      <c r="BO35" s="36">
        <v>2042</v>
      </c>
      <c r="BP35" s="47"/>
      <c r="BQ35" s="59">
        <v>94</v>
      </c>
      <c r="BR35" s="53" t="s">
        <v>121</v>
      </c>
      <c r="BS35" s="57" t="s">
        <v>121</v>
      </c>
      <c r="BT35" s="112" t="str">
        <f>IF(AND(BR35="-",BS35="-"),"-",IFERROR(BR35*Dashboard!$D$9,0)+IFERROR(BS35*(1-Dashboard!$D$9),0))</f>
        <v>-</v>
      </c>
      <c r="BU35" s="53" t="s">
        <v>121</v>
      </c>
      <c r="BV35" s="57" t="s">
        <v>121</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v>7.2730927283015043E-2</v>
      </c>
      <c r="E36" s="49">
        <v>5.9209015423026388E-2</v>
      </c>
      <c r="F36" s="49">
        <v>8.4491749040733255E-2</v>
      </c>
      <c r="G36" s="49">
        <v>6.7473304672560339E-2</v>
      </c>
      <c r="H36" s="50">
        <v>5.1124603105721124E-3</v>
      </c>
      <c r="I36" s="101">
        <f>IFERROR((D36+$H36)*(1+Dashboard!$D$7)*(1+Dashboard!$D$8),"-")</f>
        <v>9.0796527289160073E-2</v>
      </c>
      <c r="J36" s="102">
        <f>IFERROR((E36+$H36)*(1+Dashboard!$D$7)*(1+Dashboard!$D$8),"-")</f>
        <v>7.5024569295669308E-2</v>
      </c>
      <c r="K36" s="102">
        <f>IFERROR((F36+$H36)*(1+Dashboard!$D$7)*(1+Dashboard!$D$8),"-")</f>
        <v>0.1045143497873626</v>
      </c>
      <c r="L36" s="103">
        <f>IFERROR((G36+$H36)*(1+Dashboard!$D$7)*(1+Dashboard!$D$8),"-")</f>
        <v>8.466403627632571E-2</v>
      </c>
      <c r="M36" s="53">
        <v>100.59321837252422</v>
      </c>
      <c r="N36" s="54">
        <v>114.67863069671128</v>
      </c>
      <c r="O36" s="109">
        <f>M36*(1+Dashboard!$D$8)</f>
        <v>108.64067584232616</v>
      </c>
      <c r="P36" s="111">
        <f>N36*(1+Dashboard!$D$10)*(1+Dashboard!$D$7)*(1+Dashboard!$D$8)</f>
        <v>135.90133332215837</v>
      </c>
      <c r="Q36" s="112">
        <f>O36*Dashboard!$D$9+P36*(1-Dashboard!$D$9)</f>
        <v>122.27100458224226</v>
      </c>
      <c r="R36" s="51">
        <v>3.5000528836440732E-2</v>
      </c>
      <c r="S36" s="49">
        <v>3.5746463961675502E-2</v>
      </c>
      <c r="T36" s="49">
        <v>3.4096318030590107E-2</v>
      </c>
      <c r="U36" s="52">
        <v>3.4312983602540453E-2</v>
      </c>
      <c r="W36" s="36">
        <v>2043</v>
      </c>
      <c r="X36" s="47"/>
      <c r="Y36" s="51" t="s">
        <v>121</v>
      </c>
      <c r="Z36" s="49" t="s">
        <v>121</v>
      </c>
      <c r="AA36" s="49" t="s">
        <v>121</v>
      </c>
      <c r="AB36" s="52" t="s">
        <v>121</v>
      </c>
      <c r="AC36" s="53" t="s">
        <v>121</v>
      </c>
      <c r="AD36" s="55" t="s">
        <v>121</v>
      </c>
      <c r="AE36" s="109" t="str">
        <f>IFERROR(AC36*(1+Dashboard!$D$8),"-")</f>
        <v>-</v>
      </c>
      <c r="AF36" s="119" t="str">
        <f>IFERROR(AD36*(1+Dashboard!$D$7)*(1+Dashboard!$D$8)*(1+Dashboard!$D$10),"-")</f>
        <v>-</v>
      </c>
      <c r="AG36" s="112" t="str">
        <f>IF(AND(AE36="-",AF36="-"),"-",IFERROR(AE36*Dashboard!$D$9,0)+IFERROR(AF36*(1-Dashboard!$D$9),0))</f>
        <v>-</v>
      </c>
      <c r="AH36" s="51" t="s">
        <v>121</v>
      </c>
      <c r="AI36" s="49" t="s">
        <v>121</v>
      </c>
      <c r="AJ36" s="49" t="s">
        <v>121</v>
      </c>
      <c r="AK36" s="52" t="s">
        <v>121</v>
      </c>
      <c r="AL36" s="53" t="s">
        <v>121</v>
      </c>
      <c r="AM36" s="55" t="s">
        <v>121</v>
      </c>
      <c r="AN36" s="109" t="str">
        <f>IFERROR(AL36*(1+Dashboard!$D$8),"-")</f>
        <v>-</v>
      </c>
      <c r="AO36" s="119" t="str">
        <f>IFERROR(AM36*(1+Dashboard!$D$7)*(1+Dashboard!$D$8)*(1+Dashboard!$D$10),"-")</f>
        <v>-</v>
      </c>
      <c r="AP36" s="112" t="str">
        <f>IF(AND(AN36="-",AO36="-"),"-",IFERROR(AN36*Dashboard!$D$9,0)+IFERROR(AO36*(1-Dashboard!$D$9),0))</f>
        <v>-</v>
      </c>
      <c r="AQ36" s="56">
        <v>2.6037935212517015E-4</v>
      </c>
      <c r="AR36" s="58">
        <v>2.6037935212517015E-4</v>
      </c>
      <c r="AT36" s="36">
        <v>2043</v>
      </c>
      <c r="AU36" s="47"/>
      <c r="AV36" s="51" t="s">
        <v>121</v>
      </c>
      <c r="AW36" s="49" t="s">
        <v>121</v>
      </c>
      <c r="AX36" s="49" t="s">
        <v>121</v>
      </c>
      <c r="AY36" s="52" t="s">
        <v>121</v>
      </c>
      <c r="AZ36" s="53" t="s">
        <v>121</v>
      </c>
      <c r="BA36" s="55" t="s">
        <v>121</v>
      </c>
      <c r="BB36" s="109" t="str">
        <f>IFERROR(AZ36*(1+Dashboard!$D$8),"-")</f>
        <v>-</v>
      </c>
      <c r="BC36" s="119" t="str">
        <f>IFERROR(BA36*(1+Dashboard!$D$7)*(1+Dashboard!$D$8)*(1+Dashboard!$D$10),"-")</f>
        <v>-</v>
      </c>
      <c r="BD36" s="112" t="str">
        <f>IF(AND(BB36="-",BC36="-"),"-",IFERROR(BB36*Dashboard!$D$9,0)+IFERROR(BC36*(1-Dashboard!$D$9),0))</f>
        <v>-</v>
      </c>
      <c r="BE36" s="51" t="s">
        <v>121</v>
      </c>
      <c r="BF36" s="49" t="s">
        <v>121</v>
      </c>
      <c r="BG36" s="49" t="s">
        <v>121</v>
      </c>
      <c r="BH36" s="52" t="s">
        <v>121</v>
      </c>
      <c r="BI36" s="53" t="s">
        <v>121</v>
      </c>
      <c r="BJ36" s="55" t="s">
        <v>121</v>
      </c>
      <c r="BK36" s="109" t="str">
        <f>IFERROR(BI36*(1+Dashboard!$D$8),"-")</f>
        <v>-</v>
      </c>
      <c r="BL36" s="119" t="str">
        <f>IFERROR(BJ36*(1+Dashboard!$D$7)*(1+Dashboard!$D$8)*(1+Dashboard!$D$10),"-")</f>
        <v>-</v>
      </c>
      <c r="BM36" s="112" t="str">
        <f>IF(AND(BK36="-",BL36="-"),"-",IFERROR(BK36*Dashboard!$D$9,0)+IFERROR(BL36*(1-Dashboard!$D$9),0))</f>
        <v>-</v>
      </c>
      <c r="BO36" s="36">
        <v>2043</v>
      </c>
      <c r="BP36" s="47"/>
      <c r="BQ36" s="59">
        <v>94</v>
      </c>
      <c r="BR36" s="53" t="s">
        <v>121</v>
      </c>
      <c r="BS36" s="57" t="s">
        <v>121</v>
      </c>
      <c r="BT36" s="112" t="str">
        <f>IF(AND(BR36="-",BS36="-"),"-",IFERROR(BR36*Dashboard!$D$9,0)+IFERROR(BS36*(1-Dashboard!$D$9),0))</f>
        <v>-</v>
      </c>
      <c r="BU36" s="53" t="s">
        <v>121</v>
      </c>
      <c r="BV36" s="57" t="s">
        <v>121</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v>7.4068738423938407E-2</v>
      </c>
      <c r="E37" s="49">
        <v>5.9594040339172843E-2</v>
      </c>
      <c r="F37" s="49">
        <v>8.8900853537838387E-2</v>
      </c>
      <c r="G37" s="49">
        <v>7.0469845151034646E-2</v>
      </c>
      <c r="H37" s="50">
        <v>5.8001257208740269E-3</v>
      </c>
      <c r="I37" s="101">
        <f>IFERROR((D37+$H37)*(1+Dashboard!$D$7)*(1+Dashboard!$D$8),"-")</f>
        <v>9.3159043138509229E-2</v>
      </c>
      <c r="J37" s="102">
        <f>IFERROR((E37+$H37)*(1+Dashboard!$D$7)*(1+Dashboard!$D$8),"-")</f>
        <v>7.6275755292438685E-2</v>
      </c>
      <c r="K37" s="102">
        <f>IFERROR((F37+$H37)*(1+Dashboard!$D$7)*(1+Dashboard!$D$8),"-")</f>
        <v>0.11045922220736218</v>
      </c>
      <c r="L37" s="103">
        <f>IFERROR((G37+$H37)*(1+Dashboard!$D$7)*(1+Dashboard!$D$8),"-")</f>
        <v>8.8961294024994295E-2</v>
      </c>
      <c r="M37" s="53">
        <v>102.27025051898001</v>
      </c>
      <c r="N37" s="54">
        <v>116.51430863906327</v>
      </c>
      <c r="O37" s="109">
        <f>M37*(1+Dashboard!$D$8)</f>
        <v>110.45187056049842</v>
      </c>
      <c r="P37" s="111">
        <f>N37*(1+Dashboard!$D$10)*(1+Dashboard!$D$7)*(1+Dashboard!$D$8)</f>
        <v>138.07672623014906</v>
      </c>
      <c r="Q37" s="112">
        <f>O37*Dashboard!$D$9+P37*(1-Dashboard!$D$9)</f>
        <v>124.26429839532375</v>
      </c>
      <c r="R37" s="51">
        <v>3.4623171739532187E-2</v>
      </c>
      <c r="S37" s="49">
        <v>3.5361064588758609E-2</v>
      </c>
      <c r="T37" s="49">
        <v>3.372870965394472E-2</v>
      </c>
      <c r="U37" s="52">
        <v>3.3943039252869824E-2</v>
      </c>
      <c r="W37" s="36">
        <v>2044</v>
      </c>
      <c r="X37" s="47"/>
      <c r="Y37" s="51" t="s">
        <v>121</v>
      </c>
      <c r="Z37" s="49" t="s">
        <v>121</v>
      </c>
      <c r="AA37" s="49" t="s">
        <v>121</v>
      </c>
      <c r="AB37" s="52" t="s">
        <v>121</v>
      </c>
      <c r="AC37" s="53" t="s">
        <v>121</v>
      </c>
      <c r="AD37" s="55" t="s">
        <v>121</v>
      </c>
      <c r="AE37" s="109" t="str">
        <f>IFERROR(AC37*(1+Dashboard!$D$8),"-")</f>
        <v>-</v>
      </c>
      <c r="AF37" s="119" t="str">
        <f>IFERROR(AD37*(1+Dashboard!$D$7)*(1+Dashboard!$D$8)*(1+Dashboard!$D$10),"-")</f>
        <v>-</v>
      </c>
      <c r="AG37" s="112" t="str">
        <f>IF(AND(AE37="-",AF37="-"),"-",IFERROR(AE37*Dashboard!$D$9,0)+IFERROR(AF37*(1-Dashboard!$D$9),0))</f>
        <v>-</v>
      </c>
      <c r="AH37" s="51" t="s">
        <v>121</v>
      </c>
      <c r="AI37" s="49" t="s">
        <v>121</v>
      </c>
      <c r="AJ37" s="49" t="s">
        <v>121</v>
      </c>
      <c r="AK37" s="52" t="s">
        <v>121</v>
      </c>
      <c r="AL37" s="53" t="s">
        <v>121</v>
      </c>
      <c r="AM37" s="55" t="s">
        <v>121</v>
      </c>
      <c r="AN37" s="109" t="str">
        <f>IFERROR(AL37*(1+Dashboard!$D$8),"-")</f>
        <v>-</v>
      </c>
      <c r="AO37" s="119" t="str">
        <f>IFERROR(AM37*(1+Dashboard!$D$7)*(1+Dashboard!$D$8)*(1+Dashboard!$D$10),"-")</f>
        <v>-</v>
      </c>
      <c r="AP37" s="112" t="str">
        <f>IF(AND(AN37="-",AO37="-"),"-",IFERROR(AN37*Dashboard!$D$9,0)+IFERROR(AO37*(1-Dashboard!$D$9),0))</f>
        <v>-</v>
      </c>
      <c r="AQ37" s="56">
        <v>2.6037935212517015E-4</v>
      </c>
      <c r="AR37" s="58">
        <v>2.6037935212517015E-4</v>
      </c>
      <c r="AT37" s="36">
        <v>2044</v>
      </c>
      <c r="AU37" s="47"/>
      <c r="AV37" s="51" t="s">
        <v>121</v>
      </c>
      <c r="AW37" s="49" t="s">
        <v>121</v>
      </c>
      <c r="AX37" s="49" t="s">
        <v>121</v>
      </c>
      <c r="AY37" s="52" t="s">
        <v>121</v>
      </c>
      <c r="AZ37" s="53" t="s">
        <v>121</v>
      </c>
      <c r="BA37" s="55" t="s">
        <v>121</v>
      </c>
      <c r="BB37" s="109" t="str">
        <f>IFERROR(AZ37*(1+Dashboard!$D$8),"-")</f>
        <v>-</v>
      </c>
      <c r="BC37" s="119" t="str">
        <f>IFERROR(BA37*(1+Dashboard!$D$7)*(1+Dashboard!$D$8)*(1+Dashboard!$D$10),"-")</f>
        <v>-</v>
      </c>
      <c r="BD37" s="112" t="str">
        <f>IF(AND(BB37="-",BC37="-"),"-",IFERROR(BB37*Dashboard!$D$9,0)+IFERROR(BC37*(1-Dashboard!$D$9),0))</f>
        <v>-</v>
      </c>
      <c r="BE37" s="51" t="s">
        <v>121</v>
      </c>
      <c r="BF37" s="49" t="s">
        <v>121</v>
      </c>
      <c r="BG37" s="49" t="s">
        <v>121</v>
      </c>
      <c r="BH37" s="52" t="s">
        <v>121</v>
      </c>
      <c r="BI37" s="53" t="s">
        <v>121</v>
      </c>
      <c r="BJ37" s="55" t="s">
        <v>121</v>
      </c>
      <c r="BK37" s="109" t="str">
        <f>IFERROR(BI37*(1+Dashboard!$D$8),"-")</f>
        <v>-</v>
      </c>
      <c r="BL37" s="119" t="str">
        <f>IFERROR(BJ37*(1+Dashboard!$D$7)*(1+Dashboard!$D$8)*(1+Dashboard!$D$10),"-")</f>
        <v>-</v>
      </c>
      <c r="BM37" s="112" t="str">
        <f>IF(AND(BK37="-",BL37="-"),"-",IFERROR(BK37*Dashboard!$D$9,0)+IFERROR(BL37*(1-Dashboard!$D$9),0))</f>
        <v>-</v>
      </c>
      <c r="BO37" s="36">
        <v>2044</v>
      </c>
      <c r="BP37" s="47"/>
      <c r="BQ37" s="59">
        <v>94</v>
      </c>
      <c r="BR37" s="53" t="s">
        <v>121</v>
      </c>
      <c r="BS37" s="57" t="s">
        <v>121</v>
      </c>
      <c r="BT37" s="112" t="str">
        <f>IF(AND(BR37="-",BS37="-"),"-",IFERROR(BR37*Dashboard!$D$9,0)+IFERROR(BS37*(1-Dashboard!$D$9),0))</f>
        <v>-</v>
      </c>
      <c r="BU37" s="53" t="s">
        <v>121</v>
      </c>
      <c r="BV37" s="57" t="s">
        <v>121</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v>7.5431157234743584E-2</v>
      </c>
      <c r="E38" s="49">
        <v>5.9981568998794761E-2</v>
      </c>
      <c r="F38" s="49">
        <v>9.3540042069030924E-2</v>
      </c>
      <c r="G38" s="49">
        <v>7.3599464257904437E-2</v>
      </c>
      <c r="H38" s="50">
        <v>6.5802874417189919E-3</v>
      </c>
      <c r="I38" s="101">
        <f>IFERROR((D38+$H38)*(1+Dashboard!$D$7)*(1+Dashboard!$D$8),"-")</f>
        <v>9.5658149070625947E-2</v>
      </c>
      <c r="J38" s="102">
        <f>IFERROR((E38+$H38)*(1+Dashboard!$D$7)*(1+Dashboard!$D$8),"-")</f>
        <v>7.7637749352215263E-2</v>
      </c>
      <c r="K38" s="102">
        <f>IFERROR((F38+$H38)*(1+Dashboard!$D$7)*(1+Dashboard!$D$8),"-")</f>
        <v>0.11678035234133873</v>
      </c>
      <c r="L38" s="103">
        <f>IFERROR((G38+$H38)*(1+Dashboard!$D$7)*(1+Dashboard!$D$8),"-")</f>
        <v>9.3521662382440793E-2</v>
      </c>
      <c r="M38" s="53">
        <v>103.97524117860148</v>
      </c>
      <c r="N38" s="54">
        <v>118.37937055197339</v>
      </c>
      <c r="O38" s="109">
        <f>M38*(1+Dashboard!$D$8)</f>
        <v>112.2932604728896</v>
      </c>
      <c r="P38" s="111">
        <f>N38*(1+Dashboard!$D$10)*(1+Dashboard!$D$7)*(1+Dashboard!$D$8)</f>
        <v>140.28694097681094</v>
      </c>
      <c r="Q38" s="112">
        <f>O38*Dashboard!$D$9+P38*(1-Dashboard!$D$9)</f>
        <v>126.29010072485028</v>
      </c>
      <c r="R38" s="51">
        <v>3.4249883106253223E-2</v>
      </c>
      <c r="S38" s="49">
        <v>3.497982038701624E-2</v>
      </c>
      <c r="T38" s="49">
        <v>3.3365064635409107E-2</v>
      </c>
      <c r="U38" s="52">
        <v>3.3577083446528405E-2</v>
      </c>
      <c r="W38" s="36">
        <v>2045</v>
      </c>
      <c r="X38" s="47"/>
      <c r="Y38" s="51" t="s">
        <v>121</v>
      </c>
      <c r="Z38" s="49" t="s">
        <v>121</v>
      </c>
      <c r="AA38" s="49" t="s">
        <v>121</v>
      </c>
      <c r="AB38" s="52" t="s">
        <v>121</v>
      </c>
      <c r="AC38" s="53" t="s">
        <v>121</v>
      </c>
      <c r="AD38" s="55" t="s">
        <v>121</v>
      </c>
      <c r="AE38" s="109" t="str">
        <f>IFERROR(AC38*(1+Dashboard!$D$8),"-")</f>
        <v>-</v>
      </c>
      <c r="AF38" s="119" t="str">
        <f>IFERROR(AD38*(1+Dashboard!$D$7)*(1+Dashboard!$D$8)*(1+Dashboard!$D$10),"-")</f>
        <v>-</v>
      </c>
      <c r="AG38" s="112" t="str">
        <f>IF(AND(AE38="-",AF38="-"),"-",IFERROR(AE38*Dashboard!$D$9,0)+IFERROR(AF38*(1-Dashboard!$D$9),0))</f>
        <v>-</v>
      </c>
      <c r="AH38" s="51" t="s">
        <v>121</v>
      </c>
      <c r="AI38" s="49" t="s">
        <v>121</v>
      </c>
      <c r="AJ38" s="49" t="s">
        <v>121</v>
      </c>
      <c r="AK38" s="52" t="s">
        <v>121</v>
      </c>
      <c r="AL38" s="53" t="s">
        <v>121</v>
      </c>
      <c r="AM38" s="55" t="s">
        <v>121</v>
      </c>
      <c r="AN38" s="109" t="str">
        <f>IFERROR(AL38*(1+Dashboard!$D$8),"-")</f>
        <v>-</v>
      </c>
      <c r="AO38" s="119" t="str">
        <f>IFERROR(AM38*(1+Dashboard!$D$7)*(1+Dashboard!$D$8)*(1+Dashboard!$D$10),"-")</f>
        <v>-</v>
      </c>
      <c r="AP38" s="112" t="str">
        <f>IF(AND(AN38="-",AO38="-"),"-",IFERROR(AN38*Dashboard!$D$9,0)+IFERROR(AO38*(1-Dashboard!$D$9),0))</f>
        <v>-</v>
      </c>
      <c r="AQ38" s="56">
        <v>2.6037935212517015E-4</v>
      </c>
      <c r="AR38" s="58">
        <v>2.6037935212517015E-4</v>
      </c>
      <c r="AT38" s="36">
        <v>2045</v>
      </c>
      <c r="AU38" s="47"/>
      <c r="AV38" s="51" t="s">
        <v>121</v>
      </c>
      <c r="AW38" s="49" t="s">
        <v>121</v>
      </c>
      <c r="AX38" s="49" t="s">
        <v>121</v>
      </c>
      <c r="AY38" s="52" t="s">
        <v>121</v>
      </c>
      <c r="AZ38" s="53" t="s">
        <v>121</v>
      </c>
      <c r="BA38" s="55" t="s">
        <v>121</v>
      </c>
      <c r="BB38" s="109" t="str">
        <f>IFERROR(AZ38*(1+Dashboard!$D$8),"-")</f>
        <v>-</v>
      </c>
      <c r="BC38" s="119" t="str">
        <f>IFERROR(BA38*(1+Dashboard!$D$7)*(1+Dashboard!$D$8)*(1+Dashboard!$D$10),"-")</f>
        <v>-</v>
      </c>
      <c r="BD38" s="112" t="str">
        <f>IF(AND(BB38="-",BC38="-"),"-",IFERROR(BB38*Dashboard!$D$9,0)+IFERROR(BC38*(1-Dashboard!$D$9),0))</f>
        <v>-</v>
      </c>
      <c r="BE38" s="51" t="s">
        <v>121</v>
      </c>
      <c r="BF38" s="49" t="s">
        <v>121</v>
      </c>
      <c r="BG38" s="49" t="s">
        <v>121</v>
      </c>
      <c r="BH38" s="52" t="s">
        <v>121</v>
      </c>
      <c r="BI38" s="53" t="s">
        <v>121</v>
      </c>
      <c r="BJ38" s="55" t="s">
        <v>121</v>
      </c>
      <c r="BK38" s="109" t="str">
        <f>IFERROR(BI38*(1+Dashboard!$D$8),"-")</f>
        <v>-</v>
      </c>
      <c r="BL38" s="119" t="str">
        <f>IFERROR(BJ38*(1+Dashboard!$D$7)*(1+Dashboard!$D$8)*(1+Dashboard!$D$10),"-")</f>
        <v>-</v>
      </c>
      <c r="BM38" s="112" t="str">
        <f>IF(AND(BK38="-",BL38="-"),"-",IFERROR(BK38*Dashboard!$D$9,0)+IFERROR(BL38*(1-Dashboard!$D$9),0))</f>
        <v>-</v>
      </c>
      <c r="BO38" s="36">
        <v>2045</v>
      </c>
      <c r="BP38" s="47"/>
      <c r="BQ38" s="59">
        <v>94</v>
      </c>
      <c r="BR38" s="53" t="s">
        <v>121</v>
      </c>
      <c r="BS38" s="57" t="s">
        <v>121</v>
      </c>
      <c r="BT38" s="112" t="str">
        <f>IF(AND(BR38="-",BS38="-"),"-",IFERROR(BR38*Dashboard!$D$9,0)+IFERROR(BS38*(1-Dashboard!$D$9),0))</f>
        <v>-</v>
      </c>
      <c r="BU38" s="53" t="s">
        <v>121</v>
      </c>
      <c r="BV38" s="57" t="s">
        <v>121</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v>7.6818636348390867E-2</v>
      </c>
      <c r="E39" s="49">
        <v>6.037161768325764E-2</v>
      </c>
      <c r="F39" s="49">
        <v>9.8421321304322129E-2</v>
      </c>
      <c r="G39" s="49">
        <v>7.6868072115680267E-2</v>
      </c>
      <c r="H39" s="50">
        <v>7.4653869414954208E-3</v>
      </c>
      <c r="I39" s="101">
        <f>IFERROR((D39+$H39)*(1+Dashboard!$D$7)*(1+Dashboard!$D$8),"-")</f>
        <v>9.8308884765323387E-2</v>
      </c>
      <c r="J39" s="102">
        <f>IFERROR((E39+$H39)*(1+Dashboard!$D$7)*(1+Dashboard!$D$8),"-")</f>
        <v>7.9125082194311983E-2</v>
      </c>
      <c r="K39" s="102">
        <f>IFERROR((F39+$H39)*(1+Dashboard!$D$7)*(1+Dashboard!$D$8),"-")</f>
        <v>0.12350625649792162</v>
      </c>
      <c r="L39" s="103">
        <f>IFERROR((G39+$H39)*(1+Dashboard!$D$7)*(1+Dashboard!$D$8),"-")</f>
        <v>9.8366546644289732E-2</v>
      </c>
      <c r="M39" s="53">
        <v>105.70865645960252</v>
      </c>
      <c r="N39" s="54">
        <v>120.27428678904008</v>
      </c>
      <c r="O39" s="109">
        <f>M39*(1+Dashboard!$D$8)</f>
        <v>114.16534897637074</v>
      </c>
      <c r="P39" s="111">
        <f>N39*(1+Dashboard!$D$10)*(1+Dashboard!$D$7)*(1+Dashboard!$D$8)</f>
        <v>142.53253496050814</v>
      </c>
      <c r="Q39" s="112">
        <f>O39*Dashboard!$D$9+P39*(1-Dashboard!$D$9)</f>
        <v>128.34894196843945</v>
      </c>
      <c r="R39" s="51">
        <v>3.3880619072591635E-2</v>
      </c>
      <c r="S39" s="49">
        <v>3.4602686557601535E-2</v>
      </c>
      <c r="T39" s="49">
        <v>3.3005340244162899E-2</v>
      </c>
      <c r="U39" s="52">
        <v>3.3215073181162187E-2</v>
      </c>
      <c r="W39" s="36">
        <v>2046</v>
      </c>
      <c r="X39" s="47"/>
      <c r="Y39" s="51" t="s">
        <v>121</v>
      </c>
      <c r="Z39" s="49" t="s">
        <v>121</v>
      </c>
      <c r="AA39" s="49" t="s">
        <v>121</v>
      </c>
      <c r="AB39" s="52" t="s">
        <v>121</v>
      </c>
      <c r="AC39" s="53" t="s">
        <v>121</v>
      </c>
      <c r="AD39" s="55" t="s">
        <v>121</v>
      </c>
      <c r="AE39" s="109" t="str">
        <f>IFERROR(AC39*(1+Dashboard!$D$8),"-")</f>
        <v>-</v>
      </c>
      <c r="AF39" s="119" t="str">
        <f>IFERROR(AD39*(1+Dashboard!$D$7)*(1+Dashboard!$D$8)*(1+Dashboard!$D$10),"-")</f>
        <v>-</v>
      </c>
      <c r="AG39" s="112" t="str">
        <f>IF(AND(AE39="-",AF39="-"),"-",IFERROR(AE39*Dashboard!$D$9,0)+IFERROR(AF39*(1-Dashboard!$D$9),0))</f>
        <v>-</v>
      </c>
      <c r="AH39" s="51" t="s">
        <v>121</v>
      </c>
      <c r="AI39" s="49" t="s">
        <v>121</v>
      </c>
      <c r="AJ39" s="49" t="s">
        <v>121</v>
      </c>
      <c r="AK39" s="52" t="s">
        <v>121</v>
      </c>
      <c r="AL39" s="53" t="s">
        <v>121</v>
      </c>
      <c r="AM39" s="55" t="s">
        <v>121</v>
      </c>
      <c r="AN39" s="109" t="str">
        <f>IFERROR(AL39*(1+Dashboard!$D$8),"-")</f>
        <v>-</v>
      </c>
      <c r="AO39" s="119" t="str">
        <f>IFERROR(AM39*(1+Dashboard!$D$7)*(1+Dashboard!$D$8)*(1+Dashboard!$D$10),"-")</f>
        <v>-</v>
      </c>
      <c r="AP39" s="112" t="str">
        <f>IF(AND(AN39="-",AO39="-"),"-",IFERROR(AN39*Dashboard!$D$9,0)+IFERROR(AO39*(1-Dashboard!$D$9),0))</f>
        <v>-</v>
      </c>
      <c r="AQ39" s="56">
        <v>2.6037935212517015E-4</v>
      </c>
      <c r="AR39" s="58">
        <v>2.6037935212517015E-4</v>
      </c>
      <c r="AT39" s="36">
        <v>2046</v>
      </c>
      <c r="AU39" s="47"/>
      <c r="AV39" s="51" t="s">
        <v>121</v>
      </c>
      <c r="AW39" s="49" t="s">
        <v>121</v>
      </c>
      <c r="AX39" s="49" t="s">
        <v>121</v>
      </c>
      <c r="AY39" s="52" t="s">
        <v>121</v>
      </c>
      <c r="AZ39" s="53" t="s">
        <v>121</v>
      </c>
      <c r="BA39" s="55" t="s">
        <v>121</v>
      </c>
      <c r="BB39" s="109" t="str">
        <f>IFERROR(AZ39*(1+Dashboard!$D$8),"-")</f>
        <v>-</v>
      </c>
      <c r="BC39" s="119" t="str">
        <f>IFERROR(BA39*(1+Dashboard!$D$7)*(1+Dashboard!$D$8)*(1+Dashboard!$D$10),"-")</f>
        <v>-</v>
      </c>
      <c r="BD39" s="112" t="str">
        <f>IF(AND(BB39="-",BC39="-"),"-",IFERROR(BB39*Dashboard!$D$9,0)+IFERROR(BC39*(1-Dashboard!$D$9),0))</f>
        <v>-</v>
      </c>
      <c r="BE39" s="51" t="s">
        <v>121</v>
      </c>
      <c r="BF39" s="49" t="s">
        <v>121</v>
      </c>
      <c r="BG39" s="49" t="s">
        <v>121</v>
      </c>
      <c r="BH39" s="52" t="s">
        <v>121</v>
      </c>
      <c r="BI39" s="53" t="s">
        <v>121</v>
      </c>
      <c r="BJ39" s="55" t="s">
        <v>121</v>
      </c>
      <c r="BK39" s="109" t="str">
        <f>IFERROR(BI39*(1+Dashboard!$D$8),"-")</f>
        <v>-</v>
      </c>
      <c r="BL39" s="119" t="str">
        <f>IFERROR(BJ39*(1+Dashboard!$D$7)*(1+Dashboard!$D$8)*(1+Dashboard!$D$10),"-")</f>
        <v>-</v>
      </c>
      <c r="BM39" s="112" t="str">
        <f>IF(AND(BK39="-",BL39="-"),"-",IFERROR(BK39*Dashboard!$D$9,0)+IFERROR(BL39*(1-Dashboard!$D$9),0))</f>
        <v>-</v>
      </c>
      <c r="BO39" s="36">
        <v>2046</v>
      </c>
      <c r="BP39" s="47"/>
      <c r="BQ39" s="59">
        <v>94</v>
      </c>
      <c r="BR39" s="53" t="s">
        <v>121</v>
      </c>
      <c r="BS39" s="57" t="s">
        <v>121</v>
      </c>
      <c r="BT39" s="112" t="str">
        <f>IF(AND(BR39="-",BS39="-"),"-",IFERROR(BR39*Dashboard!$D$9,0)+IFERROR(BS39*(1-Dashboard!$D$9),0))</f>
        <v>-</v>
      </c>
      <c r="BU39" s="53" t="s">
        <v>121</v>
      </c>
      <c r="BV39" s="57" t="s">
        <v>121</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v>7.8231636723561634E-2</v>
      </c>
      <c r="E40" s="49">
        <v>6.0764202779801615E-2</v>
      </c>
      <c r="F40" s="49">
        <v>0.10355732446795304</v>
      </c>
      <c r="G40" s="49">
        <v>8.0281841319882155E-2</v>
      </c>
      <c r="H40" s="50">
        <v>8.4695391622119295E-3</v>
      </c>
      <c r="I40" s="101">
        <f>IFERROR((D40+$H40)*(1+Dashboard!$D$7)*(1+Dashboard!$D$8),"-")</f>
        <v>0.10112825155316629</v>
      </c>
      <c r="J40" s="102">
        <f>IFERROR((E40+$H40)*(1+Dashboard!$D$7)*(1+Dashboard!$D$8),"-")</f>
        <v>8.0754236601164597E-2</v>
      </c>
      <c r="K40" s="102">
        <f>IFERROR((F40+$H40)*(1+Dashboard!$D$7)*(1+Dashboard!$D$8),"-")</f>
        <v>0.13066813373822445</v>
      </c>
      <c r="L40" s="103">
        <f>IFERROR((G40+$H40)*(1+Dashboard!$D$7)*(1+Dashboard!$D$8),"-")</f>
        <v>0.10351961019431455</v>
      </c>
      <c r="M40" s="53">
        <v>107.47097024088448</v>
      </c>
      <c r="N40" s="54">
        <v>122.19953523288194</v>
      </c>
      <c r="O40" s="109">
        <f>M40*(1+Dashboard!$D$8)</f>
        <v>116.06864786015525</v>
      </c>
      <c r="P40" s="111">
        <f>N40*(1+Dashboard!$D$10)*(1+Dashboard!$D$7)*(1+Dashboard!$D$8)</f>
        <v>144.81407450196366</v>
      </c>
      <c r="Q40" s="112">
        <f>O40*Dashboard!$D$9+P40*(1-Dashboard!$D$9)</f>
        <v>130.44136118105945</v>
      </c>
      <c r="R40" s="51">
        <v>3.3515336247453682E-2</v>
      </c>
      <c r="S40" s="49">
        <v>3.4229618784664975E-2</v>
      </c>
      <c r="T40" s="49">
        <v>3.2649494210086727E-2</v>
      </c>
      <c r="U40" s="52">
        <v>3.2856965918045676E-2</v>
      </c>
      <c r="W40" s="36">
        <v>2047</v>
      </c>
      <c r="X40" s="47"/>
      <c r="Y40" s="51" t="s">
        <v>121</v>
      </c>
      <c r="Z40" s="49" t="s">
        <v>121</v>
      </c>
      <c r="AA40" s="49" t="s">
        <v>121</v>
      </c>
      <c r="AB40" s="52" t="s">
        <v>121</v>
      </c>
      <c r="AC40" s="53" t="s">
        <v>121</v>
      </c>
      <c r="AD40" s="55" t="s">
        <v>121</v>
      </c>
      <c r="AE40" s="109" t="str">
        <f>IFERROR(AC40*(1+Dashboard!$D$8),"-")</f>
        <v>-</v>
      </c>
      <c r="AF40" s="119" t="str">
        <f>IFERROR(AD40*(1+Dashboard!$D$7)*(1+Dashboard!$D$8)*(1+Dashboard!$D$10),"-")</f>
        <v>-</v>
      </c>
      <c r="AG40" s="112" t="str">
        <f>IF(AND(AE40="-",AF40="-"),"-",IFERROR(AE40*Dashboard!$D$9,0)+IFERROR(AF40*(1-Dashboard!$D$9),0))</f>
        <v>-</v>
      </c>
      <c r="AH40" s="51" t="s">
        <v>121</v>
      </c>
      <c r="AI40" s="49" t="s">
        <v>121</v>
      </c>
      <c r="AJ40" s="49" t="s">
        <v>121</v>
      </c>
      <c r="AK40" s="52" t="s">
        <v>121</v>
      </c>
      <c r="AL40" s="53" t="s">
        <v>121</v>
      </c>
      <c r="AM40" s="55" t="s">
        <v>121</v>
      </c>
      <c r="AN40" s="109" t="str">
        <f>IFERROR(AL40*(1+Dashboard!$D$8),"-")</f>
        <v>-</v>
      </c>
      <c r="AO40" s="119" t="str">
        <f>IFERROR(AM40*(1+Dashboard!$D$7)*(1+Dashboard!$D$8)*(1+Dashboard!$D$10),"-")</f>
        <v>-</v>
      </c>
      <c r="AP40" s="112" t="str">
        <f>IF(AND(AN40="-",AO40="-"),"-",IFERROR(AN40*Dashboard!$D$9,0)+IFERROR(AO40*(1-Dashboard!$D$9),0))</f>
        <v>-</v>
      </c>
      <c r="AQ40" s="56">
        <v>2.6037935212517015E-4</v>
      </c>
      <c r="AR40" s="58">
        <v>2.6037935212517015E-4</v>
      </c>
      <c r="AT40" s="36">
        <v>2047</v>
      </c>
      <c r="AU40" s="47"/>
      <c r="AV40" s="51" t="s">
        <v>121</v>
      </c>
      <c r="AW40" s="49" t="s">
        <v>121</v>
      </c>
      <c r="AX40" s="49" t="s">
        <v>121</v>
      </c>
      <c r="AY40" s="52" t="s">
        <v>121</v>
      </c>
      <c r="AZ40" s="53" t="s">
        <v>121</v>
      </c>
      <c r="BA40" s="55" t="s">
        <v>121</v>
      </c>
      <c r="BB40" s="109" t="str">
        <f>IFERROR(AZ40*(1+Dashboard!$D$8),"-")</f>
        <v>-</v>
      </c>
      <c r="BC40" s="119" t="str">
        <f>IFERROR(BA40*(1+Dashboard!$D$7)*(1+Dashboard!$D$8)*(1+Dashboard!$D$10),"-")</f>
        <v>-</v>
      </c>
      <c r="BD40" s="112" t="str">
        <f>IF(AND(BB40="-",BC40="-"),"-",IFERROR(BB40*Dashboard!$D$9,0)+IFERROR(BC40*(1-Dashboard!$D$9),0))</f>
        <v>-</v>
      </c>
      <c r="BE40" s="51" t="s">
        <v>121</v>
      </c>
      <c r="BF40" s="49" t="s">
        <v>121</v>
      </c>
      <c r="BG40" s="49" t="s">
        <v>121</v>
      </c>
      <c r="BH40" s="52" t="s">
        <v>121</v>
      </c>
      <c r="BI40" s="53" t="s">
        <v>121</v>
      </c>
      <c r="BJ40" s="55" t="s">
        <v>121</v>
      </c>
      <c r="BK40" s="109" t="str">
        <f>IFERROR(BI40*(1+Dashboard!$D$8),"-")</f>
        <v>-</v>
      </c>
      <c r="BL40" s="119" t="str">
        <f>IFERROR(BJ40*(1+Dashboard!$D$7)*(1+Dashboard!$D$8)*(1+Dashboard!$D$10),"-")</f>
        <v>-</v>
      </c>
      <c r="BM40" s="112" t="str">
        <f>IF(AND(BK40="-",BL40="-"),"-",IFERROR(BK40*Dashboard!$D$9,0)+IFERROR(BL40*(1-Dashboard!$D$9),0))</f>
        <v>-</v>
      </c>
      <c r="BO40" s="36">
        <v>2047</v>
      </c>
      <c r="BP40" s="47"/>
      <c r="BQ40" s="59">
        <v>94</v>
      </c>
      <c r="BR40" s="53" t="s">
        <v>121</v>
      </c>
      <c r="BS40" s="57" t="s">
        <v>121</v>
      </c>
      <c r="BT40" s="112" t="str">
        <f>IF(AND(BR40="-",BS40="-"),"-",IFERROR(BR40*Dashboard!$D$9,0)+IFERROR(BS40*(1-Dashboard!$D$9),0))</f>
        <v>-</v>
      </c>
      <c r="BU40" s="53" t="s">
        <v>121</v>
      </c>
      <c r="BV40" s="57" t="s">
        <v>121</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v>7.9670627797801541E-2</v>
      </c>
      <c r="E41" s="49">
        <v>6.1159340782229892E-2</v>
      </c>
      <c r="F41" s="49">
        <v>0.10896134403440448</v>
      </c>
      <c r="G41" s="49">
        <v>8.3847218595664394E-2</v>
      </c>
      <c r="H41" s="50">
        <v>9.608757614628401E-3</v>
      </c>
      <c r="I41" s="101">
        <f>IFERROR((D41+$H41)*(1+Dashboard!$D$7)*(1+Dashboard!$D$8),"-")</f>
        <v>0.10413547514505829</v>
      </c>
      <c r="J41" s="102">
        <f>IFERROR((E41+$H41)*(1+Dashboard!$D$7)*(1+Dashboard!$D$8),"-")</f>
        <v>8.254390997009553E-2</v>
      </c>
      <c r="K41" s="102">
        <f>IFERROR((F41+$H41)*(1+Dashboard!$D$7)*(1+Dashboard!$D$8),"-")</f>
        <v>0.13830016656343197</v>
      </c>
      <c r="L41" s="103">
        <f>IFERROR((G41+$H41)*(1+Dashboard!$D$7)*(1+Dashboard!$D$8),"-")</f>
        <v>0.10900705065168553</v>
      </c>
      <c r="M41" s="53">
        <v>109.26266430158455</v>
      </c>
      <c r="N41" s="54">
        <v>124.15560141565595</v>
      </c>
      <c r="O41" s="109">
        <f>M41*(1+Dashboard!$D$8)</f>
        <v>118.00367744571132</v>
      </c>
      <c r="P41" s="111">
        <f>N41*(1+Dashboard!$D$10)*(1+Dashboard!$D$7)*(1+Dashboard!$D$8)</f>
        <v>147.13213498708066</v>
      </c>
      <c r="Q41" s="112">
        <f>O41*Dashboard!$D$9+P41*(1-Dashboard!$D$9)</f>
        <v>132.56790621639598</v>
      </c>
      <c r="R41" s="51">
        <v>3.3153991707565326E-2</v>
      </c>
      <c r="S41" s="49">
        <v>3.3860573230146976E-2</v>
      </c>
      <c r="T41" s="49">
        <v>3.2297484718795177E-2</v>
      </c>
      <c r="U41" s="52">
        <v>3.2502719577083318E-2</v>
      </c>
      <c r="W41" s="36">
        <v>2048</v>
      </c>
      <c r="X41" s="47"/>
      <c r="Y41" s="51" t="s">
        <v>121</v>
      </c>
      <c r="Z41" s="49" t="s">
        <v>121</v>
      </c>
      <c r="AA41" s="49" t="s">
        <v>121</v>
      </c>
      <c r="AB41" s="52" t="s">
        <v>121</v>
      </c>
      <c r="AC41" s="53" t="s">
        <v>121</v>
      </c>
      <c r="AD41" s="55" t="s">
        <v>121</v>
      </c>
      <c r="AE41" s="109" t="str">
        <f>IFERROR(AC41*(1+Dashboard!$D$8),"-")</f>
        <v>-</v>
      </c>
      <c r="AF41" s="119" t="str">
        <f>IFERROR(AD41*(1+Dashboard!$D$7)*(1+Dashboard!$D$8)*(1+Dashboard!$D$10),"-")</f>
        <v>-</v>
      </c>
      <c r="AG41" s="112" t="str">
        <f>IF(AND(AE41="-",AF41="-"),"-",IFERROR(AE41*Dashboard!$D$9,0)+IFERROR(AF41*(1-Dashboard!$D$9),0))</f>
        <v>-</v>
      </c>
      <c r="AH41" s="51" t="s">
        <v>121</v>
      </c>
      <c r="AI41" s="49" t="s">
        <v>121</v>
      </c>
      <c r="AJ41" s="49" t="s">
        <v>121</v>
      </c>
      <c r="AK41" s="52" t="s">
        <v>121</v>
      </c>
      <c r="AL41" s="53" t="s">
        <v>121</v>
      </c>
      <c r="AM41" s="55" t="s">
        <v>121</v>
      </c>
      <c r="AN41" s="109" t="str">
        <f>IFERROR(AL41*(1+Dashboard!$D$8),"-")</f>
        <v>-</v>
      </c>
      <c r="AO41" s="119" t="str">
        <f>IFERROR(AM41*(1+Dashboard!$D$7)*(1+Dashboard!$D$8)*(1+Dashboard!$D$10),"-")</f>
        <v>-</v>
      </c>
      <c r="AP41" s="112" t="str">
        <f>IF(AND(AN41="-",AO41="-"),"-",IFERROR(AN41*Dashboard!$D$9,0)+IFERROR(AO41*(1-Dashboard!$D$9),0))</f>
        <v>-</v>
      </c>
      <c r="AQ41" s="56">
        <v>2.6037935212517015E-4</v>
      </c>
      <c r="AR41" s="58">
        <v>2.6037935212517015E-4</v>
      </c>
      <c r="AT41" s="36">
        <v>2048</v>
      </c>
      <c r="AU41" s="47"/>
      <c r="AV41" s="51" t="s">
        <v>121</v>
      </c>
      <c r="AW41" s="49" t="s">
        <v>121</v>
      </c>
      <c r="AX41" s="49" t="s">
        <v>121</v>
      </c>
      <c r="AY41" s="52" t="s">
        <v>121</v>
      </c>
      <c r="AZ41" s="53" t="s">
        <v>121</v>
      </c>
      <c r="BA41" s="55" t="s">
        <v>121</v>
      </c>
      <c r="BB41" s="109" t="str">
        <f>IFERROR(AZ41*(1+Dashboard!$D$8),"-")</f>
        <v>-</v>
      </c>
      <c r="BC41" s="119" t="str">
        <f>IFERROR(BA41*(1+Dashboard!$D$7)*(1+Dashboard!$D$8)*(1+Dashboard!$D$10),"-")</f>
        <v>-</v>
      </c>
      <c r="BD41" s="112" t="str">
        <f>IF(AND(BB41="-",BC41="-"),"-",IFERROR(BB41*Dashboard!$D$9,0)+IFERROR(BC41*(1-Dashboard!$D$9),0))</f>
        <v>-</v>
      </c>
      <c r="BE41" s="51" t="s">
        <v>121</v>
      </c>
      <c r="BF41" s="49" t="s">
        <v>121</v>
      </c>
      <c r="BG41" s="49" t="s">
        <v>121</v>
      </c>
      <c r="BH41" s="52" t="s">
        <v>121</v>
      </c>
      <c r="BI41" s="53" t="s">
        <v>121</v>
      </c>
      <c r="BJ41" s="55" t="s">
        <v>121</v>
      </c>
      <c r="BK41" s="109" t="str">
        <f>IFERROR(BI41*(1+Dashboard!$D$8),"-")</f>
        <v>-</v>
      </c>
      <c r="BL41" s="119" t="str">
        <f>IFERROR(BJ41*(1+Dashboard!$D$7)*(1+Dashboard!$D$8)*(1+Dashboard!$D$10),"-")</f>
        <v>-</v>
      </c>
      <c r="BM41" s="112" t="str">
        <f>IF(AND(BK41="-",BL41="-"),"-",IFERROR(BK41*Dashboard!$D$9,0)+IFERROR(BL41*(1-Dashboard!$D$9),0))</f>
        <v>-</v>
      </c>
      <c r="BO41" s="36">
        <v>2048</v>
      </c>
      <c r="BP41" s="47"/>
      <c r="BQ41" s="59">
        <v>94</v>
      </c>
      <c r="BR41" s="53" t="s">
        <v>121</v>
      </c>
      <c r="BS41" s="57" t="s">
        <v>121</v>
      </c>
      <c r="BT41" s="112" t="str">
        <f>IF(AND(BR41="-",BS41="-"),"-",IFERROR(BR41*Dashboard!$D$9,0)+IFERROR(BS41*(1-Dashboard!$D$9),0))</f>
        <v>-</v>
      </c>
      <c r="BU41" s="53" t="s">
        <v>121</v>
      </c>
      <c r="BV41" s="57" t="s">
        <v>121</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v>8.1136087643480542E-2</v>
      </c>
      <c r="E42" s="49">
        <v>6.1557048291601732E-2</v>
      </c>
      <c r="F42" s="49">
        <v>0.11464736613061061</v>
      </c>
      <c r="G42" s="49">
        <v>8.7570936972119873E-2</v>
      </c>
      <c r="H42" s="50">
        <v>1.0901209750421246E-2</v>
      </c>
      <c r="I42" s="101">
        <f>IFERROR((D42+$H42)*(1+Dashboard!$D$7)*(1+Dashboard!$D$8),"-")</f>
        <v>0.10735230368024706</v>
      </c>
      <c r="J42" s="102">
        <f>IFERROR((E42+$H42)*(1+Dashboard!$D$7)*(1+Dashboard!$D$8),"-")</f>
        <v>8.4515312180215615E-2</v>
      </c>
      <c r="K42" s="102">
        <f>IFERROR((F42+$H42)*(1+Dashboard!$D$7)*(1+Dashboard!$D$8),"-")</f>
        <v>0.14643985890763558</v>
      </c>
      <c r="L42" s="103">
        <f>IFERROR((G42+$H42)*(1+Dashboard!$D$7)*(1+Dashboard!$D$8),"-")</f>
        <v>0.11485791193717197</v>
      </c>
      <c r="M42" s="53">
        <v>111.08422845278398</v>
      </c>
      <c r="N42" s="54">
        <v>126.14297864150473</v>
      </c>
      <c r="O42" s="109">
        <f>M42*(1+Dashboard!$D$8)</f>
        <v>119.9709667290067</v>
      </c>
      <c r="P42" s="111">
        <f>N42*(1+Dashboard!$D$10)*(1+Dashboard!$D$7)*(1+Dashboard!$D$8)</f>
        <v>149.48730101205035</v>
      </c>
      <c r="Q42" s="112">
        <f>O42*Dashboard!$D$9+P42*(1-Dashboard!$D$9)</f>
        <v>134.72913387052853</v>
      </c>
      <c r="R42" s="51">
        <v>3.279654299242845E-2</v>
      </c>
      <c r="S42" s="49">
        <v>3.3495506528626623E-2</v>
      </c>
      <c r="T42" s="49">
        <v>3.1949270406723317E-2</v>
      </c>
      <c r="U42" s="52">
        <v>3.2152292531864766E-2</v>
      </c>
      <c r="W42" s="36">
        <v>2049</v>
      </c>
      <c r="X42" s="47"/>
      <c r="Y42" s="51" t="s">
        <v>121</v>
      </c>
      <c r="Z42" s="49" t="s">
        <v>121</v>
      </c>
      <c r="AA42" s="49" t="s">
        <v>121</v>
      </c>
      <c r="AB42" s="52" t="s">
        <v>121</v>
      </c>
      <c r="AC42" s="53" t="s">
        <v>121</v>
      </c>
      <c r="AD42" s="55" t="s">
        <v>121</v>
      </c>
      <c r="AE42" s="109" t="str">
        <f>IFERROR(AC42*(1+Dashboard!$D$8),"-")</f>
        <v>-</v>
      </c>
      <c r="AF42" s="119" t="str">
        <f>IFERROR(AD42*(1+Dashboard!$D$7)*(1+Dashboard!$D$8)*(1+Dashboard!$D$10),"-")</f>
        <v>-</v>
      </c>
      <c r="AG42" s="112" t="str">
        <f>IF(AND(AE42="-",AF42="-"),"-",IFERROR(AE42*Dashboard!$D$9,0)+IFERROR(AF42*(1-Dashboard!$D$9),0))</f>
        <v>-</v>
      </c>
      <c r="AH42" s="51" t="s">
        <v>121</v>
      </c>
      <c r="AI42" s="49" t="s">
        <v>121</v>
      </c>
      <c r="AJ42" s="49" t="s">
        <v>121</v>
      </c>
      <c r="AK42" s="52" t="s">
        <v>121</v>
      </c>
      <c r="AL42" s="53" t="s">
        <v>121</v>
      </c>
      <c r="AM42" s="55" t="s">
        <v>121</v>
      </c>
      <c r="AN42" s="109" t="str">
        <f>IFERROR(AL42*(1+Dashboard!$D$8),"-")</f>
        <v>-</v>
      </c>
      <c r="AO42" s="119" t="str">
        <f>IFERROR(AM42*(1+Dashboard!$D$7)*(1+Dashboard!$D$8)*(1+Dashboard!$D$10),"-")</f>
        <v>-</v>
      </c>
      <c r="AP42" s="112" t="str">
        <f>IF(AND(AN42="-",AO42="-"),"-",IFERROR(AN42*Dashboard!$D$9,0)+IFERROR(AO42*(1-Dashboard!$D$9),0))</f>
        <v>-</v>
      </c>
      <c r="AQ42" s="56">
        <v>2.6037935212517015E-4</v>
      </c>
      <c r="AR42" s="58">
        <v>2.6037935212517015E-4</v>
      </c>
      <c r="AT42" s="36">
        <v>2049</v>
      </c>
      <c r="AU42" s="47"/>
      <c r="AV42" s="51" t="s">
        <v>121</v>
      </c>
      <c r="AW42" s="49" t="s">
        <v>121</v>
      </c>
      <c r="AX42" s="49" t="s">
        <v>121</v>
      </c>
      <c r="AY42" s="52" t="s">
        <v>121</v>
      </c>
      <c r="AZ42" s="53" t="s">
        <v>121</v>
      </c>
      <c r="BA42" s="55" t="s">
        <v>121</v>
      </c>
      <c r="BB42" s="109" t="str">
        <f>IFERROR(AZ42*(1+Dashboard!$D$8),"-")</f>
        <v>-</v>
      </c>
      <c r="BC42" s="119" t="str">
        <f>IFERROR(BA42*(1+Dashboard!$D$7)*(1+Dashboard!$D$8)*(1+Dashboard!$D$10),"-")</f>
        <v>-</v>
      </c>
      <c r="BD42" s="112" t="str">
        <f>IF(AND(BB42="-",BC42="-"),"-",IFERROR(BB42*Dashboard!$D$9,0)+IFERROR(BC42*(1-Dashboard!$D$9),0))</f>
        <v>-</v>
      </c>
      <c r="BE42" s="51" t="s">
        <v>121</v>
      </c>
      <c r="BF42" s="49" t="s">
        <v>121</v>
      </c>
      <c r="BG42" s="49" t="s">
        <v>121</v>
      </c>
      <c r="BH42" s="52" t="s">
        <v>121</v>
      </c>
      <c r="BI42" s="53" t="s">
        <v>121</v>
      </c>
      <c r="BJ42" s="55" t="s">
        <v>121</v>
      </c>
      <c r="BK42" s="109" t="str">
        <f>IFERROR(BI42*(1+Dashboard!$D$8),"-")</f>
        <v>-</v>
      </c>
      <c r="BL42" s="119" t="str">
        <f>IFERROR(BJ42*(1+Dashboard!$D$7)*(1+Dashboard!$D$8)*(1+Dashboard!$D$10),"-")</f>
        <v>-</v>
      </c>
      <c r="BM42" s="112" t="str">
        <f>IF(AND(BK42="-",BL42="-"),"-",IFERROR(BK42*Dashboard!$D$9,0)+IFERROR(BL42*(1-Dashboard!$D$9),0))</f>
        <v>-</v>
      </c>
      <c r="BO42" s="36">
        <v>2049</v>
      </c>
      <c r="BP42" s="47"/>
      <c r="BQ42" s="59">
        <v>94</v>
      </c>
      <c r="BR42" s="53" t="s">
        <v>121</v>
      </c>
      <c r="BS42" s="57" t="s">
        <v>121</v>
      </c>
      <c r="BT42" s="112" t="str">
        <f>IF(AND(BR42="-",BS42="-"),"-",IFERROR(BR42*Dashboard!$D$9,0)+IFERROR(BS42*(1-Dashboard!$D$9),0))</f>
        <v>-</v>
      </c>
      <c r="BU42" s="53" t="s">
        <v>121</v>
      </c>
      <c r="BV42" s="57" t="s">
        <v>121</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v>8.2628503126621664E-2</v>
      </c>
      <c r="E43" s="63">
        <v>6.1957342016929921E-2</v>
      </c>
      <c r="F43" s="63">
        <v>0.12063010673341239</v>
      </c>
      <c r="G43" s="63">
        <v>9.1460028497254472E-2</v>
      </c>
      <c r="H43" s="64">
        <v>1.2367506683877883E-2</v>
      </c>
      <c r="I43" s="104">
        <f>IFERROR((D43+$H43)*(1+Dashboard!$D$7)*(1+Dashboard!$D$8),"-")</f>
        <v>0.11080334584296668</v>
      </c>
      <c r="J43" s="105">
        <f>IFERROR((E43+$H43)*(1+Dashboard!$D$7)*(1+Dashboard!$D$8),"-")</f>
        <v>8.6692503524622225E-2</v>
      </c>
      <c r="K43" s="105">
        <f>IFERROR((F43+$H43)*(1+Dashboard!$D$7)*(1+Dashboard!$D$8),"-")</f>
        <v>0.15512841628992741</v>
      </c>
      <c r="L43" s="106">
        <f>IFERROR((G43+$H43)*(1+Dashboard!$D$7)*(1+Dashboard!$D$8),"-")</f>
        <v>0.12110443703527279</v>
      </c>
      <c r="M43" s="67">
        <v>112.93616067141195</v>
      </c>
      <c r="N43" s="68">
        <v>128.16216811096382</v>
      </c>
      <c r="O43" s="115">
        <f>M43*(1+Dashboard!$D$8)</f>
        <v>121.97105352512492</v>
      </c>
      <c r="P43" s="117">
        <f>N43*(1+Dashboard!$D$10)*(1+Dashboard!$D$7)*(1+Dashboard!$D$8)</f>
        <v>151.8801665307823</v>
      </c>
      <c r="Q43" s="118">
        <f>O43*Dashboard!$D$9+P43*(1-Dashboard!$D$9)</f>
        <v>136.92561002795361</v>
      </c>
      <c r="R43" s="65">
        <v>3.2442948099331466E-2</v>
      </c>
      <c r="S43" s="63">
        <v>3.3134375782225903E-2</v>
      </c>
      <c r="T43" s="63">
        <v>3.1604810356266166E-2</v>
      </c>
      <c r="U43" s="66">
        <v>3.1805643604773511E-2</v>
      </c>
      <c r="W43" s="61">
        <v>2050</v>
      </c>
      <c r="X43" s="47"/>
      <c r="Y43" s="65" t="s">
        <v>121</v>
      </c>
      <c r="Z43" s="63" t="s">
        <v>121</v>
      </c>
      <c r="AA43" s="63" t="s">
        <v>121</v>
      </c>
      <c r="AB43" s="66" t="s">
        <v>121</v>
      </c>
      <c r="AC43" s="67" t="s">
        <v>121</v>
      </c>
      <c r="AD43" s="69" t="s">
        <v>121</v>
      </c>
      <c r="AE43" s="115" t="str">
        <f>IFERROR(AC43*(1+Dashboard!$D$8),"-")</f>
        <v>-</v>
      </c>
      <c r="AF43" s="120" t="str">
        <f>IFERROR(AD43*(1+Dashboard!$D$7)*(1+Dashboard!$D$8)*(1+Dashboard!$D$10),"-")</f>
        <v>-</v>
      </c>
      <c r="AG43" s="118" t="str">
        <f>IF(AND(AE43="-",AF43="-"),"-",IFERROR(AE43*Dashboard!$D$9,0)+IFERROR(AF43*(1-Dashboard!$D$9),0))</f>
        <v>-</v>
      </c>
      <c r="AH43" s="65" t="s">
        <v>121</v>
      </c>
      <c r="AI43" s="63" t="s">
        <v>121</v>
      </c>
      <c r="AJ43" s="63" t="s">
        <v>121</v>
      </c>
      <c r="AK43" s="66" t="s">
        <v>121</v>
      </c>
      <c r="AL43" s="67" t="s">
        <v>121</v>
      </c>
      <c r="AM43" s="69" t="s">
        <v>121</v>
      </c>
      <c r="AN43" s="115" t="str">
        <f>IFERROR(AL43*(1+Dashboard!$D$8),"-")</f>
        <v>-</v>
      </c>
      <c r="AO43" s="120" t="str">
        <f>IFERROR(AM43*(1+Dashboard!$D$7)*(1+Dashboard!$D$8)*(1+Dashboard!$D$10),"-")</f>
        <v>-</v>
      </c>
      <c r="AP43" s="118" t="str">
        <f>IF(AND(AN43="-",AO43="-"),"-",IFERROR(AN43*Dashboard!$D$9,0)+IFERROR(AO43*(1-Dashboard!$D$9),0))</f>
        <v>-</v>
      </c>
      <c r="AQ43" s="71">
        <v>2.6037935212517015E-4</v>
      </c>
      <c r="AR43" s="72">
        <v>2.6037935212517015E-4</v>
      </c>
      <c r="AT43" s="61">
        <v>2050</v>
      </c>
      <c r="AU43" s="47"/>
      <c r="AV43" s="65" t="s">
        <v>121</v>
      </c>
      <c r="AW43" s="63" t="s">
        <v>121</v>
      </c>
      <c r="AX43" s="63" t="s">
        <v>121</v>
      </c>
      <c r="AY43" s="66" t="s">
        <v>121</v>
      </c>
      <c r="AZ43" s="67" t="s">
        <v>121</v>
      </c>
      <c r="BA43" s="69" t="s">
        <v>121</v>
      </c>
      <c r="BB43" s="115" t="str">
        <f>IFERROR(AZ43*(1+Dashboard!$D$8),"-")</f>
        <v>-</v>
      </c>
      <c r="BC43" s="120" t="str">
        <f>IFERROR(BA43*(1+Dashboard!$D$7)*(1+Dashboard!$D$8)*(1+Dashboard!$D$10),"-")</f>
        <v>-</v>
      </c>
      <c r="BD43" s="118" t="str">
        <f>IF(AND(BB43="-",BC43="-"),"-",IFERROR(BB43*Dashboard!$D$9,0)+IFERROR(BC43*(1-Dashboard!$D$9),0))</f>
        <v>-</v>
      </c>
      <c r="BE43" s="65" t="s">
        <v>121</v>
      </c>
      <c r="BF43" s="63" t="s">
        <v>121</v>
      </c>
      <c r="BG43" s="63" t="s">
        <v>121</v>
      </c>
      <c r="BH43" s="66" t="s">
        <v>121</v>
      </c>
      <c r="BI43" s="67" t="s">
        <v>121</v>
      </c>
      <c r="BJ43" s="69" t="s">
        <v>121</v>
      </c>
      <c r="BK43" s="115" t="str">
        <f>IFERROR(BI43*(1+Dashboard!$D$8),"-")</f>
        <v>-</v>
      </c>
      <c r="BL43" s="120" t="str">
        <f>IFERROR(BJ43*(1+Dashboard!$D$7)*(1+Dashboard!$D$8)*(1+Dashboard!$D$10),"-")</f>
        <v>-</v>
      </c>
      <c r="BM43" s="118" t="str">
        <f>IF(AND(BK43="-",BL43="-"),"-",IFERROR(BK43*Dashboard!$D$9,0)+IFERROR(BL43*(1-Dashboard!$D$9),0))</f>
        <v>-</v>
      </c>
      <c r="BO43" s="61">
        <v>2050</v>
      </c>
      <c r="BP43" s="47"/>
      <c r="BQ43" s="73">
        <v>94</v>
      </c>
      <c r="BR43" s="67" t="s">
        <v>121</v>
      </c>
      <c r="BS43" s="70" t="s">
        <v>121</v>
      </c>
      <c r="BT43" s="118" t="str">
        <f>IF(AND(BR43="-",BS43="-"),"-",IFERROR(BR43*Dashboard!$D$9,0)+IFERROR(BS43*(1-Dashboard!$D$9),0))</f>
        <v>-</v>
      </c>
      <c r="BU43" s="67" t="s">
        <v>121</v>
      </c>
      <c r="BV43" s="70" t="s">
        <v>121</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-PMT(Dashboard!$D$15,10,(NPV(Dashboard!$D$15,D12:D20)+IF(D11="-",,D11)),,1)</f>
        <v>5.4124159661118547E-2</v>
      </c>
      <c r="E46" s="102">
        <f>-PMT(Dashboard!$D$15,10,(NPV(Dashboard!$D$15,E12:E20)+IF(E11="-",,E11)),,1)</f>
        <v>5.0174251712075631E-2</v>
      </c>
      <c r="F46" s="102">
        <f>-PMT(Dashboard!$D$15,10,(NPV(Dashboard!$D$15,F12:F20)+IF(F11="-",,F11)),,1)</f>
        <v>4.0692005818234844E-2</v>
      </c>
      <c r="G46" s="102">
        <f>-PMT(Dashboard!$D$15,10,(NPV(Dashboard!$D$15,G12:G20)+IF(G11="-",,G11)),,1)</f>
        <v>3.4778639010227444E-2</v>
      </c>
      <c r="H46" s="107">
        <f>-PMT(Dashboard!$D$15,10,(NPV(Dashboard!$D$15,H12:H20)+IF(H11="-",,H11)),,1)</f>
        <v>4.8656501633456599E-3</v>
      </c>
      <c r="I46" s="101">
        <f>-PMT(Dashboard!$D$15,10,(NPV(Dashboard!$D$15,I12:I20)+IF(I11="-",,I11)),,1)</f>
        <v>6.8805714179255059E-2</v>
      </c>
      <c r="J46" s="102">
        <f>-PMT(Dashboard!$D$15,10,(NPV(Dashboard!$D$15,J12:J20)+IF(J11="-",,J11)),,1)</f>
        <v>6.4198541547491383E-2</v>
      </c>
      <c r="K46" s="102">
        <f>-PMT(Dashboard!$D$15,10,(NPV(Dashboard!$D$15,K12:K20)+IF(K11="-",,K11)),,1)</f>
        <v>5.3138449936915494E-2</v>
      </c>
      <c r="L46" s="108">
        <f>-PMT(Dashboard!$D$15,10,(NPV(Dashboard!$D$15,L12:L20)+IF(L11="-",,L11)),,1)</f>
        <v>4.6241098892055681E-2</v>
      </c>
      <c r="M46" s="109">
        <f>-PMT(Dashboard!$D$15,10,(NPV(Dashboard!$D$15,M12:M20)+IF(M11="-",,M11)),,1)</f>
        <v>73.28754827689886</v>
      </c>
      <c r="N46" s="110">
        <f>-PMT(Dashboard!$D$15,10,(NPV(Dashboard!$D$15,N12:N20)+IF(N11="-",,N11)),,1)</f>
        <v>26.368526233790405</v>
      </c>
      <c r="O46" s="109">
        <f>-PMT(Dashboard!$D$15,10,(NPV(Dashboard!$D$15,O12:O20)+IF(O11="-",,O11)),,1)</f>
        <v>79.150552139050774</v>
      </c>
      <c r="P46" s="111">
        <f>-PMT(Dashboard!$D$15,10,(NPV(Dashboard!$D$15,P12:P20)+IF(P11="-",,P11)),,1)</f>
        <v>31.248348983078621</v>
      </c>
      <c r="Q46" s="112">
        <f>-PMT(Dashboard!$D$15,10,(NPV(Dashboard!$D$15,Q12:Q20)+IF(Q11="-",,Q11)),,1)</f>
        <v>55.199450561064694</v>
      </c>
      <c r="R46" s="101">
        <f>-PMT(Dashboard!$D$15,10,(NPV(Dashboard!$D$15,R12:R20)+IF(R11="-",,R11)),,1)</f>
        <v>4.3100980996918524E-2</v>
      </c>
      <c r="S46" s="102">
        <f>-PMT(Dashboard!$D$15,10,(NPV(Dashboard!$D$15,S12:S20)+IF(S11="-",,S11)),,1)</f>
        <v>4.4019553850715078E-2</v>
      </c>
      <c r="T46" s="102">
        <f>-PMT(Dashboard!$D$15,10,(NPV(Dashboard!$D$15,T12:T20)+IF(T11="-",,T11)),,1)</f>
        <v>4.198750145658655E-2</v>
      </c>
      <c r="U46" s="103">
        <f>-PMT(Dashboard!$D$15,10,(NPV(Dashboard!$D$15,U12:U20)+IF(U11="-",,U11)),,1)</f>
        <v>4.2254311673739497E-2</v>
      </c>
      <c r="W46" s="92" t="s">
        <v>21</v>
      </c>
      <c r="X46" s="79">
        <v>10</v>
      </c>
      <c r="Y46" s="101">
        <f>-PMT(Dashboard!$D$15,10,(NPV(Dashboard!$D$15,Y12:Y20)+IF(Y11="-",,Y11)),,1)</f>
        <v>9.3635498286594038E-3</v>
      </c>
      <c r="Z46" s="102">
        <f>-PMT(Dashboard!$D$15,10,(NPV(Dashboard!$D$15,Z12:Z20)+IF(Z11="-",,Z11)),,1)</f>
        <v>6.6798582499631972E-3</v>
      </c>
      <c r="AA46" s="102">
        <f>-PMT(Dashboard!$D$15,10,(NPV(Dashboard!$D$15,AA12:AA20)+IF(AA11="-",,AA11)),,1)</f>
        <v>7.4503640129124013E-3</v>
      </c>
      <c r="AB46" s="108">
        <f>-PMT(Dashboard!$D$15,10,(NPV(Dashboard!$D$15,AB12:AB20)+IF(AB11="-",,AB11)),,1)</f>
        <v>5.054978538755122E-3</v>
      </c>
      <c r="AC46" s="109">
        <f>-PMT(Dashboard!$D$15,10,(NPV(Dashboard!$D$15,AC12:AC20)+IF(AC11="-",,AC11)),,1)</f>
        <v>28.657352780464795</v>
      </c>
      <c r="AD46" s="111">
        <f>-PMT(Dashboard!$D$15,10,(NPV(Dashboard!$D$15,AD12:AD20)+IF(AD11="-",,AD11)),,1)</f>
        <v>77.342099887337085</v>
      </c>
      <c r="AE46" s="109">
        <f>-PMT(Dashboard!$D$15,10,(NPV(Dashboard!$D$15,AE12:AE20)+IF(AE11="-",,AE11)),,1)</f>
        <v>30.949941002901983</v>
      </c>
      <c r="AF46" s="119">
        <f>-PMT(Dashboard!$D$15,10,(NPV(Dashboard!$D$15,AF12:AF20)+IF(AF11="-",,AF11)),,1)</f>
        <v>91.655214513527426</v>
      </c>
      <c r="AG46" s="112">
        <f>-PMT(Dashboard!$D$15,10,(NPV(Dashboard!$D$15,AG12:AG20)+IF(AG11="-",,AG11)),,1)</f>
        <v>58.920826054892153</v>
      </c>
      <c r="AH46" s="101">
        <f>-PMT(Dashboard!$D$15,10,(NPV(Dashboard!$D$15,AH12:AH20)+IF(AH11="-",,AH11)),,1)</f>
        <v>9.1499046043115526E-3</v>
      </c>
      <c r="AI46" s="102">
        <f>-PMT(Dashboard!$D$15,10,(NPV(Dashboard!$D$15,AI12:AI20)+IF(AI11="-",,AI11)),,1)</f>
        <v>6.5365233573048435E-3</v>
      </c>
      <c r="AJ46" s="102">
        <f>-PMT(Dashboard!$D$15,10,(NPV(Dashboard!$D$15,AJ12:AJ20)+IF(AJ11="-",,AJ11)),,1)</f>
        <v>7.4349941012214829E-3</v>
      </c>
      <c r="AK46" s="108">
        <f>-PMT(Dashboard!$D$15,10,(NPV(Dashboard!$D$15,AK12:AK20)+IF(AK11="-",,AK11)),,1)</f>
        <v>5.0556616967009404E-3</v>
      </c>
      <c r="AL46" s="109">
        <f>-PMT(Dashboard!$D$15,10,(NPV(Dashboard!$D$15,AL12:AL20)+IF(AL11="-",,AL11)),,1)</f>
        <v>21.002698174678098</v>
      </c>
      <c r="AM46" s="111">
        <f>-PMT(Dashboard!$D$15,10,(NPV(Dashboard!$D$15,AM12:AM20)+IF(AM11="-",,AM11)),,1)</f>
        <v>71.329370126713755</v>
      </c>
      <c r="AN46" s="109">
        <f>-PMT(Dashboard!$D$15,10,(NPV(Dashboard!$D$15,AN12:AN20)+IF(AN11="-",,AN11)),,1)</f>
        <v>22.682914028652348</v>
      </c>
      <c r="AO46" s="119">
        <f>-PMT(Dashboard!$D$15,10,(NPV(Dashboard!$D$15,AO12:AO20)+IF(AO11="-",,AO11)),,1)</f>
        <v>84.529754552851713</v>
      </c>
      <c r="AP46" s="112">
        <f>-PMT(Dashboard!$D$15,10,(NPV(Dashboard!$D$15,AP12:AP20)+IF(AP11="-",,AP11)),,1)</f>
        <v>50.878672211812351</v>
      </c>
      <c r="AQ46" s="101">
        <f>-PMT(Dashboard!$D$15,10,(NPV(Dashboard!$D$15,AQ12:AQ20)+IF(AQ11="-",,AQ11)),,1)</f>
        <v>3.4730783304522512E-3</v>
      </c>
      <c r="AR46" s="103">
        <f>-PMT(Dashboard!$D$15,10,(NPV(Dashboard!$D$15,AR12:AR20)+IF(AR11="-",,AR11)),,1)</f>
        <v>2.816227635814694E-3</v>
      </c>
      <c r="AT46" s="92" t="s">
        <v>21</v>
      </c>
      <c r="AU46" s="79">
        <v>10</v>
      </c>
      <c r="AV46" s="101">
        <f>-PMT(Dashboard!$D$15,10,(NPV(Dashboard!$D$15,AV12:AV20)+IF(AV11="-",,AV11)),,1)</f>
        <v>3.5412435455341638E-2</v>
      </c>
      <c r="AW46" s="102">
        <f>-PMT(Dashboard!$D$15,10,(NPV(Dashboard!$D$15,AW12:AW20)+IF(AW11="-",,AW11)),,1)</f>
        <v>2.5274988129670432E-2</v>
      </c>
      <c r="AX46" s="102">
        <f>-PMT(Dashboard!$D$15,10,(NPV(Dashboard!$D$15,AX12:AX20)+IF(AX11="-",,AX11)),,1)</f>
        <v>2.6725181669451925E-2</v>
      </c>
      <c r="AY46" s="108">
        <f>-PMT(Dashboard!$D$15,10,(NPV(Dashboard!$D$15,AY12:AY20)+IF(AY11="-",,AY11)),,1)</f>
        <v>1.826238840200866E-2</v>
      </c>
      <c r="AZ46" s="109">
        <f>-PMT(Dashboard!$D$15,10,(NPV(Dashboard!$D$15,AZ12:AZ20)+IF(AZ11="-",,AZ11)),,1)</f>
        <v>90.523897310050671</v>
      </c>
      <c r="BA46" s="111">
        <f>-PMT(Dashboard!$D$15,10,(NPV(Dashboard!$D$15,BA12:BA20)+IF(BA11="-",,BA11)),,1)</f>
        <v>250.93359247904979</v>
      </c>
      <c r="BB46" s="109">
        <f>-PMT(Dashboard!$D$15,10,(NPV(Dashboard!$D$15,BB12:BB20)+IF(BB11="-",,BB11)),,1)</f>
        <v>97.765809094854731</v>
      </c>
      <c r="BC46" s="119">
        <f>-PMT(Dashboard!$D$15,10,(NPV(Dashboard!$D$15,BC12:BC20)+IF(BC11="-",,BC11)),,1)</f>
        <v>297.37196534384481</v>
      </c>
      <c r="BD46" s="112">
        <f>-PMT(Dashboard!$D$15,10,(NPV(Dashboard!$D$15,BD12:BD20)+IF(BD11="-",,BD11)),,1)</f>
        <v>189.84138160237748</v>
      </c>
      <c r="BE46" s="101">
        <f>-PMT(Dashboard!$D$15,10,(NPV(Dashboard!$D$15,BE12:BE20)+IF(BE11="-",,BE11)),,1)</f>
        <v>3.4262456153164735E-2</v>
      </c>
      <c r="BF46" s="102">
        <f>-PMT(Dashboard!$D$15,10,(NPV(Dashboard!$D$15,BF12:BF20)+IF(BF11="-",,BF11)),,1)</f>
        <v>2.449598725385892E-2</v>
      </c>
      <c r="BG46" s="102">
        <f>-PMT(Dashboard!$D$15,10,(NPV(Dashboard!$D$15,BG12:BG20)+IF(BG11="-",,BG11)),,1)</f>
        <v>2.6392177571737657E-2</v>
      </c>
      <c r="BH46" s="108">
        <f>-PMT(Dashboard!$D$15,10,(NPV(Dashboard!$D$15,BH12:BH20)+IF(BH11="-",,BH11)),,1)</f>
        <v>1.8066391320948845E-2</v>
      </c>
      <c r="BI46" s="109">
        <f>-PMT(Dashboard!$D$15,10,(NPV(Dashboard!$D$15,BI12:BI20)+IF(BI11="-",,BI11)),,1)</f>
        <v>66.670832316112438</v>
      </c>
      <c r="BJ46" s="111">
        <f>-PMT(Dashboard!$D$15,10,(NPV(Dashboard!$D$15,BJ12:BJ20)+IF(BJ11="-",,BJ11)),,1)</f>
        <v>231.50243510055756</v>
      </c>
      <c r="BK46" s="109">
        <f>-PMT(Dashboard!$D$15,10,(NPV(Dashboard!$D$15,BK12:BK20)+IF(BK11="-",,BK11)),,1)</f>
        <v>72.004498901401433</v>
      </c>
      <c r="BL46" s="119">
        <f>-PMT(Dashboard!$D$15,10,(NPV(Dashboard!$D$15,BL12:BL20)+IF(BL11="-",,BL11)),,1)</f>
        <v>274.34483134611105</v>
      </c>
      <c r="BM46" s="112">
        <f>-PMT(Dashboard!$D$15,10,(NPV(Dashboard!$D$15,BM12:BM20)+IF(BM11="-",,BM11)),,1)</f>
        <v>164.32192448852808</v>
      </c>
      <c r="BO46" s="92" t="s">
        <v>21</v>
      </c>
      <c r="BP46" s="79">
        <v>10</v>
      </c>
      <c r="BQ46" s="121">
        <f>-PMT(Dashboard!$D$15,10,(NPV(Dashboard!$D$15,BQ12:BQ20)+IF(BQ11="-",,BQ11)),,1)</f>
        <v>94.000000000000014</v>
      </c>
      <c r="BR46" s="109">
        <f>-PMT(Dashboard!$D$15,10,(NPV(Dashboard!$D$15,BR12:BR20)+IF(BR11="-",,BR11)),,1)</f>
        <v>0.94128340325418858</v>
      </c>
      <c r="BS46" s="119">
        <f>-PMT(Dashboard!$D$15,10,(NPV(Dashboard!$D$15,BS12:BS20)+IF(BS11="-",,BS11)),,1)</f>
        <v>8.332183877578565</v>
      </c>
      <c r="BT46" s="112">
        <f>-PMT(Dashboard!$D$15,10,(NPV(Dashboard!$D$15,BT12:BT20)+IF(BT11="-",,BT11)),,1)</f>
        <v>4.6367336404163773</v>
      </c>
      <c r="BU46" s="109">
        <f>-PMT(Dashboard!$D$15,10,(NPV(Dashboard!$D$15,BU12:BU20)+IF(BU11="-",,BU11)),,1)</f>
        <v>0.48403563989045389</v>
      </c>
      <c r="BV46" s="119">
        <f>-PMT(Dashboard!$D$15,10,(NPV(Dashboard!$D$15,BV12:BV20)+IF(BV11="-",,BV11)),,1)</f>
        <v>7.328769273320594</v>
      </c>
      <c r="BW46" s="112">
        <f>-PMT(Dashboard!$D$15,10,(NPV(Dashboard!$D$15,BW12:BW20)+IF(BW11="-",,BW11)),,1)</f>
        <v>3.9064024566055231</v>
      </c>
      <c r="BX46" s="112">
        <f>-PMT(Dashboard!$D$15,10,(NPV(Dashboard!$D$15,BX12:BX20)+IF(BX11="-",,BX11)),,1)</f>
        <v>5.408286118181663</v>
      </c>
      <c r="BY46" s="112">
        <f>-PMT(Dashboard!$D$15,10,(NPV(Dashboard!$D$15,BY12:BY20)+IF(BY11="-",,BY11)),,1)</f>
        <v>4.5564278253846826</v>
      </c>
    </row>
    <row r="47" spans="2:77" x14ac:dyDescent="0.2">
      <c r="B47" s="92" t="s">
        <v>22</v>
      </c>
      <c r="C47" s="79">
        <v>15</v>
      </c>
      <c r="D47" s="101">
        <f>-PMT(Dashboard!$D$15,15,(NPV(Dashboard!$D$15,D12:D25)+IF(D11="-",,D11)),,1)</f>
        <v>5.5991242493811488E-2</v>
      </c>
      <c r="E47" s="102">
        <f>-PMT(Dashboard!$D$15,15,(NPV(Dashboard!$D$15,E12:E25)+IF(E11="-",,E11)),,1)</f>
        <v>5.1804913270609286E-2</v>
      </c>
      <c r="F47" s="102">
        <f>-PMT(Dashboard!$D$15,15,(NPV(Dashboard!$D$15,F12:F25)+IF(F11="-",,F11)),,1)</f>
        <v>4.2981416739782133E-2</v>
      </c>
      <c r="G47" s="102">
        <f>-PMT(Dashboard!$D$15,15,(NPV(Dashboard!$D$15,G12:G25)+IF(G11="-",,G11)),,1)</f>
        <v>3.6861421347885025E-2</v>
      </c>
      <c r="H47" s="107">
        <f>-PMT(Dashboard!$D$15,15,(NPV(Dashboard!$D$15,H12:H25)+IF(H11="-",,H11)),,1)</f>
        <v>3.7640168190099612E-3</v>
      </c>
      <c r="I47" s="101">
        <f>-PMT(Dashboard!$D$15,15,(NPV(Dashboard!$D$15,I12:I25)+IF(I11="-",,I11)),,1)</f>
        <v>6.9698534462474968E-2</v>
      </c>
      <c r="J47" s="102">
        <f>-PMT(Dashboard!$D$15,15,(NPV(Dashboard!$D$15,J12:J25)+IF(J11="-",,J11)),,1)</f>
        <v>6.4815600056531891E-2</v>
      </c>
      <c r="K47" s="102">
        <f>-PMT(Dashboard!$D$15,15,(NPV(Dashboard!$D$15,K12:K25)+IF(K11="-",,K11)),,1)</f>
        <v>5.4523873702975109E-2</v>
      </c>
      <c r="L47" s="108">
        <f>-PMT(Dashboard!$D$15,15,(NPV(Dashboard!$D$15,L12:L25)+IF(L11="-",,L11)),,1)</f>
        <v>4.7385511077866323E-2</v>
      </c>
      <c r="M47" s="109">
        <f>-PMT(Dashboard!$D$15,15,(NPV(Dashboard!$D$15,M12:M25)+IF(M11="-",,M11)),,1)</f>
        <v>76.938370478334988</v>
      </c>
      <c r="N47" s="110">
        <f>-PMT(Dashboard!$D$15,15,(NPV(Dashboard!$D$15,N12:N25)+IF(N11="-",,N11)),,1)</f>
        <v>48.622829545884954</v>
      </c>
      <c r="O47" s="109">
        <f>-PMT(Dashboard!$D$15,15,(NPV(Dashboard!$D$15,O12:O25)+IF(O11="-",,O11)),,1)</f>
        <v>83.093440116601812</v>
      </c>
      <c r="P47" s="111">
        <f>-PMT(Dashboard!$D$15,15,(NPV(Dashboard!$D$15,P12:P25)+IF(P11="-",,P11)),,1)</f>
        <v>57.621087076437348</v>
      </c>
      <c r="Q47" s="112">
        <f>-PMT(Dashboard!$D$15,15,(NPV(Dashboard!$D$15,Q12:Q25)+IF(Q11="-",,Q11)),,1)</f>
        <v>70.357263596519587</v>
      </c>
      <c r="R47" s="101">
        <f>-PMT(Dashboard!$D$15,15,(NPV(Dashboard!$D$15,R12:R25)+IF(R11="-",,R11)),,1)</f>
        <v>4.2236494678440061E-2</v>
      </c>
      <c r="S47" s="102">
        <f>-PMT(Dashboard!$D$15,15,(NPV(Dashboard!$D$15,S12:S25)+IF(S11="-",,S11)),,1)</f>
        <v>4.3136643504609738E-2</v>
      </c>
      <c r="T47" s="102">
        <f>-PMT(Dashboard!$D$15,15,(NPV(Dashboard!$D$15,T12:T25)+IF(T11="-",,T11)),,1)</f>
        <v>4.1145348454108312E-2</v>
      </c>
      <c r="U47" s="103">
        <f>-PMT(Dashboard!$D$15,15,(NPV(Dashboard!$D$15,U12:U25)+IF(U11="-",,U11)),,1)</f>
        <v>4.1406807197187478E-2</v>
      </c>
      <c r="W47" s="92" t="s">
        <v>22</v>
      </c>
      <c r="X47" s="79">
        <v>15</v>
      </c>
      <c r="Y47" s="101">
        <f>-PMT(Dashboard!$D$15,15,(NPV(Dashboard!$D$15,Y12:Y25)+IF(Y11="-",,Y11)),,1)</f>
        <v>6.4481262587700637E-3</v>
      </c>
      <c r="Z47" s="102">
        <f>-PMT(Dashboard!$D$15,15,(NPV(Dashboard!$D$15,Z12:Z25)+IF(Z11="-",,Z11)),,1)</f>
        <v>4.600025649953347E-3</v>
      </c>
      <c r="AA47" s="102">
        <f>-PMT(Dashboard!$D$15,15,(NPV(Dashboard!$D$15,AA12:AA25)+IF(AA11="-",,AA11)),,1)</f>
        <v>5.130627668794502E-3</v>
      </c>
      <c r="AB47" s="108">
        <f>-PMT(Dashboard!$D$15,15,(NPV(Dashboard!$D$15,AB12:AB25)+IF(AB11="-",,AB11)),,1)</f>
        <v>3.481066523884001E-3</v>
      </c>
      <c r="AC47" s="109">
        <f>-PMT(Dashboard!$D$15,15,(NPV(Dashboard!$D$15,AC12:AC25)+IF(AC11="-",,AC11)),,1)</f>
        <v>19.734634017215296</v>
      </c>
      <c r="AD47" s="111">
        <f>-PMT(Dashboard!$D$15,15,(NPV(Dashboard!$D$15,AD12:AD25)+IF(AD11="-",,AD11)),,1)</f>
        <v>81.919502763776094</v>
      </c>
      <c r="AE47" s="109">
        <f>-PMT(Dashboard!$D$15,15,(NPV(Dashboard!$D$15,AE12:AE25)+IF(AE11="-",,AE11)),,1)</f>
        <v>21.313404738592524</v>
      </c>
      <c r="AF47" s="119">
        <f>-PMT(Dashboard!$D$15,15,(NPV(Dashboard!$D$15,AF12:AF25)+IF(AF11="-",,AF11)),,1)</f>
        <v>97.079722552047159</v>
      </c>
      <c r="AG47" s="112">
        <f>-PMT(Dashboard!$D$15,15,(NPV(Dashboard!$D$15,AG12:AG25)+IF(AG11="-",,AG11)),,1)</f>
        <v>56.673850717597723</v>
      </c>
      <c r="AH47" s="101">
        <f>-PMT(Dashboard!$D$15,15,(NPV(Dashboard!$D$15,AH12:AH25)+IF(AH11="-",,AH11)),,1)</f>
        <v>6.4197980737144954E-3</v>
      </c>
      <c r="AI47" s="102">
        <f>-PMT(Dashboard!$D$15,15,(NPV(Dashboard!$D$15,AI12:AI25)+IF(AI11="-",,AI11)),,1)</f>
        <v>4.5827933034505103E-3</v>
      </c>
      <c r="AJ47" s="102">
        <f>-PMT(Dashboard!$D$15,15,(NPV(Dashboard!$D$15,AJ12:AJ25)+IF(AJ11="-",,AJ11)),,1)</f>
        <v>5.219944783818555E-3</v>
      </c>
      <c r="AK47" s="108">
        <f>-PMT(Dashboard!$D$15,15,(NPV(Dashboard!$D$15,AK12:AK25)+IF(AK11="-",,AK11)),,1)</f>
        <v>3.5471480170755874E-3</v>
      </c>
      <c r="AL47" s="109">
        <f>-PMT(Dashboard!$D$15,15,(NPV(Dashboard!$D$15,AL12:AL25)+IF(AL11="-",,AL11)),,1)</f>
        <v>14.463323427900571</v>
      </c>
      <c r="AM47" s="111">
        <f>-PMT(Dashboard!$D$15,15,(NPV(Dashboard!$D$15,AM12:AM25)+IF(AM11="-",,AM11)),,1)</f>
        <v>96.145282265472957</v>
      </c>
      <c r="AN47" s="109">
        <f>-PMT(Dashboard!$D$15,15,(NPV(Dashboard!$D$15,AN12:AN25)+IF(AN11="-",,AN11)),,1)</f>
        <v>15.620389302132615</v>
      </c>
      <c r="AO47" s="119">
        <f>-PMT(Dashboard!$D$15,15,(NPV(Dashboard!$D$15,AO12:AO25)+IF(AO11="-",,AO11)),,1)</f>
        <v>113.93815895019884</v>
      </c>
      <c r="AP47" s="112">
        <f>-PMT(Dashboard!$D$15,15,(NPV(Dashboard!$D$15,AP12:AP25)+IF(AP11="-",,AP11)),,1)</f>
        <v>61.102642185653657</v>
      </c>
      <c r="AQ47" s="101">
        <f>-PMT(Dashboard!$D$15,15,(NPV(Dashboard!$D$15,AQ12:AQ25)+IF(AQ11="-",,AQ11)),,1)</f>
        <v>2.4725556506463744E-3</v>
      </c>
      <c r="AR47" s="103">
        <f>-PMT(Dashboard!$D$15,15,(NPV(Dashboard!$D$15,AR12:AR25)+IF(AR11="-",,AR11)),,1)</f>
        <v>2.0202211952649175E-3</v>
      </c>
      <c r="AT47" s="92" t="s">
        <v>22</v>
      </c>
      <c r="AU47" s="79">
        <v>15</v>
      </c>
      <c r="AV47" s="101">
        <f>-PMT(Dashboard!$D$15,15,(NPV(Dashboard!$D$15,AV12:AV25)+IF(AV11="-",,AV11)),,1)</f>
        <v>2.4386462305960817E-2</v>
      </c>
      <c r="AW47" s="102">
        <f>-PMT(Dashboard!$D$15,15,(NPV(Dashboard!$D$15,AW12:AW25)+IF(AW11="-",,AW11)),,1)</f>
        <v>1.7405398340509838E-2</v>
      </c>
      <c r="AX47" s="102">
        <f>-PMT(Dashboard!$D$15,15,(NPV(Dashboard!$D$15,AX12:AX25)+IF(AX11="-",,AX11)),,1)</f>
        <v>1.8404061370586602E-2</v>
      </c>
      <c r="AY47" s="108">
        <f>-PMT(Dashboard!$D$15,15,(NPV(Dashboard!$D$15,AY12:AY25)+IF(AY11="-",,AY11)),,1)</f>
        <v>1.2576233197630085E-2</v>
      </c>
      <c r="AZ47" s="109">
        <f>-PMT(Dashboard!$D$15,15,(NPV(Dashboard!$D$15,AZ12:AZ25)+IF(AZ11="-",,AZ11)),,1)</f>
        <v>62.338485934528656</v>
      </c>
      <c r="BA47" s="111">
        <f>-PMT(Dashboard!$D$15,15,(NPV(Dashboard!$D$15,BA12:BA25)+IF(BA11="-",,BA11)),,1)</f>
        <v>265.94843380850256</v>
      </c>
      <c r="BB47" s="109">
        <f>-PMT(Dashboard!$D$15,15,(NPV(Dashboard!$D$15,BB12:BB25)+IF(BB11="-",,BB11)),,1)</f>
        <v>67.325564809290952</v>
      </c>
      <c r="BC47" s="119">
        <f>-PMT(Dashboard!$D$15,15,(NPV(Dashboard!$D$15,BC12:BC25)+IF(BC11="-",,BC11)),,1)</f>
        <v>315.16548924534533</v>
      </c>
      <c r="BD47" s="112">
        <f>-PMT(Dashboard!$D$15,15,(NPV(Dashboard!$D$15,BD12:BD25)+IF(BD11="-",,BD11)),,1)</f>
        <v>183.05563903433546</v>
      </c>
      <c r="BE47" s="101">
        <f>-PMT(Dashboard!$D$15,15,(NPV(Dashboard!$D$15,BE12:BE25)+IF(BE11="-",,BE11)),,1)</f>
        <v>2.4009164731275304E-2</v>
      </c>
      <c r="BF47" s="102">
        <f>-PMT(Dashboard!$D$15,15,(NPV(Dashboard!$D$15,BF12:BF25)+IF(BF11="-",,BF11)),,1)</f>
        <v>1.7155073156431729E-2</v>
      </c>
      <c r="BG47" s="102">
        <f>-PMT(Dashboard!$D$15,15,(NPV(Dashboard!$D$15,BG12:BG25)+IF(BG11="-",,BG11)),,1)</f>
        <v>1.850494273520548E-2</v>
      </c>
      <c r="BH47" s="108">
        <f>-PMT(Dashboard!$D$15,15,(NPV(Dashboard!$D$15,BH12:BH25)+IF(BH11="-",,BH11)),,1)</f>
        <v>1.2661963323964185E-2</v>
      </c>
      <c r="BI47" s="109">
        <f>-PMT(Dashboard!$D$15,15,(NPV(Dashboard!$D$15,BI12:BI25)+IF(BI11="-",,BI11)),,1)</f>
        <v>45.912282458919762</v>
      </c>
      <c r="BJ47" s="111">
        <f>-PMT(Dashboard!$D$15,15,(NPV(Dashboard!$D$15,BJ12:BJ25)+IF(BJ11="-",,BJ11)),,1)</f>
        <v>312.26128643686303</v>
      </c>
      <c r="BK47" s="109">
        <f>-PMT(Dashboard!$D$15,15,(NPV(Dashboard!$D$15,BK12:BK25)+IF(BK11="-",,BK11)),,1)</f>
        <v>49.585265055633343</v>
      </c>
      <c r="BL47" s="119">
        <f>-PMT(Dashboard!$D$15,15,(NPV(Dashboard!$D$15,BL12:BL25)+IF(BL11="-",,BL11)),,1)</f>
        <v>370.04910953195656</v>
      </c>
      <c r="BM47" s="112">
        <f>-PMT(Dashboard!$D$15,15,(NPV(Dashboard!$D$15,BM12:BM25)+IF(BM11="-",,BM11)),,1)</f>
        <v>197.87619765345923</v>
      </c>
      <c r="BO47" s="92" t="s">
        <v>22</v>
      </c>
      <c r="BP47" s="79">
        <v>15</v>
      </c>
      <c r="BQ47" s="121">
        <f>-PMT(Dashboard!$D$15,15,(NPV(Dashboard!$D$15,BQ12:BQ25)+IF(BQ11="-",,BQ11)),,1)</f>
        <v>93.999999999999986</v>
      </c>
      <c r="BR47" s="109">
        <f>-PMT(Dashboard!$D$15,15,(NPV(Dashboard!$D$15,BR12:BR25)+IF(BR11="-",,BR11)),,1)</f>
        <v>0.6482065392433296</v>
      </c>
      <c r="BS47" s="119">
        <f>-PMT(Dashboard!$D$15,15,(NPV(Dashboard!$D$15,BS12:BS25)+IF(BS11="-",,BS11)),,1)</f>
        <v>6.6041336769365184</v>
      </c>
      <c r="BT47" s="112">
        <f>-PMT(Dashboard!$D$15,15,(NPV(Dashboard!$D$15,BT12:BT25)+IF(BT11="-",,BT11)),,1)</f>
        <v>3.6261701080899238</v>
      </c>
      <c r="BU47" s="109">
        <f>-PMT(Dashboard!$D$15,15,(NPV(Dashboard!$D$15,BU12:BU25)+IF(BU11="-",,BU11)),,1)</f>
        <v>0.33332688743805861</v>
      </c>
      <c r="BV47" s="119">
        <f>-PMT(Dashboard!$D$15,15,(NPV(Dashboard!$D$15,BV12:BV25)+IF(BV11="-",,BV11)),,1)</f>
        <v>6.4440715691891333</v>
      </c>
      <c r="BW47" s="112">
        <f>-PMT(Dashboard!$D$15,15,(NPV(Dashboard!$D$15,BW12:BW25)+IF(BW11="-",,BW11)),,1)</f>
        <v>3.3886992283135946</v>
      </c>
      <c r="BX47" s="112">
        <f>-PMT(Dashboard!$D$15,15,(NPV(Dashboard!$D$15,BX12:BX25)+IF(BX11="-",,BX11)),,1)</f>
        <v>4.2295648140760873</v>
      </c>
      <c r="BY47" s="112">
        <f>-PMT(Dashboard!$D$15,15,(NPV(Dashboard!$D$15,BY12:BY25)+IF(BY11="-",,BY11)),,1)</f>
        <v>3.9525787799049765</v>
      </c>
    </row>
    <row r="48" spans="2:77" ht="13.5" thickBot="1" x14ac:dyDescent="0.25">
      <c r="B48" s="93" t="s">
        <v>23</v>
      </c>
      <c r="C48" s="79">
        <v>30</v>
      </c>
      <c r="D48" s="104">
        <f>-PMT(Dashboard!$D$15,30,(NPV(Dashboard!$D$15,D12:D40)+IF(D11="-",,D11)),,1)</f>
        <v>6.1747531869486505E-2</v>
      </c>
      <c r="E48" s="105">
        <f>-PMT(Dashboard!$D$15,30,(NPV(Dashboard!$D$15,E12:E40)+IF(E11="-",,E11)),,1)</f>
        <v>5.4402459053391354E-2</v>
      </c>
      <c r="F48" s="105">
        <f>-PMT(Dashboard!$D$15,30,(NPV(Dashboard!$D$15,F12:F40)+IF(F11="-",,F11)),,1)</f>
        <v>5.6457939783299493E-2</v>
      </c>
      <c r="G48" s="105">
        <f>-PMT(Dashboard!$D$15,30,(NPV(Dashboard!$D$15,G12:G40)+IF(G11="-",,G11)),,1)</f>
        <v>4.6760670779679152E-2</v>
      </c>
      <c r="H48" s="113">
        <f>-PMT(Dashboard!$D$15,30,(NPV(Dashboard!$D$15,H12:H40)+IF(H11="-",,H11)),,1)</f>
        <v>3.850620887364859E-3</v>
      </c>
      <c r="I48" s="104">
        <f>-PMT(Dashboard!$D$15,30,(NPV(Dashboard!$D$15,I12:I40)+IF(I11="-",,I11)),,1)</f>
        <v>7.6513685375591445E-2</v>
      </c>
      <c r="J48" s="105">
        <f>-PMT(Dashboard!$D$15,30,(NPV(Dashboard!$D$15,J12:J40)+IF(J11="-",,J11)),,1)</f>
        <v>6.794639244289806E-2</v>
      </c>
      <c r="K48" s="105">
        <f>-PMT(Dashboard!$D$15,30,(NPV(Dashboard!$D$15,K12:K40)+IF(K11="-",,K11)),,1)</f>
        <v>7.0343905166262904E-2</v>
      </c>
      <c r="L48" s="114">
        <f>-PMT(Dashboard!$D$15,30,(NPV(Dashboard!$D$15,L12:L40)+IF(L11="-",,L11)),,1)</f>
        <v>5.9033010600440132E-2</v>
      </c>
      <c r="M48" s="115">
        <f>-PMT(Dashboard!$D$15,30,(NPV(Dashboard!$D$15,M12:M40)+IF(M11="-",,M11)),,1)</f>
        <v>85.146541541345115</v>
      </c>
      <c r="N48" s="116">
        <f>-PMT(Dashboard!$D$15,30,(NPV(Dashboard!$D$15,N12:N40)+IF(N11="-",,N11)),,1)</f>
        <v>75.722990972062561</v>
      </c>
      <c r="O48" s="115">
        <f>-PMT(Dashboard!$D$15,30,(NPV(Dashboard!$D$15,O12:O40)+IF(O11="-",,O11)),,1)</f>
        <v>91.958264864652705</v>
      </c>
      <c r="P48" s="117">
        <f>-PMT(Dashboard!$D$15,30,(NPV(Dashboard!$D$15,P12:P40)+IF(P11="-",,P11)),,1)</f>
        <v>89.736469416530809</v>
      </c>
      <c r="Q48" s="118">
        <f>-PMT(Dashboard!$D$15,30,(NPV(Dashboard!$D$15,Q12:Q40)+IF(Q11="-",,Q11)),,1)</f>
        <v>90.847367140591771</v>
      </c>
      <c r="R48" s="104">
        <f>-PMT(Dashboard!$D$15,30,(NPV(Dashboard!$D$15,R12:R40)+IF(R11="-",,R11)),,1)</f>
        <v>3.95601263548684E-2</v>
      </c>
      <c r="S48" s="105">
        <f>-PMT(Dashboard!$D$15,30,(NPV(Dashboard!$D$15,S12:S40)+IF(S11="-",,S11)),,1)</f>
        <v>4.0403236124572771E-2</v>
      </c>
      <c r="T48" s="105">
        <f>-PMT(Dashboard!$D$15,30,(NPV(Dashboard!$D$15,T12:T40)+IF(T11="-",,T11)),,1)</f>
        <v>3.8538121976076145E-2</v>
      </c>
      <c r="U48" s="106">
        <f>-PMT(Dashboard!$D$15,30,(NPV(Dashboard!$D$15,U12:U40)+IF(U11="-",,U11)),,1)</f>
        <v>3.878301305881264E-2</v>
      </c>
      <c r="W48" s="93" t="s">
        <v>23</v>
      </c>
      <c r="X48" s="79">
        <v>30</v>
      </c>
      <c r="Y48" s="104">
        <f>-PMT(Dashboard!$D$15,30,(NPV(Dashboard!$D$15,Y12:Y40)+IF(Y11="-",,Y11)),,1)</f>
        <v>3.5456258196011293E-3</v>
      </c>
      <c r="Z48" s="105">
        <f>-PMT(Dashboard!$D$15,30,(NPV(Dashboard!$D$15,Z12:Z40)+IF(Z11="-",,Z11)),,1)</f>
        <v>2.5294122758714515E-3</v>
      </c>
      <c r="AA48" s="105">
        <f>-PMT(Dashboard!$D$15,30,(NPV(Dashboard!$D$15,AA12:AA40)+IF(AA11="-",,AA11)),,1)</f>
        <v>2.8211739663899825E-3</v>
      </c>
      <c r="AB48" s="114">
        <f>-PMT(Dashboard!$D$15,30,(NPV(Dashboard!$D$15,AB12:AB40)+IF(AB11="-",,AB11)),,1)</f>
        <v>1.9141311524483898E-3</v>
      </c>
      <c r="AC48" s="115">
        <f>-PMT(Dashboard!$D$15,30,(NPV(Dashboard!$D$15,AC12:AC40)+IF(AC11="-",,AC11)),,1)</f>
        <v>10.85146678333869</v>
      </c>
      <c r="AD48" s="117">
        <f>-PMT(Dashboard!$D$15,30,(NPV(Dashboard!$D$15,AD12:AD40)+IF(AD11="-",,AD11)),,1)</f>
        <v>45.045008809044802</v>
      </c>
      <c r="AE48" s="115">
        <f>-PMT(Dashboard!$D$15,30,(NPV(Dashboard!$D$15,AE12:AE40)+IF(AE11="-",,AE11)),,1)</f>
        <v>11.719584126005785</v>
      </c>
      <c r="AF48" s="120">
        <f>-PMT(Dashboard!$D$15,30,(NPV(Dashboard!$D$15,AF12:AF40)+IF(AF11="-",,AF11)),,1)</f>
        <v>53.381146247267786</v>
      </c>
      <c r="AG48" s="118">
        <f>-PMT(Dashboard!$D$15,30,(NPV(Dashboard!$D$15,AG12:AG40)+IF(AG11="-",,AG11)),,1)</f>
        <v>31.163203128541596</v>
      </c>
      <c r="AH48" s="104">
        <f>-PMT(Dashboard!$D$15,30,(NPV(Dashboard!$D$15,AH12:AH40)+IF(AH11="-",,AH11)),,1)</f>
        <v>3.5300490240601223E-3</v>
      </c>
      <c r="AI48" s="105">
        <f>-PMT(Dashboard!$D$15,30,(NPV(Dashboard!$D$15,AI12:AI40)+IF(AI11="-",,AI11)),,1)</f>
        <v>2.5199367398411714E-3</v>
      </c>
      <c r="AJ48" s="105">
        <f>-PMT(Dashboard!$D$15,30,(NPV(Dashboard!$D$15,AJ12:AJ40)+IF(AJ11="-",,AJ11)),,1)</f>
        <v>2.8702866940960884E-3</v>
      </c>
      <c r="AK48" s="114">
        <f>-PMT(Dashboard!$D$15,30,(NPV(Dashboard!$D$15,AK12:AK40)+IF(AK11="-",,AK11)),,1)</f>
        <v>1.9504673281148036E-3</v>
      </c>
      <c r="AL48" s="115">
        <f>-PMT(Dashboard!$D$15,30,(NPV(Dashboard!$D$15,AL12:AL40)+IF(AL11="-",,AL11)),,1)</f>
        <v>7.9529356165224625</v>
      </c>
      <c r="AM48" s="117">
        <f>-PMT(Dashboard!$D$15,30,(NPV(Dashboard!$D$15,AM12:AM40)+IF(AM11="-",,AM11)),,1)</f>
        <v>53.136098858581342</v>
      </c>
      <c r="AN48" s="115">
        <f>-PMT(Dashboard!$D$15,30,(NPV(Dashboard!$D$15,AN12:AN40)+IF(AN11="-",,AN11)),,1)</f>
        <v>8.5891704658442602</v>
      </c>
      <c r="AO48" s="120">
        <f>-PMT(Dashboard!$D$15,30,(NPV(Dashboard!$D$15,AO12:AO40)+IF(AO11="-",,AO11)),,1)</f>
        <v>62.969592839987669</v>
      </c>
      <c r="AP48" s="118">
        <f>-PMT(Dashboard!$D$15,30,(NPV(Dashboard!$D$15,AP12:AP40)+IF(AP11="-",,AP11)),,1)</f>
        <v>33.74743714503839</v>
      </c>
      <c r="AQ48" s="104">
        <f>-PMT(Dashboard!$D$15,30,(NPV(Dashboard!$D$15,AQ12:AQ40)+IF(AQ11="-",,AQ11)),,1)</f>
        <v>1.4767868923588102E-3</v>
      </c>
      <c r="AR48" s="106">
        <f>-PMT(Dashboard!$D$15,30,(NPV(Dashboard!$D$15,AR12:AR40)+IF(AR11="-",,AR11)),,1)</f>
        <v>1.2280621218234355E-3</v>
      </c>
      <c r="AT48" s="93" t="s">
        <v>23</v>
      </c>
      <c r="AU48" s="79">
        <v>30</v>
      </c>
      <c r="AV48" s="104">
        <f>-PMT(Dashboard!$D$15,30,(NPV(Dashboard!$D$15,AV12:AV40)+IF(AV11="-",,AV11)),,1)</f>
        <v>1.3409363733091206E-2</v>
      </c>
      <c r="AW48" s="105">
        <f>-PMT(Dashboard!$D$15,30,(NPV(Dashboard!$D$15,AW12:AW40)+IF(AW11="-",,AW11)),,1)</f>
        <v>9.5706919002429194E-3</v>
      </c>
      <c r="AX48" s="105">
        <f>-PMT(Dashboard!$D$15,30,(NPV(Dashboard!$D$15,AX12:AX40)+IF(AX11="-",,AX11)),,1)</f>
        <v>1.0119825909476275E-2</v>
      </c>
      <c r="AY48" s="114">
        <f>-PMT(Dashboard!$D$15,30,(NPV(Dashboard!$D$15,AY12:AY40)+IF(AY11="-",,AY11)),,1)</f>
        <v>6.9152828820922413E-3</v>
      </c>
      <c r="AZ48" s="115">
        <f>-PMT(Dashboard!$D$15,30,(NPV(Dashboard!$D$15,AZ12:AZ40)+IF(AZ11="-",,AZ11)),,1)</f>
        <v>34.278011381009534</v>
      </c>
      <c r="BA48" s="117">
        <f>-PMT(Dashboard!$D$15,30,(NPV(Dashboard!$D$15,BA12:BA40)+IF(BA11="-",,BA11)),,1)</f>
        <v>146.23684396864937</v>
      </c>
      <c r="BB48" s="115">
        <f>-PMT(Dashboard!$D$15,30,(NPV(Dashboard!$D$15,BB12:BB40)+IF(BB11="-",,BB11)),,1)</f>
        <v>37.020252291490294</v>
      </c>
      <c r="BC48" s="120">
        <f>-PMT(Dashboard!$D$15,30,(NPV(Dashboard!$D$15,BC12:BC40)+IF(BC11="-",,BC11)),,1)</f>
        <v>173.29978528191322</v>
      </c>
      <c r="BD48" s="118">
        <f>-PMT(Dashboard!$D$15,30,(NPV(Dashboard!$D$15,BD12:BD40)+IF(BD11="-",,BD11)),,1)</f>
        <v>100.65665189185137</v>
      </c>
      <c r="BE48" s="104">
        <f>-PMT(Dashboard!$D$15,30,(NPV(Dashboard!$D$15,BE12:BE40)+IF(BE11="-",,BE11)),,1)</f>
        <v>1.3201899429696346E-2</v>
      </c>
      <c r="BF48" s="105">
        <f>-PMT(Dashboard!$D$15,30,(NPV(Dashboard!$D$15,BF12:BF40)+IF(BF11="-",,BF11)),,1)</f>
        <v>9.4330457996014225E-3</v>
      </c>
      <c r="BG48" s="105">
        <f>-PMT(Dashboard!$D$15,30,(NPV(Dashboard!$D$15,BG12:BG40)+IF(BG11="-",,BG11)),,1)</f>
        <v>1.0175297461482997E-2</v>
      </c>
      <c r="BH48" s="114">
        <f>-PMT(Dashboard!$D$15,30,(NPV(Dashboard!$D$15,BH12:BH40)+IF(BH11="-",,BH11)),,1)</f>
        <v>6.9624232353125929E-3</v>
      </c>
      <c r="BI48" s="115">
        <f>-PMT(Dashboard!$D$15,30,(NPV(Dashboard!$D$15,BI12:BI40)+IF(BI11="-",,BI11)),,1)</f>
        <v>25.245748546216685</v>
      </c>
      <c r="BJ48" s="117">
        <f>-PMT(Dashboard!$D$15,30,(NPV(Dashboard!$D$15,BJ12:BJ40)+IF(BJ11="-",,BJ11)),,1)</f>
        <v>172.57641077694407</v>
      </c>
      <c r="BK48" s="115">
        <f>-PMT(Dashboard!$D$15,30,(NPV(Dashboard!$D$15,BK12:BK40)+IF(BK11="-",,BK11)),,1)</f>
        <v>27.265408429914018</v>
      </c>
      <c r="BL48" s="120">
        <f>-PMT(Dashboard!$D$15,30,(NPV(Dashboard!$D$15,BL12:BL40)+IF(BL11="-",,BL11)),,1)</f>
        <v>204.51381553871124</v>
      </c>
      <c r="BM48" s="118">
        <f>-PMT(Dashboard!$D$15,30,(NPV(Dashboard!$D$15,BM12:BM40)+IF(BM11="-",,BM11)),,1)</f>
        <v>109.29022479556332</v>
      </c>
      <c r="BO48" s="93" t="s">
        <v>23</v>
      </c>
      <c r="BP48" s="79">
        <v>30</v>
      </c>
      <c r="BQ48" s="122">
        <f>-PMT(Dashboard!$D$15,30,(NPV(Dashboard!$D$15,BQ12:BQ40)+IF(BQ11="-",,BQ11)),,1)</f>
        <v>93.999999999999957</v>
      </c>
      <c r="BR48" s="115">
        <f>-PMT(Dashboard!$D$15,30,(NPV(Dashboard!$D$15,BR12:BR40)+IF(BR11="-",,BR11)),,1)</f>
        <v>0.35642879027834468</v>
      </c>
      <c r="BS48" s="120">
        <f>-PMT(Dashboard!$D$15,30,(NPV(Dashboard!$D$15,BS12:BS40)+IF(BS11="-",,BS11)),,1)</f>
        <v>3.631409488794636</v>
      </c>
      <c r="BT48" s="118">
        <f>-PMT(Dashboard!$D$15,30,(NPV(Dashboard!$D$15,BT12:BT40)+IF(BT11="-",,BT11)),,1)</f>
        <v>1.9939191395364901</v>
      </c>
      <c r="BU48" s="115">
        <f>-PMT(Dashboard!$D$15,30,(NPV(Dashboard!$D$15,BU12:BU40)+IF(BU11="-",,BU11)),,1)</f>
        <v>0.1832861781917233</v>
      </c>
      <c r="BV48" s="120">
        <f>-PMT(Dashboard!$D$15,30,(NPV(Dashboard!$D$15,BV12:BV40)+IF(BV11="-",,BV11)),,1)</f>
        <v>3.5493763915060068</v>
      </c>
      <c r="BW48" s="118">
        <f>-PMT(Dashboard!$D$15,30,(NPV(Dashboard!$D$15,BW12:BW40)+IF(BW11="-",,BW11)),,1)</f>
        <v>1.8663312848488651</v>
      </c>
      <c r="BX48" s="118">
        <f>-PMT(Dashboard!$D$15,30,(NPV(Dashboard!$D$15,BX12:BX40)+IF(BX11="-",,BX11)),,1)</f>
        <v>2.3257072843553619</v>
      </c>
      <c r="BY48" s="118">
        <f>-PMT(Dashboard!$D$15,30,(NPV(Dashboard!$D$15,BY12:BY40)+IF(BY11="-",,BY11)),,1)</f>
        <v>2.1768888106477156</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tr">
        <f>IF(Dashboard!$D$4="2018 $","All Avoided Costs are in 2018 Dollars","All Avoided Costs are in Nominal Dollars")</f>
        <v>All Avoided Costs are in 2018 Dollars</v>
      </c>
      <c r="E50" s="97"/>
      <c r="F50" s="95"/>
      <c r="G50" s="95"/>
      <c r="H50" s="95"/>
      <c r="K50" s="10"/>
      <c r="L50" s="95"/>
      <c r="M50" s="95"/>
      <c r="N50" s="95"/>
      <c r="O50" s="95"/>
      <c r="P50" s="95"/>
      <c r="Q50" s="95"/>
      <c r="R50" s="75"/>
      <c r="S50" s="75"/>
      <c r="T50" s="75"/>
      <c r="U50" s="75"/>
      <c r="W50" s="96" t="s">
        <v>116</v>
      </c>
      <c r="X50" s="10"/>
      <c r="Y50" s="97" t="str">
        <f>$D50</f>
        <v>All Avoided Costs are in 2018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All Avoided Costs are in 2018 Dollars</v>
      </c>
      <c r="AW50" s="98"/>
      <c r="BO50" s="96" t="s">
        <v>116</v>
      </c>
      <c r="BP50" s="10"/>
      <c r="BQ50" s="97" t="str">
        <f>$D50</f>
        <v>All Avoided Costs are in 2018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6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CJ65"/>
  <sheetViews>
    <sheetView showGridLines="0"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("&amp;Dashboard!$D$4&amp;")"</f>
        <v>AESC 2018 Results: Avoided Cost of Electricity (2018 $)</v>
      </c>
      <c r="C2" s="11"/>
      <c r="F2" s="11"/>
      <c r="G2" s="11"/>
      <c r="H2" s="11"/>
      <c r="K2" s="11"/>
      <c r="L2" s="11"/>
      <c r="M2" s="11"/>
      <c r="N2" s="11"/>
      <c r="O2" s="11"/>
      <c r="P2" s="11"/>
      <c r="U2" s="12" t="s">
        <v>24</v>
      </c>
      <c r="W2" s="11" t="str">
        <f>$B$2</f>
        <v>AESC 2018 Results: Avoided Cost of Electricity (2018 $)</v>
      </c>
      <c r="X2" s="11"/>
      <c r="AB2" s="11"/>
      <c r="AI2" s="11"/>
      <c r="AK2" s="11"/>
      <c r="AQ2" s="11"/>
      <c r="AR2" s="12" t="s">
        <v>25</v>
      </c>
      <c r="AT2" s="11" t="str">
        <f>$B$2</f>
        <v>AESC 2018 Results: Avoided Cost of Electricity (2018 $)</v>
      </c>
      <c r="AV2" s="11"/>
      <c r="AW2" s="11"/>
      <c r="AZ2" s="11"/>
      <c r="BA2" s="11"/>
      <c r="BB2" s="11"/>
      <c r="BC2" s="11"/>
      <c r="BD2" s="11"/>
      <c r="BM2" s="12" t="s">
        <v>26</v>
      </c>
      <c r="BO2" s="11" t="str">
        <f>$B$2</f>
        <v>AESC 2018 Results: Avoided Cost of Electricity (2018 $)</v>
      </c>
      <c r="BQ2" s="11"/>
      <c r="BR2" s="11"/>
      <c r="BS2" s="11"/>
      <c r="BU2" s="11"/>
      <c r="BV2" s="11"/>
      <c r="BW2" s="12"/>
      <c r="BY2" s="12"/>
      <c r="CJ2" s="12" t="s">
        <v>27</v>
      </c>
    </row>
    <row r="3" spans="1:88" ht="23.25" x14ac:dyDescent="0.35">
      <c r="B3" s="13" t="s">
        <v>28</v>
      </c>
      <c r="D3" s="13" t="s">
        <v>123</v>
      </c>
      <c r="F3" s="11"/>
      <c r="G3" s="11"/>
      <c r="H3" s="11"/>
      <c r="K3" s="11"/>
      <c r="L3" s="11"/>
      <c r="M3" s="11"/>
      <c r="N3" s="11"/>
      <c r="O3" s="11"/>
      <c r="P3" s="11"/>
      <c r="Q3" s="11"/>
      <c r="R3" s="11"/>
      <c r="S3" s="11"/>
      <c r="T3" s="11"/>
      <c r="U3" s="11"/>
      <c r="W3" s="13" t="s">
        <v>28</v>
      </c>
      <c r="Y3" s="13" t="str">
        <f>D3</f>
        <v>SWCT</v>
      </c>
      <c r="AI3" s="11"/>
      <c r="AJ3" s="11"/>
      <c r="AK3" s="11"/>
      <c r="AL3" s="11"/>
      <c r="AQ3" s="11"/>
      <c r="AR3" s="11"/>
      <c r="AT3" s="13" t="s">
        <v>28</v>
      </c>
      <c r="AV3" s="13" t="str">
        <f>Y3</f>
        <v>SWCT</v>
      </c>
      <c r="BO3" s="13" t="s">
        <v>28</v>
      </c>
      <c r="BQ3" s="13" t="str">
        <f>AV3</f>
        <v>SWCT</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v>4.789334203440615E-2</v>
      </c>
      <c r="E11" s="49">
        <v>4.378604819733696E-2</v>
      </c>
      <c r="F11" s="49">
        <v>3.1850038317261166E-2</v>
      </c>
      <c r="G11" s="49">
        <v>2.5811901611904997E-2</v>
      </c>
      <c r="H11" s="50">
        <v>5.2910500809924136E-3</v>
      </c>
      <c r="I11" s="101">
        <f>IFERROR((D11+$H11)*(1+Dashboard!$D$7)*(1+Dashboard!$D$8),"-")</f>
        <v>6.2034274963400894E-2</v>
      </c>
      <c r="J11" s="102">
        <f>IFERROR((E11+$H11)*(1+Dashboard!$D$7)*(1+Dashboard!$D$8),"-")</f>
        <v>5.724352743184339E-2</v>
      </c>
      <c r="K11" s="102">
        <f>IFERROR((F11+$H11)*(1+Dashboard!$D$7)*(1+Dashboard!$D$8),"-")</f>
        <v>4.3321365507722982E-2</v>
      </c>
      <c r="L11" s="103">
        <f>IFERROR((G11+$H11)*(1+Dashboard!$D$7)*(1+Dashboard!$D$8),"-")</f>
        <v>3.6278482854595541E-2</v>
      </c>
      <c r="M11" s="53">
        <v>104.4975</v>
      </c>
      <c r="N11" s="54">
        <v>0</v>
      </c>
      <c r="O11" s="109">
        <f>M11*(1+Dashboard!$D$8)</f>
        <v>112.85730000000001</v>
      </c>
      <c r="P11" s="111">
        <f>N11*(1+Dashboard!$D$10)*(1+Dashboard!$D$7)*(1+Dashboard!$D$8)</f>
        <v>0</v>
      </c>
      <c r="Q11" s="112">
        <f>O11*Dashboard!$D$9+P11*(1-Dashboard!$D$9)</f>
        <v>56.428650000000005</v>
      </c>
      <c r="R11" s="51">
        <v>4.5903584515619753E-2</v>
      </c>
      <c r="S11" s="49">
        <v>4.6881886764262748E-2</v>
      </c>
      <c r="T11" s="49">
        <v>4.4717701943951693E-2</v>
      </c>
      <c r="U11" s="52">
        <v>4.5001861261661585E-2</v>
      </c>
      <c r="W11" s="36">
        <v>2018</v>
      </c>
      <c r="X11" s="47"/>
      <c r="Y11" s="56">
        <v>8.0488762082830765E-3</v>
      </c>
      <c r="Z11" s="49">
        <v>5.6817479554121756E-3</v>
      </c>
      <c r="AA11" s="49">
        <v>5.6792530535577646E-3</v>
      </c>
      <c r="AB11" s="52">
        <v>3.6899462731072932E-3</v>
      </c>
      <c r="AC11" s="53">
        <v>117.57088815238566</v>
      </c>
      <c r="AD11" s="55" t="s">
        <v>121</v>
      </c>
      <c r="AE11" s="109">
        <f>IFERROR(AC11*(1+Dashboard!$D$8),"-")</f>
        <v>126.97655920457653</v>
      </c>
      <c r="AF11" s="119" t="str">
        <f>IFERROR(AD11*(1+Dashboard!$D$7)*(1+Dashboard!$D$8)*(1+Dashboard!$D$10)*(1+$N11),"-")</f>
        <v>-</v>
      </c>
      <c r="AG11" s="112">
        <f>IF(AND(AE11="-",AF11="-"),"-",IFERROR(AE11*Dashboard!$D$9,0)+IFERROR(AF11*(1-Dashboard!$D$9),0))</f>
        <v>63.488279602288266</v>
      </c>
      <c r="AH11" s="51" t="s">
        <v>121</v>
      </c>
      <c r="AI11" s="49" t="s">
        <v>121</v>
      </c>
      <c r="AJ11" s="49" t="s">
        <v>121</v>
      </c>
      <c r="AK11" s="52" t="s">
        <v>121</v>
      </c>
      <c r="AL11" s="53" t="s">
        <v>121</v>
      </c>
      <c r="AM11" s="55" t="s">
        <v>121</v>
      </c>
      <c r="AN11" s="109" t="str">
        <f>IFERROR(AL11*(1+Dashboard!$D$8),"-")</f>
        <v>-</v>
      </c>
      <c r="AO11" s="119" t="str">
        <f>IFERROR(AM11*(1+Dashboard!$D$7)*(1+Dashboard!$D$8)*(1+Dashboard!$D$10),"-")</f>
        <v>-</v>
      </c>
      <c r="AP11" s="112" t="str">
        <f>IF(AND(AN11="-",AO11="-"),"-",IFERROR(AN11*Dashboard!$D$9,0)+IFERROR(AO11*(1-Dashboard!$D$9),0))</f>
        <v>-</v>
      </c>
      <c r="AQ11" s="56">
        <v>3.2043733291839309E-3</v>
      </c>
      <c r="AR11" s="58">
        <v>0</v>
      </c>
      <c r="AT11" s="36">
        <v>2018</v>
      </c>
      <c r="AU11" s="47"/>
      <c r="AV11" s="56">
        <v>3.0658650993841401E-2</v>
      </c>
      <c r="AW11" s="49">
        <v>2.172304050351687E-2</v>
      </c>
      <c r="AX11" s="49">
        <v>2.0639368120926808E-2</v>
      </c>
      <c r="AY11" s="52">
        <v>1.3556298059871318E-2</v>
      </c>
      <c r="AZ11" s="53">
        <v>369.37716484908094</v>
      </c>
      <c r="BA11" s="55" t="s">
        <v>121</v>
      </c>
      <c r="BB11" s="109">
        <f>IFERROR(AZ11*(1+Dashboard!$D$8),"-")</f>
        <v>398.92733803700742</v>
      </c>
      <c r="BC11" s="119" t="str">
        <f>IFERROR(BA11*(1+Dashboard!$D$7)*(1+Dashboard!$D$8)*(1+Dashboard!$D$10),"-")</f>
        <v>-</v>
      </c>
      <c r="BD11" s="112">
        <f>IF(AND(BB11="-",BC11="-"),"-",IFERROR(BB11*Dashboard!$D$9,0)+IFERROR(BC11*(1-Dashboard!$D$9),0))</f>
        <v>199.46366901850371</v>
      </c>
      <c r="BE11" s="51" t="s">
        <v>121</v>
      </c>
      <c r="BF11" s="49" t="s">
        <v>121</v>
      </c>
      <c r="BG11" s="49" t="s">
        <v>121</v>
      </c>
      <c r="BH11" s="52" t="s">
        <v>121</v>
      </c>
      <c r="BI11" s="53" t="s">
        <v>121</v>
      </c>
      <c r="BJ11" s="55" t="s">
        <v>121</v>
      </c>
      <c r="BK11" s="109" t="str">
        <f>IFERROR(BI11*(1+Dashboard!$D$8),"-")</f>
        <v>-</v>
      </c>
      <c r="BL11" s="119" t="str">
        <f>IFERROR(BJ11*(1+Dashboard!$D$7)*(1+Dashboard!$D$8)*(1+Dashboard!$D$10),"-")</f>
        <v>-</v>
      </c>
      <c r="BM11" s="112" t="str">
        <f>IF(AND(BK11="-",BL11="-"),"-",IFERROR(BK11*Dashboard!$D$9,0)+IFERROR(BL11*(1-Dashboard!$D$9),0))</f>
        <v>-</v>
      </c>
      <c r="BO11" s="36">
        <v>2018</v>
      </c>
      <c r="BP11" s="47"/>
      <c r="BQ11" s="59">
        <v>94</v>
      </c>
      <c r="BR11" s="60">
        <v>5.3250000000000002</v>
      </c>
      <c r="BS11" s="57">
        <v>16.643999999999998</v>
      </c>
      <c r="BT11" s="112">
        <f>IF(AND(BR11="-",BS11="-"),"-",IFERROR(BR11*Dashboard!$D$9,0)+IFERROR(BS11*(1-Dashboard!$D$9),0))</f>
        <v>10.984499999999999</v>
      </c>
      <c r="BU11" s="60" t="s">
        <v>121</v>
      </c>
      <c r="BV11" s="57" t="s">
        <v>121</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v>4.8692540625203458E-2</v>
      </c>
      <c r="E12" s="49">
        <v>4.525865460684228E-2</v>
      </c>
      <c r="F12" s="49">
        <v>3.1761009057910086E-2</v>
      </c>
      <c r="G12" s="49">
        <v>2.8401556324381357E-2</v>
      </c>
      <c r="H12" s="50">
        <v>1.0903795678244106E-2</v>
      </c>
      <c r="I12" s="101">
        <f>IFERROR((D12+$H12)*(1+Dashboard!$D$7)*(1+Dashboard!$D$8),"-")</f>
        <v>6.951316666434125E-2</v>
      </c>
      <c r="J12" s="102">
        <f>IFERROR((E12+$H12)*(1+Dashboard!$D$7)*(1+Dashboard!$D$8),"-")</f>
        <v>6.5507882012524776E-2</v>
      </c>
      <c r="K12" s="102">
        <f>IFERROR((F12+$H12)*(1+Dashboard!$D$7)*(1+Dashboard!$D$8),"-")</f>
        <v>4.976422824425026E-2</v>
      </c>
      <c r="L12" s="103">
        <f>IFERROR((G12+$H12)*(1+Dashboard!$D$7)*(1+Dashboard!$D$8),"-")</f>
        <v>4.5845762575862342E-2</v>
      </c>
      <c r="M12" s="53">
        <v>100.00999999999999</v>
      </c>
      <c r="N12" s="54">
        <v>0</v>
      </c>
      <c r="O12" s="109">
        <f>M12*(1+Dashboard!$D$8)</f>
        <v>108.0108</v>
      </c>
      <c r="P12" s="111">
        <f>N12*(1+Dashboard!$D$10)*(1+Dashboard!$D$7)*(1+Dashboard!$D$8)</f>
        <v>0</v>
      </c>
      <c r="Q12" s="112">
        <f>O12*Dashboard!$D$9+P12*(1-Dashboard!$D$9)</f>
        <v>54.005400000000002</v>
      </c>
      <c r="R12" s="51">
        <v>4.4646866518084541E-2</v>
      </c>
      <c r="S12" s="49">
        <v>4.5598385454359409E-2</v>
      </c>
      <c r="T12" s="49">
        <v>4.3493450255671084E-2</v>
      </c>
      <c r="U12" s="52">
        <v>4.376983004739185E-2</v>
      </c>
      <c r="W12" s="36">
        <v>2019</v>
      </c>
      <c r="X12" s="47"/>
      <c r="Y12" s="51">
        <v>1.2424017379445431E-2</v>
      </c>
      <c r="Z12" s="49">
        <v>8.7836225646428425E-3</v>
      </c>
      <c r="AA12" s="49">
        <v>8.6066713475302769E-3</v>
      </c>
      <c r="AB12" s="52">
        <v>6.2029400941353719E-3</v>
      </c>
      <c r="AC12" s="53">
        <v>61.084135887299325</v>
      </c>
      <c r="AD12" s="55" t="s">
        <v>121</v>
      </c>
      <c r="AE12" s="109">
        <f>IFERROR(AC12*(1+Dashboard!$D$8),"-")</f>
        <v>65.970866758283279</v>
      </c>
      <c r="AF12" s="119" t="str">
        <f>IFERROR(AD12*(1+Dashboard!$D$7)*(1+Dashboard!$D$8)*(1+Dashboard!$D$10),"-")</f>
        <v>-</v>
      </c>
      <c r="AG12" s="112">
        <f>IF(AND(AE12="-",AF12="-"),"-",IFERROR(AE12*Dashboard!$D$9,0)+IFERROR(AF12*(1-Dashboard!$D$9),0))</f>
        <v>32.985433379141639</v>
      </c>
      <c r="AH12" s="51">
        <v>8.0146875576608025E-3</v>
      </c>
      <c r="AI12" s="49">
        <v>5.666282356985403E-3</v>
      </c>
      <c r="AJ12" s="49">
        <v>5.5521317827555783E-3</v>
      </c>
      <c r="AK12" s="52">
        <v>4.0014936614328218E-3</v>
      </c>
      <c r="AL12" s="53">
        <v>73.59534444252931</v>
      </c>
      <c r="AM12" s="55" t="s">
        <v>121</v>
      </c>
      <c r="AN12" s="109">
        <f>IFERROR(AL12*(1+Dashboard!$D$8),"-")</f>
        <v>79.482971997931656</v>
      </c>
      <c r="AO12" s="119" t="str">
        <f>IFERROR(AM12*(1+Dashboard!$D$7)*(1+Dashboard!$D$8)*(1+Dashboard!$D$10),"-")</f>
        <v>-</v>
      </c>
      <c r="AP12" s="112">
        <f>IF(AND(AN12="-",AO12="-"),"-",IFERROR(AN12*Dashboard!$D$9,0)+IFERROR(AO12*(1-Dashboard!$D$9),0))</f>
        <v>39.741485998965828</v>
      </c>
      <c r="AQ12" s="56">
        <v>5.0176937735234937E-3</v>
      </c>
      <c r="AR12" s="58">
        <v>3.1360586084521833E-3</v>
      </c>
      <c r="AT12" s="36">
        <v>2019</v>
      </c>
      <c r="AU12" s="47"/>
      <c r="AV12" s="51">
        <v>4.7960451152462238E-2</v>
      </c>
      <c r="AW12" s="49">
        <v>3.373351843441514E-2</v>
      </c>
      <c r="AX12" s="49">
        <v>3.1489138691745217E-2</v>
      </c>
      <c r="AY12" s="52">
        <v>2.2846614572066246E-2</v>
      </c>
      <c r="AZ12" s="53">
        <v>193.92207513595071</v>
      </c>
      <c r="BA12" s="55" t="s">
        <v>121</v>
      </c>
      <c r="BB12" s="109">
        <f>IFERROR(AZ12*(1+Dashboard!$D$8),"-")</f>
        <v>209.43584114682679</v>
      </c>
      <c r="BC12" s="119" t="str">
        <f>IFERROR(BA12*(1+Dashboard!$D$7)*(1+Dashboard!$D$8)*(1+Dashboard!$D$10),"-")</f>
        <v>-</v>
      </c>
      <c r="BD12" s="112">
        <f>IF(AND(BB12="-",BC12="-"),"-",IFERROR(BB12*Dashboard!$D$9,0)+IFERROR(BC12*(1-Dashboard!$D$9),0))</f>
        <v>104.71792057341339</v>
      </c>
      <c r="BE12" s="51">
        <v>3.0939109256831684E-2</v>
      </c>
      <c r="BF12" s="49">
        <v>2.1761367697353987E-2</v>
      </c>
      <c r="BG12" s="49">
        <v>2.0313526644909683E-2</v>
      </c>
      <c r="BH12" s="52">
        <v>1.4738266371741405E-2</v>
      </c>
      <c r="BI12" s="53">
        <v>233.64105438066355</v>
      </c>
      <c r="BJ12" s="55" t="s">
        <v>121</v>
      </c>
      <c r="BK12" s="109">
        <f>IFERROR(BI12*(1+Dashboard!$D$8),"-")</f>
        <v>252.33233873111664</v>
      </c>
      <c r="BL12" s="119" t="str">
        <f>IFERROR(BJ12*(1+Dashboard!$D$7)*(1+Dashboard!$D$8)*(1+Dashboard!$D$10),"-")</f>
        <v>-</v>
      </c>
      <c r="BM12" s="112">
        <f>IF(AND(BK12="-",BL12="-"),"-",IFERROR(BK12*Dashboard!$D$9,0)+IFERROR(BL12*(1-Dashboard!$D$9),0))</f>
        <v>126.16616936555832</v>
      </c>
      <c r="BO12" s="36">
        <v>2019</v>
      </c>
      <c r="BP12" s="47"/>
      <c r="BQ12" s="59">
        <v>94</v>
      </c>
      <c r="BR12" s="53">
        <v>2.15</v>
      </c>
      <c r="BS12" s="57">
        <v>12.668849999999999</v>
      </c>
      <c r="BT12" s="112">
        <f>IF(AND(BR12="-",BS12="-"),"-",IFERROR(BR12*Dashboard!$D$9,0)+IFERROR(BS12*(1-Dashboard!$D$9),0))</f>
        <v>7.4094249999999997</v>
      </c>
      <c r="BU12" s="53">
        <v>2.6</v>
      </c>
      <c r="BV12" s="57">
        <v>12.668849999999999</v>
      </c>
      <c r="BW12" s="112">
        <f>IF(AND(BU12="-",BV12="-"),"-",IFERROR(BU12*Dashboard!$D$9,0)+IFERROR(BV12*(1-Dashboard!$D$9),0))</f>
        <v>7.6344249999999994</v>
      </c>
      <c r="BX12" s="112">
        <f>IFERROR(BT12*(1+Dashboard!$D$7)*(1+Dashboard!$D$8),"-")</f>
        <v>8.6423533199999998</v>
      </c>
      <c r="BY12" s="112">
        <f>IFERROR(BW12*(1+Dashboard!$D$7)*(1+Dashboard!$D$8),"-")</f>
        <v>8.9047933200000013</v>
      </c>
    </row>
    <row r="13" spans="1:88" x14ac:dyDescent="0.2">
      <c r="B13" s="36">
        <v>2020</v>
      </c>
      <c r="C13" s="47"/>
      <c r="D13" s="48">
        <v>5.204563449483627E-2</v>
      </c>
      <c r="E13" s="49">
        <v>4.8862880613906715E-2</v>
      </c>
      <c r="F13" s="49">
        <v>3.7601725961854571E-2</v>
      </c>
      <c r="G13" s="49">
        <v>3.273331149037545E-2</v>
      </c>
      <c r="H13" s="50">
        <v>8.5221306027807638E-3</v>
      </c>
      <c r="I13" s="101">
        <f>IFERROR((D13+$H13)*(1+Dashboard!$D$7)*(1+Dashboard!$D$8),"-")</f>
        <v>7.0646241209860516E-2</v>
      </c>
      <c r="J13" s="102">
        <f>IFERROR((E13+$H13)*(1+Dashboard!$D$7)*(1+Dashboard!$D$8),"-")</f>
        <v>6.6933877083144286E-2</v>
      </c>
      <c r="K13" s="102">
        <f>IFERROR((F13+$H13)*(1+Dashboard!$D$7)*(1+Dashboard!$D$8),"-")</f>
        <v>5.3798866296990662E-2</v>
      </c>
      <c r="L13" s="103">
        <f>IFERROR((G13+$H13)*(1+Dashboard!$D$7)*(1+Dashboard!$D$8),"-")</f>
        <v>4.8120347657457416E-2</v>
      </c>
      <c r="M13" s="53">
        <v>73.849999999999994</v>
      </c>
      <c r="N13" s="54">
        <v>0</v>
      </c>
      <c r="O13" s="109">
        <f>M13*(1+Dashboard!$D$8)</f>
        <v>79.757999999999996</v>
      </c>
      <c r="P13" s="111">
        <f>N13*(1+Dashboard!$D$10)*(1+Dashboard!$D$7)*(1+Dashboard!$D$8)</f>
        <v>0</v>
      </c>
      <c r="Q13" s="112">
        <f>O13*Dashboard!$D$9+P13*(1-Dashboard!$D$9)</f>
        <v>39.878999999999998</v>
      </c>
      <c r="R13" s="51">
        <v>4.3440578034704497E-2</v>
      </c>
      <c r="S13" s="49">
        <v>4.4366388417970797E-2</v>
      </c>
      <c r="T13" s="49">
        <v>4.2318325275183873E-2</v>
      </c>
      <c r="U13" s="52">
        <v>4.258723771732801E-2</v>
      </c>
      <c r="W13" s="36">
        <v>2020</v>
      </c>
      <c r="X13" s="47"/>
      <c r="Y13" s="51">
        <v>1.4169774894455979E-2</v>
      </c>
      <c r="Z13" s="49">
        <v>1.0320483063186782E-2</v>
      </c>
      <c r="AA13" s="49">
        <v>1.0852667890248687E-2</v>
      </c>
      <c r="AB13" s="52">
        <v>7.5508611180403256E-3</v>
      </c>
      <c r="AC13" s="53">
        <v>74.528708525130142</v>
      </c>
      <c r="AD13" s="55" t="s">
        <v>121</v>
      </c>
      <c r="AE13" s="109">
        <f>IFERROR(AC13*(1+Dashboard!$D$8),"-")</f>
        <v>80.49100520714056</v>
      </c>
      <c r="AF13" s="119" t="str">
        <f>IFERROR(AD13*(1+Dashboard!$D$7)*(1+Dashboard!$D$8)*(1+Dashboard!$D$10),"-")</f>
        <v>-</v>
      </c>
      <c r="AG13" s="112">
        <f>IF(AND(AE13="-",AF13="-"),"-",IFERROR(AE13*Dashboard!$D$9,0)+IFERROR(AF13*(1-Dashboard!$D$9),0))</f>
        <v>40.24550260357028</v>
      </c>
      <c r="AH13" s="51">
        <v>1.3121128515085605E-2</v>
      </c>
      <c r="AI13" s="49">
        <v>9.5567068368051979E-3</v>
      </c>
      <c r="AJ13" s="49">
        <v>1.0049506867975061E-2</v>
      </c>
      <c r="AK13" s="52">
        <v>6.9920531460336867E-3</v>
      </c>
      <c r="AL13" s="53">
        <v>92.326609068444796</v>
      </c>
      <c r="AM13" s="55" t="s">
        <v>121</v>
      </c>
      <c r="AN13" s="109">
        <f>IFERROR(AL13*(1+Dashboard!$D$8),"-")</f>
        <v>99.712737793920383</v>
      </c>
      <c r="AO13" s="119" t="str">
        <f>IFERROR(AM13*(1+Dashboard!$D$7)*(1+Dashboard!$D$8)*(1+Dashboard!$D$10),"-")</f>
        <v>-</v>
      </c>
      <c r="AP13" s="112">
        <f>IF(AND(AN13="-",AO13="-"),"-",IFERROR(AN13*Dashboard!$D$9,0)+IFERROR(AO13*(1-Dashboard!$D$9),0))</f>
        <v>49.856368896960191</v>
      </c>
      <c r="AQ13" s="56">
        <v>5.513137649476918E-3</v>
      </c>
      <c r="AR13" s="58">
        <v>4.8895255377411915E-3</v>
      </c>
      <c r="AT13" s="36">
        <v>2020</v>
      </c>
      <c r="AU13" s="47"/>
      <c r="AV13" s="51">
        <v>5.4937070053038238E-2</v>
      </c>
      <c r="AW13" s="49">
        <v>3.9900503814075151E-2</v>
      </c>
      <c r="AX13" s="49">
        <v>3.9999590309427686E-2</v>
      </c>
      <c r="AY13" s="52">
        <v>2.7835792242619974E-2</v>
      </c>
      <c r="AZ13" s="53">
        <v>235.81569262210769</v>
      </c>
      <c r="BA13" s="55" t="s">
        <v>121</v>
      </c>
      <c r="BB13" s="109">
        <f>IFERROR(AZ13*(1+Dashboard!$D$8),"-")</f>
        <v>254.68094803187631</v>
      </c>
      <c r="BC13" s="119" t="str">
        <f>IFERROR(BA13*(1+Dashboard!$D$7)*(1+Dashboard!$D$8)*(1+Dashboard!$D$10),"-")</f>
        <v>-</v>
      </c>
      <c r="BD13" s="112">
        <f>IF(AND(BB13="-",BC13="-"),"-",IFERROR(BB13*Dashboard!$D$9,0)+IFERROR(BC13*(1-Dashboard!$D$9),0))</f>
        <v>127.34047401593816</v>
      </c>
      <c r="BE13" s="51">
        <v>5.0871404928966628E-2</v>
      </c>
      <c r="BF13" s="49">
        <v>3.6947632708405398E-2</v>
      </c>
      <c r="BG13" s="49">
        <v>3.7039386222438901E-2</v>
      </c>
      <c r="BH13" s="52">
        <v>2.5775780494405817E-2</v>
      </c>
      <c r="BI13" s="53">
        <v>292.12988787514831</v>
      </c>
      <c r="BJ13" s="55" t="s">
        <v>121</v>
      </c>
      <c r="BK13" s="109">
        <f>IFERROR(BI13*(1+Dashboard!$D$8),"-")</f>
        <v>315.5002789051602</v>
      </c>
      <c r="BL13" s="119" t="str">
        <f>IFERROR(BJ13*(1+Dashboard!$D$7)*(1+Dashboard!$D$8)*(1+Dashboard!$D$10),"-")</f>
        <v>-</v>
      </c>
      <c r="BM13" s="112">
        <f>IF(AND(BK13="-",BL13="-"),"-",IFERROR(BK13*Dashboard!$D$9,0)+IFERROR(BL13*(1-Dashboard!$D$9),0))</f>
        <v>157.7501394525801</v>
      </c>
      <c r="BO13" s="36">
        <v>2020</v>
      </c>
      <c r="BP13" s="47"/>
      <c r="BQ13" s="59">
        <v>94</v>
      </c>
      <c r="BR13" s="53">
        <v>0.92499999999999993</v>
      </c>
      <c r="BS13" s="57">
        <v>4.6398000000000001</v>
      </c>
      <c r="BT13" s="112">
        <f>IF(AND(BR13="-",BS13="-"),"-",IFERROR(BR13*Dashboard!$D$9,0)+IFERROR(BS13*(1-Dashboard!$D$9),0))</f>
        <v>2.7824</v>
      </c>
      <c r="BU13" s="53">
        <v>1.1499999999999999</v>
      </c>
      <c r="BV13" s="57">
        <v>4.6398000000000001</v>
      </c>
      <c r="BW13" s="112">
        <f>IF(AND(BU13="-",BV13="-"),"-",IFERROR(BU13*Dashboard!$D$9,0)+IFERROR(BV13*(1-Dashboard!$D$9),0))</f>
        <v>2.8948999999999998</v>
      </c>
      <c r="BX13" s="112">
        <f>IFERROR(BT13*(1+Dashboard!$D$7)*(1+Dashboard!$D$8),"-")</f>
        <v>3.2453913600000002</v>
      </c>
      <c r="BY13" s="112">
        <f>IFERROR(BW13*(1+Dashboard!$D$7)*(1+Dashboard!$D$8),"-")</f>
        <v>3.3766113600000001</v>
      </c>
    </row>
    <row r="14" spans="1:88" x14ac:dyDescent="0.2">
      <c r="B14" s="36">
        <v>2021</v>
      </c>
      <c r="C14" s="47"/>
      <c r="D14" s="48">
        <v>5.4352011632941358E-2</v>
      </c>
      <c r="E14" s="49">
        <v>5.0667819762567866E-2</v>
      </c>
      <c r="F14" s="49">
        <v>4.5457588926719188E-2</v>
      </c>
      <c r="G14" s="49">
        <v>3.783036065342095E-2</v>
      </c>
      <c r="H14" s="50">
        <v>6.2132093289535544E-3</v>
      </c>
      <c r="I14" s="101">
        <f>IFERROR((D14+$H14)*(1+Dashboard!$D$7)*(1+Dashboard!$D$8),"-")</f>
        <v>7.0643273729954228E-2</v>
      </c>
      <c r="J14" s="102">
        <f>IFERROR((E14+$H14)*(1+Dashboard!$D$7)*(1+Dashboard!$D$8),"-")</f>
        <v>6.6346032332350591E-2</v>
      </c>
      <c r="K14" s="102">
        <f>IFERROR((F14+$H14)*(1+Dashboard!$D$7)*(1+Dashboard!$D$8),"-")</f>
        <v>6.0268819085416696E-2</v>
      </c>
      <c r="L14" s="103">
        <f>IFERROR((G14+$H14)*(1+Dashboard!$D$7)*(1+Dashboard!$D$8),"-")</f>
        <v>5.1372420027441627E-2</v>
      </c>
      <c r="M14" s="53">
        <v>59.93</v>
      </c>
      <c r="N14" s="54">
        <v>0</v>
      </c>
      <c r="O14" s="109">
        <f>M14*(1+Dashboard!$D$8)</f>
        <v>64.724400000000003</v>
      </c>
      <c r="P14" s="111">
        <f>N14*(1+Dashboard!$D$10)*(1+Dashboard!$D$7)*(1+Dashboard!$D$8)</f>
        <v>0</v>
      </c>
      <c r="Q14" s="112">
        <f>O14*Dashboard!$D$9+P14*(1-Dashboard!$D$9)</f>
        <v>32.362200000000001</v>
      </c>
      <c r="R14" s="51">
        <v>4.3207073250855259E-2</v>
      </c>
      <c r="S14" s="49">
        <v>4.4127907154451855E-2</v>
      </c>
      <c r="T14" s="49">
        <v>4.2090852901580808E-2</v>
      </c>
      <c r="U14" s="52">
        <v>4.2358319867064224E-2</v>
      </c>
      <c r="W14" s="36">
        <v>2021</v>
      </c>
      <c r="X14" s="47"/>
      <c r="Y14" s="51">
        <v>1.4619961096611319E-2</v>
      </c>
      <c r="Z14" s="49">
        <v>1.0610271325418009E-2</v>
      </c>
      <c r="AA14" s="49">
        <v>1.3021686939681389E-2</v>
      </c>
      <c r="AB14" s="52">
        <v>8.6900353510032495E-3</v>
      </c>
      <c r="AC14" s="53">
        <v>12.353233188574135</v>
      </c>
      <c r="AD14" s="55" t="s">
        <v>121</v>
      </c>
      <c r="AE14" s="109">
        <f>IFERROR(AC14*(1+Dashboard!$D$8),"-")</f>
        <v>13.341491843660068</v>
      </c>
      <c r="AF14" s="119" t="str">
        <f>IFERROR(AD14*(1+Dashboard!$D$7)*(1+Dashboard!$D$8)*(1+Dashboard!$D$10),"-")</f>
        <v>-</v>
      </c>
      <c r="AG14" s="112">
        <f>IF(AND(AE14="-",AF14="-"),"-",IFERROR(AE14*Dashboard!$D$9,0)+IFERROR(AF14*(1-Dashboard!$D$9),0))</f>
        <v>6.6707459218300338</v>
      </c>
      <c r="AH14" s="51">
        <v>1.4388391751610771E-2</v>
      </c>
      <c r="AI14" s="49">
        <v>1.0442212493737902E-2</v>
      </c>
      <c r="AJ14" s="49">
        <v>1.2815433072417464E-2</v>
      </c>
      <c r="AK14" s="52">
        <v>8.5523916335565695E-3</v>
      </c>
      <c r="AL14" s="53">
        <v>16.553332472689341</v>
      </c>
      <c r="AM14" s="55" t="s">
        <v>121</v>
      </c>
      <c r="AN14" s="109">
        <f>IFERROR(AL14*(1+Dashboard!$D$8),"-")</f>
        <v>17.877599070504491</v>
      </c>
      <c r="AO14" s="119" t="str">
        <f>IFERROR(AM14*(1+Dashboard!$D$7)*(1+Dashboard!$D$8)*(1+Dashboard!$D$10),"-")</f>
        <v>-</v>
      </c>
      <c r="AP14" s="112">
        <f>IF(AND(AN14="-",AO14="-"),"-",IFERROR(AN14*Dashboard!$D$9,0)+IFERROR(AO14*(1-Dashboard!$D$9),0))</f>
        <v>8.9387995352522456</v>
      </c>
      <c r="AQ14" s="56">
        <v>5.5572098695666535E-3</v>
      </c>
      <c r="AR14" s="58">
        <v>5.0138837676619924E-3</v>
      </c>
      <c r="AT14" s="36">
        <v>2021</v>
      </c>
      <c r="AU14" s="47"/>
      <c r="AV14" s="51">
        <v>5.7825932099218401E-2</v>
      </c>
      <c r="AW14" s="49">
        <v>4.1843466897797756E-2</v>
      </c>
      <c r="AX14" s="49">
        <v>4.8623649726948083E-2</v>
      </c>
      <c r="AY14" s="52">
        <v>3.2878045931149423E-2</v>
      </c>
      <c r="AZ14" s="53">
        <v>39.345908611707912</v>
      </c>
      <c r="BA14" s="55" t="s">
        <v>121</v>
      </c>
      <c r="BB14" s="109">
        <f>IFERROR(AZ14*(1+Dashboard!$D$8),"-")</f>
        <v>42.49358130064455</v>
      </c>
      <c r="BC14" s="119" t="str">
        <f>IFERROR(BA14*(1+Dashboard!$D$7)*(1+Dashboard!$D$8)*(1+Dashboard!$D$10),"-")</f>
        <v>-</v>
      </c>
      <c r="BD14" s="112">
        <f>IF(AND(BB14="-",BC14="-"),"-",IFERROR(BB14*Dashboard!$D$9,0)+IFERROR(BC14*(1-Dashboard!$D$9),0))</f>
        <v>21.246790650322275</v>
      </c>
      <c r="BE14" s="51">
        <v>5.6910012205056301E-2</v>
      </c>
      <c r="BF14" s="49">
        <v>4.1180697403539586E-2</v>
      </c>
      <c r="BG14" s="49">
        <v>4.7853487163286038E-2</v>
      </c>
      <c r="BH14" s="52">
        <v>3.2357282058327698E-2</v>
      </c>
      <c r="BI14" s="53">
        <v>52.723517539688608</v>
      </c>
      <c r="BJ14" s="55" t="s">
        <v>121</v>
      </c>
      <c r="BK14" s="109">
        <f>IFERROR(BI14*(1+Dashboard!$D$8),"-")</f>
        <v>56.9413989428637</v>
      </c>
      <c r="BL14" s="119" t="str">
        <f>IFERROR(BJ14*(1+Dashboard!$D$7)*(1+Dashboard!$D$8)*(1+Dashboard!$D$10),"-")</f>
        <v>-</v>
      </c>
      <c r="BM14" s="112">
        <f>IF(AND(BK14="-",BL14="-"),"-",IFERROR(BK14*Dashboard!$D$9,0)+IFERROR(BL14*(1-Dashboard!$D$9),0))</f>
        <v>28.47069947143185</v>
      </c>
      <c r="BO14" s="36">
        <v>2021</v>
      </c>
      <c r="BP14" s="47"/>
      <c r="BQ14" s="59">
        <v>94</v>
      </c>
      <c r="BR14" s="53">
        <v>0.27499999999999997</v>
      </c>
      <c r="BS14" s="57">
        <v>7.7650750000000004</v>
      </c>
      <c r="BT14" s="112">
        <f>IF(AND(BR14="-",BS14="-"),"-",IFERROR(BR14*Dashboard!$D$9,0)+IFERROR(BS14*(1-Dashboard!$D$9),0))</f>
        <v>4.0200374999999999</v>
      </c>
      <c r="BU14" s="53">
        <v>0.35000000000000003</v>
      </c>
      <c r="BV14" s="57">
        <v>7.7650750000000004</v>
      </c>
      <c r="BW14" s="112">
        <f>IF(AND(BU14="-",BV14="-"),"-",IFERROR(BU14*Dashboard!$D$9,0)+IFERROR(BV14*(1-Dashboard!$D$9),0))</f>
        <v>4.0575375000000005</v>
      </c>
      <c r="BX14" s="112">
        <f>IFERROR(BT14*(1+Dashboard!$D$7)*(1+Dashboard!$D$8),"-")</f>
        <v>4.6889717400000004</v>
      </c>
      <c r="BY14" s="112">
        <f>IFERROR(BW14*(1+Dashboard!$D$7)*(1+Dashboard!$D$8),"-")</f>
        <v>4.7327117400000018</v>
      </c>
    </row>
    <row r="15" spans="1:88" x14ac:dyDescent="0.2">
      <c r="B15" s="36">
        <v>2022</v>
      </c>
      <c r="C15" s="47"/>
      <c r="D15" s="48">
        <v>5.3982568830979474E-2</v>
      </c>
      <c r="E15" s="49">
        <v>4.8999344138610366E-2</v>
      </c>
      <c r="F15" s="49">
        <v>4.457438203560412E-2</v>
      </c>
      <c r="G15" s="49">
        <v>3.5910153554084556E-2</v>
      </c>
      <c r="H15" s="50">
        <v>3.3951013130741363E-3</v>
      </c>
      <c r="I15" s="101">
        <f>IFERROR((D15+$H15)*(1+Dashboard!$D$7)*(1+Dashboard!$D$8),"-")</f>
        <v>6.6925314456024135E-2</v>
      </c>
      <c r="J15" s="102">
        <f>IFERROR((E15+$H15)*(1+Dashboard!$D$7)*(1+Dashboard!$D$8),"-")</f>
        <v>6.1112881174844806E-2</v>
      </c>
      <c r="K15" s="102">
        <f>IFERROR((F15+$H15)*(1+Dashboard!$D$7)*(1+Dashboard!$D$8),"-")</f>
        <v>5.5951605377898325E-2</v>
      </c>
      <c r="L15" s="103">
        <f>IFERROR((G15+$H15)*(1+Dashboard!$D$7)*(1+Dashboard!$D$8),"-")</f>
        <v>4.5845649277053903E-2</v>
      </c>
      <c r="M15" s="53">
        <v>57.58</v>
      </c>
      <c r="N15" s="54">
        <v>0</v>
      </c>
      <c r="O15" s="109">
        <f>M15*(1+Dashboard!$D$8)</f>
        <v>62.186399999999999</v>
      </c>
      <c r="P15" s="111">
        <f>N15*(1+Dashboard!$D$10)*(1+Dashboard!$D$7)*(1+Dashboard!$D$8)</f>
        <v>0</v>
      </c>
      <c r="Q15" s="112">
        <f>O15*Dashboard!$D$9+P15*(1-Dashboard!$D$9)</f>
        <v>31.0932</v>
      </c>
      <c r="R15" s="51">
        <v>4.2984818918756315E-2</v>
      </c>
      <c r="S15" s="49">
        <v>4.3900916113549938E-2</v>
      </c>
      <c r="T15" s="49">
        <v>4.1874340333261206E-2</v>
      </c>
      <c r="U15" s="52">
        <v>4.2140431466333415E-2</v>
      </c>
      <c r="W15" s="36">
        <v>2022</v>
      </c>
      <c r="X15" s="47"/>
      <c r="Y15" s="51">
        <v>1.306143106406636E-2</v>
      </c>
      <c r="Z15" s="49">
        <v>9.1245757684784937E-3</v>
      </c>
      <c r="AA15" s="49">
        <v>1.1516828461863466E-2</v>
      </c>
      <c r="AB15" s="52">
        <v>7.3574840503759795E-3</v>
      </c>
      <c r="AC15" s="53">
        <v>8.2185576653733747</v>
      </c>
      <c r="AD15" s="55" t="s">
        <v>121</v>
      </c>
      <c r="AE15" s="109">
        <f>IFERROR(AC15*(1+Dashboard!$D$8),"-")</f>
        <v>8.8760422786032454</v>
      </c>
      <c r="AF15" s="119" t="str">
        <f>IFERROR(AD15*(1+Dashboard!$D$7)*(1+Dashboard!$D$8)*(1+Dashboard!$D$10),"-")</f>
        <v>-</v>
      </c>
      <c r="AG15" s="112">
        <f>IF(AND(AE15="-",AF15="-"),"-",IFERROR(AE15*Dashboard!$D$9,0)+IFERROR(AF15*(1-Dashboard!$D$9),0))</f>
        <v>4.4380211393016227</v>
      </c>
      <c r="AH15" s="51">
        <v>1.4389484051363732E-2</v>
      </c>
      <c r="AI15" s="49">
        <v>1.0052339353319286E-2</v>
      </c>
      <c r="AJ15" s="49">
        <v>1.2687830197274184E-2</v>
      </c>
      <c r="AK15" s="52">
        <v>8.1055742576562669E-3</v>
      </c>
      <c r="AL15" s="53">
        <v>12.452360099050566</v>
      </c>
      <c r="AM15" s="55" t="s">
        <v>121</v>
      </c>
      <c r="AN15" s="109">
        <f>IFERROR(AL15*(1+Dashboard!$D$8),"-")</f>
        <v>13.448548906974612</v>
      </c>
      <c r="AO15" s="119" t="str">
        <f>IFERROR(AM15*(1+Dashboard!$D$7)*(1+Dashboard!$D$8)*(1+Dashboard!$D$10),"-")</f>
        <v>-</v>
      </c>
      <c r="AP15" s="112">
        <f>IF(AND(AN15="-",AO15="-"),"-",IFERROR(AN15*Dashboard!$D$9,0)+IFERROR(AO15*(1-Dashboard!$D$9),0))</f>
        <v>6.7242744534873058</v>
      </c>
      <c r="AQ15" s="56">
        <v>5.0167210755482586E-3</v>
      </c>
      <c r="AR15" s="58">
        <v>5.0167210755482586E-3</v>
      </c>
      <c r="AT15" s="36">
        <v>2022</v>
      </c>
      <c r="AU15" s="47"/>
      <c r="AV15" s="51">
        <v>5.1709386453943906E-2</v>
      </c>
      <c r="AW15" s="49">
        <v>3.6222239373322293E-2</v>
      </c>
      <c r="AX15" s="49">
        <v>4.3165625247319005E-2</v>
      </c>
      <c r="AY15" s="52">
        <v>2.7784007941756141E-2</v>
      </c>
      <c r="AZ15" s="53">
        <v>26.343894601502747</v>
      </c>
      <c r="BA15" s="55" t="s">
        <v>121</v>
      </c>
      <c r="BB15" s="109">
        <f>IFERROR(AZ15*(1+Dashboard!$D$8),"-")</f>
        <v>28.451406169622967</v>
      </c>
      <c r="BC15" s="119" t="str">
        <f>IFERROR(BA15*(1+Dashboard!$D$7)*(1+Dashboard!$D$8)*(1+Dashboard!$D$10),"-")</f>
        <v>-</v>
      </c>
      <c r="BD15" s="112">
        <f>IF(AND(BB15="-",BC15="-"),"-",IFERROR(BB15*Dashboard!$D$9,0)+IFERROR(BC15*(1-Dashboard!$D$9),0))</f>
        <v>14.225703084811483</v>
      </c>
      <c r="BE15" s="51">
        <v>5.6967064943738342E-2</v>
      </c>
      <c r="BF15" s="49">
        <v>3.99052242599236E-2</v>
      </c>
      <c r="BG15" s="49">
        <v>4.7554595895104503E-2</v>
      </c>
      <c r="BH15" s="52">
        <v>3.0609014984641046E-2</v>
      </c>
      <c r="BI15" s="53">
        <v>39.914991820458695</v>
      </c>
      <c r="BJ15" s="55" t="s">
        <v>121</v>
      </c>
      <c r="BK15" s="109">
        <f>IFERROR(BI15*(1+Dashboard!$D$8),"-")</f>
        <v>43.108191166095395</v>
      </c>
      <c r="BL15" s="119" t="str">
        <f>IFERROR(BJ15*(1+Dashboard!$D$7)*(1+Dashboard!$D$8)*(1+Dashboard!$D$10),"-")</f>
        <v>-</v>
      </c>
      <c r="BM15" s="112">
        <f>IF(AND(BK15="-",BL15="-"),"-",IFERROR(BK15*Dashboard!$D$9,0)+IFERROR(BL15*(1-Dashboard!$D$9),0))</f>
        <v>21.554095583047697</v>
      </c>
      <c r="BO15" s="36">
        <v>2022</v>
      </c>
      <c r="BP15" s="47"/>
      <c r="BQ15" s="59">
        <v>94</v>
      </c>
      <c r="BR15" s="53">
        <v>0.17500000000000002</v>
      </c>
      <c r="BS15" s="57">
        <v>7.9649999999999999</v>
      </c>
      <c r="BT15" s="112">
        <f>IF(AND(BR15="-",BS15="-"),"-",IFERROR(BR15*Dashboard!$D$9,0)+IFERROR(BS15*(1-Dashboard!$D$9),0))</f>
        <v>4.07</v>
      </c>
      <c r="BU15" s="53">
        <v>0.27499999999999997</v>
      </c>
      <c r="BV15" s="57">
        <v>7.9649999999999999</v>
      </c>
      <c r="BW15" s="112">
        <f>IF(AND(BU15="-",BV15="-"),"-",IFERROR(BU15*Dashboard!$D$9,0)+IFERROR(BV15*(1-Dashboard!$D$9),0))</f>
        <v>4.12</v>
      </c>
      <c r="BX15" s="112">
        <f>IFERROR(BT15*(1+Dashboard!$D$7)*(1+Dashboard!$D$8),"-")</f>
        <v>4.7472480000000008</v>
      </c>
      <c r="BY15" s="112">
        <f>IFERROR(BW15*(1+Dashboard!$D$7)*(1+Dashboard!$D$8),"-")</f>
        <v>4.8055680000000009</v>
      </c>
    </row>
    <row r="16" spans="1:88" x14ac:dyDescent="0.2">
      <c r="B16" s="36">
        <v>2023</v>
      </c>
      <c r="C16" s="47"/>
      <c r="D16" s="48">
        <v>5.5279095447412566E-2</v>
      </c>
      <c r="E16" s="49">
        <v>4.8954821808141417E-2</v>
      </c>
      <c r="F16" s="49">
        <v>4.1699263258257888E-2</v>
      </c>
      <c r="G16" s="49">
        <v>3.2707624343832085E-2</v>
      </c>
      <c r="H16" s="50">
        <v>3.7619529186285563E-3</v>
      </c>
      <c r="I16" s="101">
        <f>IFERROR((D16+$H16)*(1+Dashboard!$D$7)*(1+Dashboard!$D$8),"-")</f>
        <v>6.886547881415038E-2</v>
      </c>
      <c r="J16" s="102">
        <f>IFERROR((E16+$H16)*(1+Dashboard!$D$7)*(1+Dashboard!$D$8),"-")</f>
        <v>6.1488846041304501E-2</v>
      </c>
      <c r="K16" s="102">
        <f>IFERROR((F16+$H16)*(1+Dashboard!$D$7)*(1+Dashboard!$D$8),"-")</f>
        <v>5.302596254872035E-2</v>
      </c>
      <c r="L16" s="103">
        <f>IFERROR((G16+$H16)*(1+Dashboard!$D$7)*(1+Dashboard!$D$8),"-")</f>
        <v>4.2538114918934097E-2</v>
      </c>
      <c r="M16" s="53">
        <v>58.78</v>
      </c>
      <c r="N16" s="54">
        <v>20.790485999999998</v>
      </c>
      <c r="O16" s="109">
        <f>M16*(1+Dashboard!$D$8)</f>
        <v>63.482400000000005</v>
      </c>
      <c r="P16" s="111">
        <f>N16*(1+Dashboard!$D$10)*(1+Dashboard!$D$7)*(1+Dashboard!$D$8)</f>
        <v>24.638023236326401</v>
      </c>
      <c r="Q16" s="112">
        <f>O16*Dashboard!$D$9+P16*(1-Dashboard!$D$9)</f>
        <v>44.060211618163201</v>
      </c>
      <c r="R16" s="51">
        <v>4.2773463619224794E-2</v>
      </c>
      <c r="S16" s="49">
        <v>4.3685056386597851E-2</v>
      </c>
      <c r="T16" s="49">
        <v>4.1668445229677102E-2</v>
      </c>
      <c r="U16" s="52">
        <v>4.1933227999179382E-2</v>
      </c>
      <c r="W16" s="36">
        <v>2023</v>
      </c>
      <c r="X16" s="47"/>
      <c r="Y16" s="51">
        <v>1.0723520862256083E-2</v>
      </c>
      <c r="Z16" s="49">
        <v>7.233381945235152E-3</v>
      </c>
      <c r="AA16" s="49">
        <v>8.6170324771174794E-3</v>
      </c>
      <c r="AB16" s="52">
        <v>5.3888022477673221E-3</v>
      </c>
      <c r="AC16" s="53" t="s">
        <v>121</v>
      </c>
      <c r="AD16" s="55">
        <v>7.8507790069671994</v>
      </c>
      <c r="AE16" s="109" t="str">
        <f>IFERROR(AC16*(1+Dashboard!$D$8),"-")</f>
        <v>-</v>
      </c>
      <c r="AF16" s="119">
        <f>IFERROR(AD16*(1+Dashboard!$D$7)*(1+Dashboard!$D$8)*(1+Dashboard!$D$10),"-")</f>
        <v>9.303663011866167</v>
      </c>
      <c r="AG16" s="112">
        <f>IF(AND(AE16="-",AF16="-"),"-",IFERROR(AE16*Dashboard!$D$9,0)+IFERROR(AF16*(1-Dashboard!$D$9),0))</f>
        <v>4.6518315059330835</v>
      </c>
      <c r="AH16" s="51">
        <v>1.3476750392747133E-2</v>
      </c>
      <c r="AI16" s="49">
        <v>9.0905295213673746E-3</v>
      </c>
      <c r="AJ16" s="49">
        <v>1.0829427882128975E-2</v>
      </c>
      <c r="AK16" s="52">
        <v>6.7723599125591562E-3</v>
      </c>
      <c r="AL16" s="53">
        <v>8.2403214767785649</v>
      </c>
      <c r="AM16" s="55" t="s">
        <v>121</v>
      </c>
      <c r="AN16" s="109">
        <f>IFERROR(AL16*(1+Dashboard!$D$8),"-")</f>
        <v>8.8995471949208511</v>
      </c>
      <c r="AO16" s="119" t="str">
        <f>IFERROR(AM16*(1+Dashboard!$D$7)*(1+Dashboard!$D$8)*(1+Dashboard!$D$10),"-")</f>
        <v>-</v>
      </c>
      <c r="AP16" s="112">
        <f>IF(AND(AN16="-",AO16="-"),"-",IFERROR(AN16*Dashboard!$D$9,0)+IFERROR(AO16*(1-Dashboard!$D$9),0))</f>
        <v>4.4497735974604256</v>
      </c>
      <c r="AQ16" s="56">
        <v>3.6760215709972337E-3</v>
      </c>
      <c r="AR16" s="58">
        <v>3.6760215709972337E-3</v>
      </c>
      <c r="AT16" s="36">
        <v>2023</v>
      </c>
      <c r="AU16" s="47"/>
      <c r="AV16" s="51">
        <v>3.7898186236730996E-2</v>
      </c>
      <c r="AW16" s="49">
        <v>2.582699156046573E-2</v>
      </c>
      <c r="AX16" s="49">
        <v>2.8781967121075381E-2</v>
      </c>
      <c r="AY16" s="52">
        <v>1.8246717652885717E-2</v>
      </c>
      <c r="AZ16" s="53" t="s">
        <v>121</v>
      </c>
      <c r="BA16" s="55">
        <v>25.29816202455887</v>
      </c>
      <c r="BB16" s="109" t="str">
        <f>IFERROR(AZ16*(1+Dashboard!$D$8),"-")</f>
        <v>-</v>
      </c>
      <c r="BC16" s="119">
        <f>IFERROR(BA16*(1+Dashboard!$D$7)*(1+Dashboard!$D$8)*(1+Dashboard!$D$10),"-")</f>
        <v>29.979900604412595</v>
      </c>
      <c r="BD16" s="112">
        <f>IF(AND(BB16="-",BC16="-"),"-",IFERROR(BB16*Dashboard!$D$9,0)+IFERROR(BC16*(1-Dashboard!$D$9),0))</f>
        <v>14.989950302206298</v>
      </c>
      <c r="BE16" s="51">
        <v>4.7628423799495896E-2</v>
      </c>
      <c r="BF16" s="49">
        <v>3.245798867059372E-2</v>
      </c>
      <c r="BG16" s="49">
        <v>3.6171644713094864E-2</v>
      </c>
      <c r="BH16" s="52">
        <v>2.2931503789991061E-2</v>
      </c>
      <c r="BI16" s="53">
        <v>26.553414338754575</v>
      </c>
      <c r="BJ16" s="55" t="s">
        <v>121</v>
      </c>
      <c r="BK16" s="109">
        <f>IFERROR(BI16*(1+Dashboard!$D$8),"-")</f>
        <v>28.677687485854943</v>
      </c>
      <c r="BL16" s="119" t="str">
        <f>IFERROR(BJ16*(1+Dashboard!$D$7)*(1+Dashboard!$D$8)*(1+Dashboard!$D$10),"-")</f>
        <v>-</v>
      </c>
      <c r="BM16" s="112">
        <f>IF(AND(BK16="-",BL16="-"),"-",IFERROR(BK16*Dashboard!$D$9,0)+IFERROR(BL16*(1-Dashboard!$D$9),0))</f>
        <v>14.338843742927471</v>
      </c>
      <c r="BO16" s="36">
        <v>2023</v>
      </c>
      <c r="BP16" s="47"/>
      <c r="BQ16" s="59">
        <v>94</v>
      </c>
      <c r="BR16" s="53">
        <v>0.1</v>
      </c>
      <c r="BS16" s="57">
        <v>5.8756932314410486</v>
      </c>
      <c r="BT16" s="112">
        <f>IF(AND(BR16="-",BS16="-"),"-",IFERROR(BR16*Dashboard!$D$9,0)+IFERROR(BS16*(1-Dashboard!$D$9),0))</f>
        <v>2.9878466157205241</v>
      </c>
      <c r="BU16" s="53">
        <v>0.2</v>
      </c>
      <c r="BV16" s="57">
        <v>8.1056250000000016</v>
      </c>
      <c r="BW16" s="112">
        <f>IF(AND(BU16="-",BV16="-"),"-",IFERROR(BU16*Dashboard!$D$9,0)+IFERROR(BV16*(1-Dashboard!$D$9),0))</f>
        <v>4.1528125000000005</v>
      </c>
      <c r="BX16" s="112">
        <f>IFERROR(BT16*(1+Dashboard!$D$7)*(1+Dashboard!$D$8),"-")</f>
        <v>3.4850242925764197</v>
      </c>
      <c r="BY16" s="112">
        <f>IFERROR(BW16*(1+Dashboard!$D$7)*(1+Dashboard!$D$8),"-")</f>
        <v>4.8438405000000007</v>
      </c>
    </row>
    <row r="17" spans="2:77" x14ac:dyDescent="0.2">
      <c r="B17" s="36">
        <v>2024</v>
      </c>
      <c r="C17" s="47"/>
      <c r="D17" s="48">
        <v>5.8844503007963664E-2</v>
      </c>
      <c r="E17" s="49">
        <v>5.5179160770281378E-2</v>
      </c>
      <c r="F17" s="49">
        <v>4.1065123850819417E-2</v>
      </c>
      <c r="G17" s="49">
        <v>3.7438701487611477E-2</v>
      </c>
      <c r="H17" s="50">
        <v>3.3757120065190274E-3</v>
      </c>
      <c r="I17" s="101">
        <f>IFERROR((D17+$H17)*(1+Dashboard!$D$7)*(1+Dashboard!$D$8),"-")</f>
        <v>7.2573658792892626E-2</v>
      </c>
      <c r="J17" s="102">
        <f>IFERROR((E17+$H17)*(1+Dashboard!$D$7)*(1+Dashboard!$D$8),"-")</f>
        <v>6.829840360686E-2</v>
      </c>
      <c r="K17" s="102">
        <f>IFERROR((F17+$H17)*(1+Dashboard!$D$7)*(1+Dashboard!$D$8),"-")</f>
        <v>5.1835790943999566E-2</v>
      </c>
      <c r="L17" s="103">
        <f>IFERROR((G17+$H17)*(1+Dashboard!$D$7)*(1+Dashboard!$D$8),"-")</f>
        <v>4.7605931899553824E-2</v>
      </c>
      <c r="M17" s="53">
        <v>61.24</v>
      </c>
      <c r="N17" s="54">
        <v>36.039740000000002</v>
      </c>
      <c r="O17" s="109">
        <f>M17*(1+Dashboard!$D$8)</f>
        <v>66.139200000000002</v>
      </c>
      <c r="P17" s="111">
        <f>N17*(1+Dashboard!$D$10)*(1+Dashboard!$D$7)*(1+Dashboard!$D$8)</f>
        <v>42.709340779776007</v>
      </c>
      <c r="Q17" s="112">
        <f>O17*Dashboard!$D$9+P17*(1-Dashboard!$D$9)</f>
        <v>54.424270389888008</v>
      </c>
      <c r="R17" s="51">
        <v>4.2404336799778355E-2</v>
      </c>
      <c r="S17" s="49">
        <v>4.3308062695722759E-2</v>
      </c>
      <c r="T17" s="49">
        <v>4.1308854507826002E-2</v>
      </c>
      <c r="U17" s="52">
        <v>4.1571352252612478E-2</v>
      </c>
      <c r="W17" s="36">
        <v>2024</v>
      </c>
      <c r="X17" s="47"/>
      <c r="Y17" s="51">
        <v>8.6395328584114653E-3</v>
      </c>
      <c r="Z17" s="49">
        <v>6.3272767184735824E-3</v>
      </c>
      <c r="AA17" s="49">
        <v>6.3333006758062044E-3</v>
      </c>
      <c r="AB17" s="52">
        <v>4.6809753633690072E-3</v>
      </c>
      <c r="AC17" s="53" t="s">
        <v>121</v>
      </c>
      <c r="AD17" s="55">
        <v>13.641045259303242</v>
      </c>
      <c r="AE17" s="109" t="str">
        <f>IFERROR(AC17*(1+Dashboard!$D$8),"-")</f>
        <v>-</v>
      </c>
      <c r="AF17" s="119">
        <f>IFERROR(AD17*(1+Dashboard!$D$7)*(1+Dashboard!$D$8)*(1+Dashboard!$D$10),"-")</f>
        <v>16.165489833498526</v>
      </c>
      <c r="AG17" s="112">
        <f>IF(AND(AE17="-",AF17="-"),"-",IFERROR(AE17*Dashboard!$D$9,0)+IFERROR(AF17*(1-Dashboard!$D$9),0))</f>
        <v>8.0827449167492631</v>
      </c>
      <c r="AH17" s="51">
        <v>1.1150138468378711E-2</v>
      </c>
      <c r="AI17" s="49">
        <v>8.1659521058527716E-3</v>
      </c>
      <c r="AJ17" s="49">
        <v>8.1737265954562165E-3</v>
      </c>
      <c r="AK17" s="52">
        <v>6.0412437019459996E-3</v>
      </c>
      <c r="AL17" s="53" t="s">
        <v>121</v>
      </c>
      <c r="AM17" s="55">
        <v>7.9176879614529678</v>
      </c>
      <c r="AN17" s="109" t="str">
        <f>IFERROR(AL17*(1+Dashboard!$D$8),"-")</f>
        <v>-</v>
      </c>
      <c r="AO17" s="119">
        <f>IFERROR(AM17*(1+Dashboard!$D$7)*(1+Dashboard!$D$8)*(1+Dashboard!$D$10),"-")</f>
        <v>9.3829542980505636</v>
      </c>
      <c r="AP17" s="112">
        <f>IF(AND(AN17="-",AO17="-"),"-",IFERROR(AN17*Dashboard!$D$9,0)+IFERROR(AO17*(1-Dashboard!$D$9),0))</f>
        <v>4.6914771490252818</v>
      </c>
      <c r="AQ17" s="56">
        <v>2.3864690900144503E-3</v>
      </c>
      <c r="AR17" s="58">
        <v>2.3864690900144503E-3</v>
      </c>
      <c r="AT17" s="36">
        <v>2024</v>
      </c>
      <c r="AU17" s="47"/>
      <c r="AV17" s="51">
        <v>3.0624793997892079E-2</v>
      </c>
      <c r="AW17" s="49">
        <v>2.2505682085984028E-2</v>
      </c>
      <c r="AX17" s="49">
        <v>2.1343564929488464E-2</v>
      </c>
      <c r="AY17" s="52">
        <v>1.5849300384470327E-2</v>
      </c>
      <c r="AZ17" s="53" t="s">
        <v>121</v>
      </c>
      <c r="BA17" s="55">
        <v>44.219668657767038</v>
      </c>
      <c r="BB17" s="109" t="str">
        <f>IFERROR(AZ17*(1+Dashboard!$D$8),"-")</f>
        <v>-</v>
      </c>
      <c r="BC17" s="119">
        <f>IFERROR(BA17*(1+Dashboard!$D$7)*(1+Dashboard!$D$8)*(1+Dashboard!$D$10),"-")</f>
        <v>52.403066666778194</v>
      </c>
      <c r="BD17" s="112">
        <f>IF(AND(BB17="-",BC17="-"),"-",IFERROR(BB17*Dashboard!$D$9,0)+IFERROR(BC17*(1-Dashboard!$D$9),0))</f>
        <v>26.201533333389097</v>
      </c>
      <c r="BE17" s="51">
        <v>3.9524207991131551E-2</v>
      </c>
      <c r="BF17" s="49">
        <v>2.9045722227876603E-2</v>
      </c>
      <c r="BG17" s="49">
        <v>2.7545899561100314E-2</v>
      </c>
      <c r="BH17" s="52">
        <v>2.0455028855144101E-2</v>
      </c>
      <c r="BI17" s="53" t="s">
        <v>121</v>
      </c>
      <c r="BJ17" s="55">
        <v>25.666474345304273</v>
      </c>
      <c r="BK17" s="109" t="str">
        <f>IFERROR(BI17*(1+Dashboard!$D$8),"-")</f>
        <v>-</v>
      </c>
      <c r="BL17" s="119">
        <f>IFERROR(BJ17*(1+Dashboard!$D$7)*(1+Dashboard!$D$8)*(1+Dashboard!$D$10),"-")</f>
        <v>30.416373687184716</v>
      </c>
      <c r="BM17" s="112">
        <f>IF(AND(BK17="-",BL17="-"),"-",IFERROR(BK17*Dashboard!$D$9,0)+IFERROR(BL17*(1-Dashboard!$D$9),0))</f>
        <v>15.208186843592358</v>
      </c>
      <c r="BO17" s="36">
        <v>2024</v>
      </c>
      <c r="BP17" s="47"/>
      <c r="BQ17" s="59">
        <v>94</v>
      </c>
      <c r="BR17" s="53" t="s">
        <v>121</v>
      </c>
      <c r="BS17" s="57">
        <v>4.6359815737970704</v>
      </c>
      <c r="BT17" s="112">
        <f>IF(AND(BR17="-",BS17="-"),"-",IFERROR(BR17*Dashboard!$D$9,0)+IFERROR(BS17*(1-Dashboard!$D$9),0))</f>
        <v>2.3179907868985352</v>
      </c>
      <c r="BU17" s="53">
        <v>0.1</v>
      </c>
      <c r="BV17" s="57">
        <v>6.2406854602510453</v>
      </c>
      <c r="BW17" s="112">
        <f>IF(AND(BU17="-",BV17="-"),"-",IFERROR(BU17*Dashboard!$D$9,0)+IFERROR(BV17*(1-Dashboard!$D$9),0))</f>
        <v>3.1703427301255225</v>
      </c>
      <c r="BX17" s="112">
        <f>IFERROR(BT17*(1+Dashboard!$D$7)*(1+Dashboard!$D$8),"-")</f>
        <v>2.7037044538384518</v>
      </c>
      <c r="BY17" s="112">
        <f>IFERROR(BW17*(1+Dashboard!$D$7)*(1+Dashboard!$D$8),"-")</f>
        <v>3.6978877604184097</v>
      </c>
    </row>
    <row r="18" spans="2:77" x14ac:dyDescent="0.2">
      <c r="B18" s="36">
        <v>2025</v>
      </c>
      <c r="C18" s="47"/>
      <c r="D18" s="48">
        <v>5.5573445317442897E-2</v>
      </c>
      <c r="E18" s="49">
        <v>5.2506218649395066E-2</v>
      </c>
      <c r="F18" s="49">
        <v>4.315393476751684E-2</v>
      </c>
      <c r="G18" s="49">
        <v>3.8629339119681659E-2</v>
      </c>
      <c r="H18" s="50">
        <v>2.559864120769543E-3</v>
      </c>
      <c r="I18" s="101">
        <f>IFERROR((D18+$H18)*(1+Dashboard!$D$7)*(1+Dashboard!$D$8),"-")</f>
        <v>6.7806692128731E-2</v>
      </c>
      <c r="J18" s="102">
        <f>IFERROR((E18+$H18)*(1+Dashboard!$D$7)*(1+Dashboard!$D$8),"-")</f>
        <v>6.4229078943120008E-2</v>
      </c>
      <c r="K18" s="102">
        <f>IFERROR((F18+$H18)*(1+Dashboard!$D$7)*(1+Dashboard!$D$8),"-")</f>
        <v>5.3320575023297241E-2</v>
      </c>
      <c r="L18" s="103">
        <f>IFERROR((G18+$H18)*(1+Dashboard!$D$7)*(1+Dashboard!$D$8),"-")</f>
        <v>4.8043086659662289E-2</v>
      </c>
      <c r="M18" s="53">
        <v>65.650000000000006</v>
      </c>
      <c r="N18" s="54">
        <v>53.905214999999998</v>
      </c>
      <c r="O18" s="109">
        <f>M18*(1+Dashboard!$D$8)</f>
        <v>70.902000000000015</v>
      </c>
      <c r="P18" s="111">
        <f>N18*(1+Dashboard!$D$10)*(1+Dashboard!$D$7)*(1+Dashboard!$D$8)</f>
        <v>63.881043460416009</v>
      </c>
      <c r="Q18" s="112">
        <f>O18*Dashboard!$D$9+P18*(1-Dashboard!$D$9)</f>
        <v>67.391521730208012</v>
      </c>
      <c r="R18" s="51">
        <v>4.2052035427101966E-2</v>
      </c>
      <c r="S18" s="49">
        <v>4.2948253037392296E-2</v>
      </c>
      <c r="T18" s="49">
        <v>4.0965654560718899E-2</v>
      </c>
      <c r="U18" s="52">
        <v>4.1225971436217181E-2</v>
      </c>
      <c r="W18" s="36">
        <v>2025</v>
      </c>
      <c r="X18" s="47"/>
      <c r="Y18" s="51">
        <v>5.8120653912921679E-3</v>
      </c>
      <c r="Z18" s="49">
        <v>4.2818589555427052E-3</v>
      </c>
      <c r="AA18" s="49">
        <v>4.7765383259421234E-3</v>
      </c>
      <c r="AB18" s="52">
        <v>3.4582847711907964E-3</v>
      </c>
      <c r="AC18" s="53" t="s">
        <v>121</v>
      </c>
      <c r="AD18" s="55">
        <v>224.5171898740339</v>
      </c>
      <c r="AE18" s="109" t="str">
        <f>IFERROR(AC18*(1+Dashboard!$D$8),"-")</f>
        <v>-</v>
      </c>
      <c r="AF18" s="119">
        <f>IFERROR(AD18*(1+Dashboard!$D$7)*(1+Dashboard!$D$8)*(1+Dashboard!$D$10),"-")</f>
        <v>266.06687987337835</v>
      </c>
      <c r="AG18" s="112">
        <f>IF(AND(AE18="-",AF18="-"),"-",IFERROR(AE18*Dashboard!$D$9,0)+IFERROR(AF18*(1-Dashboard!$D$9),0))</f>
        <v>133.03343993668918</v>
      </c>
      <c r="AH18" s="51">
        <v>8.000561386517873E-3</v>
      </c>
      <c r="AI18" s="49">
        <v>5.8941655187768728E-3</v>
      </c>
      <c r="AJ18" s="49">
        <v>6.5751132375437915E-3</v>
      </c>
      <c r="AK18" s="52">
        <v>4.7604797505247168E-3</v>
      </c>
      <c r="AL18" s="53" t="s">
        <v>121</v>
      </c>
      <c r="AM18" s="55">
        <v>176.08046235609473</v>
      </c>
      <c r="AN18" s="109" t="str">
        <f>IFERROR(AL18*(1+Dashboard!$D$8),"-")</f>
        <v>-</v>
      </c>
      <c r="AO18" s="119">
        <f>IFERROR(AM18*(1+Dashboard!$D$7)*(1+Dashboard!$D$8)*(1+Dashboard!$D$10),"-")</f>
        <v>208.66633531282329</v>
      </c>
      <c r="AP18" s="112">
        <f>IF(AND(AN18="-",AO18="-"),"-",IFERROR(AN18*Dashboard!$D$9,0)+IFERROR(AO18*(1-Dashboard!$D$9),0))</f>
        <v>104.33316765641165</v>
      </c>
      <c r="AQ18" s="56">
        <v>1.8202625053797296E-3</v>
      </c>
      <c r="AR18" s="58">
        <v>1.8202625053797296E-3</v>
      </c>
      <c r="AT18" s="36">
        <v>2025</v>
      </c>
      <c r="AU18" s="47"/>
      <c r="AV18" s="51">
        <v>2.0390709143556614E-2</v>
      </c>
      <c r="AW18" s="49">
        <v>1.5033210648964688E-2</v>
      </c>
      <c r="AX18" s="49">
        <v>1.5914707208605879E-2</v>
      </c>
      <c r="AY18" s="52">
        <v>1.1599510095690243E-2</v>
      </c>
      <c r="AZ18" s="53" t="s">
        <v>121</v>
      </c>
      <c r="BA18" s="55">
        <v>725.7298648691791</v>
      </c>
      <c r="BB18" s="109" t="str">
        <f>IFERROR(AZ18*(1+Dashboard!$D$8),"-")</f>
        <v>-</v>
      </c>
      <c r="BC18" s="119">
        <f>IFERROR(BA18*(1+Dashboard!$D$7)*(1+Dashboard!$D$8)*(1+Dashboard!$D$10),"-")</f>
        <v>860.03517541354529</v>
      </c>
      <c r="BD18" s="112">
        <f>IF(AND(BB18="-",BC18="-"),"-",IFERROR(BB18*Dashboard!$D$9,0)+IFERROR(BC18*(1-Dashboard!$D$9),0))</f>
        <v>430.01758770677264</v>
      </c>
      <c r="BE18" s="51">
        <v>2.8068700063504703E-2</v>
      </c>
      <c r="BF18" s="49">
        <v>2.0693869827014492E-2</v>
      </c>
      <c r="BG18" s="49">
        <v>2.1907288269962487E-2</v>
      </c>
      <c r="BH18" s="52">
        <v>1.5967231324193903E-2</v>
      </c>
      <c r="BI18" s="53" t="s">
        <v>121</v>
      </c>
      <c r="BJ18" s="55">
        <v>569.16287890244143</v>
      </c>
      <c r="BK18" s="109" t="str">
        <f>IFERROR(BI18*(1+Dashboard!$D$8),"-")</f>
        <v>-</v>
      </c>
      <c r="BL18" s="119">
        <f>IFERROR(BJ18*(1+Dashboard!$D$7)*(1+Dashboard!$D$8)*(1+Dashboard!$D$10),"-")</f>
        <v>674.49352726303675</v>
      </c>
      <c r="BM18" s="112">
        <f>IF(AND(BK18="-",BL18="-"),"-",IFERROR(BK18*Dashboard!$D$9,0)+IFERROR(BL18*(1-Dashboard!$D$9),0))</f>
        <v>337.24676363151838</v>
      </c>
      <c r="BO18" s="36">
        <v>2025</v>
      </c>
      <c r="BP18" s="47"/>
      <c r="BQ18" s="59">
        <v>94</v>
      </c>
      <c r="BR18" s="53" t="s">
        <v>121</v>
      </c>
      <c r="BS18" s="57">
        <v>8.2769585174418605</v>
      </c>
      <c r="BT18" s="112">
        <f>IF(AND(BR18="-",BS18="-"),"-",IFERROR(BR18*Dashboard!$D$9,0)+IFERROR(BS18*(1-Dashboard!$D$9),0))</f>
        <v>4.1384792587209303</v>
      </c>
      <c r="BU18" s="53" t="s">
        <v>121</v>
      </c>
      <c r="BV18" s="57">
        <v>8.977801501937984</v>
      </c>
      <c r="BW18" s="112">
        <f>IF(AND(BU18="-",BV18="-"),"-",IFERROR(BU18*Dashboard!$D$9,0)+IFERROR(BV18*(1-Dashboard!$D$9),0))</f>
        <v>4.488900750968992</v>
      </c>
      <c r="BX18" s="112">
        <f>IFERROR(BT18*(1+Dashboard!$D$7)*(1+Dashboard!$D$8),"-")</f>
        <v>4.827122207372093</v>
      </c>
      <c r="BY18" s="112">
        <f>IFERROR(BW18*(1+Dashboard!$D$7)*(1+Dashboard!$D$8),"-")</f>
        <v>5.2358538359302331</v>
      </c>
    </row>
    <row r="19" spans="2:77" x14ac:dyDescent="0.2">
      <c r="B19" s="36">
        <v>2026</v>
      </c>
      <c r="C19" s="47"/>
      <c r="D19" s="48">
        <v>5.554555632643924E-2</v>
      </c>
      <c r="E19" s="49">
        <v>5.2038919011576028E-2</v>
      </c>
      <c r="F19" s="49">
        <v>4.6827109892849599E-2</v>
      </c>
      <c r="G19" s="49">
        <v>4.099129232030823E-2</v>
      </c>
      <c r="H19" s="50">
        <v>2.1177507750136716E-3</v>
      </c>
      <c r="I19" s="101">
        <f>IFERROR((D19+$H19)*(1+Dashboard!$D$7)*(1+Dashboard!$D$8),"-")</f>
        <v>6.7258481403134687E-2</v>
      </c>
      <c r="J19" s="102">
        <f>IFERROR((E19+$H19)*(1+Dashboard!$D$7)*(1+Dashboard!$D$8),"-")</f>
        <v>6.3168339639078239E-2</v>
      </c>
      <c r="K19" s="102">
        <f>IFERROR((F19+$H19)*(1+Dashboard!$D$7)*(1+Dashboard!$D$8),"-")</f>
        <v>5.708928548299573E-2</v>
      </c>
      <c r="L19" s="103">
        <f>IFERROR((G19+$H19)*(1+Dashboard!$D$7)*(1+Dashboard!$D$8),"-")</f>
        <v>5.0282387866383477E-2</v>
      </c>
      <c r="M19" s="53">
        <v>71.16</v>
      </c>
      <c r="N19" s="54">
        <v>74.867436000000012</v>
      </c>
      <c r="O19" s="109">
        <f>M19*(1+Dashboard!$D$8)</f>
        <v>76.852800000000002</v>
      </c>
      <c r="P19" s="111">
        <f>N19*(1+Dashboard!$D$10)*(1+Dashboard!$D$7)*(1+Dashboard!$D$8)</f>
        <v>88.722583388006427</v>
      </c>
      <c r="Q19" s="112">
        <f>O19*Dashboard!$D$9+P19*(1-Dashboard!$D$9)</f>
        <v>82.787691694003215</v>
      </c>
      <c r="R19" s="51">
        <v>4.1716041597023745E-2</v>
      </c>
      <c r="S19" s="49">
        <v>4.2605098469803829E-2</v>
      </c>
      <c r="T19" s="49">
        <v>4.0638340863825957E-2</v>
      </c>
      <c r="U19" s="52">
        <v>4.0896577819454862E-2</v>
      </c>
      <c r="W19" s="36">
        <v>2026</v>
      </c>
      <c r="X19" s="47"/>
      <c r="Y19" s="51">
        <v>3.0517549747383177E-3</v>
      </c>
      <c r="Z19" s="49">
        <v>2.2068778971904772E-3</v>
      </c>
      <c r="AA19" s="49">
        <v>2.7460086643616311E-3</v>
      </c>
      <c r="AB19" s="52">
        <v>1.9177475932238843E-3</v>
      </c>
      <c r="AC19" s="53" t="s">
        <v>121</v>
      </c>
      <c r="AD19" s="55">
        <v>264.00721530967502</v>
      </c>
      <c r="AE19" s="109" t="str">
        <f>IFERROR(AC19*(1+Dashboard!$D$8),"-")</f>
        <v>-</v>
      </c>
      <c r="AF19" s="119">
        <f>IFERROR(AD19*(1+Dashboard!$D$7)*(1+Dashboard!$D$8)*(1+Dashboard!$D$10),"-")</f>
        <v>312.86502419220022</v>
      </c>
      <c r="AG19" s="112">
        <f>IF(AND(AE19="-",AF19="-"),"-",IFERROR(AE19*Dashboard!$D$9,0)+IFERROR(AF19*(1-Dashboard!$D$9),0))</f>
        <v>156.43251209610011</v>
      </c>
      <c r="AH19" s="51">
        <v>5.6546356057307675E-3</v>
      </c>
      <c r="AI19" s="49">
        <v>4.0891521233691365E-3</v>
      </c>
      <c r="AJ19" s="49">
        <v>5.0881143786702405E-3</v>
      </c>
      <c r="AK19" s="52">
        <v>3.553418905912696E-3</v>
      </c>
      <c r="AL19" s="53" t="s">
        <v>121</v>
      </c>
      <c r="AM19" s="55">
        <v>238.77494212171905</v>
      </c>
      <c r="AN19" s="109" t="str">
        <f>IFERROR(AL19*(1+Dashboard!$D$8),"-")</f>
        <v>-</v>
      </c>
      <c r="AO19" s="119">
        <f>IFERROR(AM19*(1+Dashboard!$D$7)*(1+Dashboard!$D$8)*(1+Dashboard!$D$10),"-")</f>
        <v>282.96320597062555</v>
      </c>
      <c r="AP19" s="112">
        <f>IF(AND(AN19="-",AO19="-"),"-",IFERROR(AN19*Dashboard!$D$9,0)+IFERROR(AO19*(1-Dashboard!$D$9),0))</f>
        <v>141.48160298531278</v>
      </c>
      <c r="AQ19" s="56">
        <v>1.2735557070378727E-3</v>
      </c>
      <c r="AR19" s="58">
        <v>1.2735557070378727E-3</v>
      </c>
      <c r="AT19" s="36">
        <v>2026</v>
      </c>
      <c r="AU19" s="47"/>
      <c r="AV19" s="51">
        <v>1.0666002666147863E-2</v>
      </c>
      <c r="AW19" s="49">
        <v>7.6945361904811388E-3</v>
      </c>
      <c r="AX19" s="49">
        <v>9.0124185342021716E-3</v>
      </c>
      <c r="AY19" s="52">
        <v>6.3071139320897869E-3</v>
      </c>
      <c r="AZ19" s="53" t="s">
        <v>121</v>
      </c>
      <c r="BA19" s="55">
        <v>858.06903277993683</v>
      </c>
      <c r="BB19" s="109" t="str">
        <f>IFERROR(AZ19*(1+Dashboard!$D$8),"-")</f>
        <v>-</v>
      </c>
      <c r="BC19" s="119">
        <f>IFERROR(BA19*(1+Dashboard!$D$7)*(1+Dashboard!$D$8)*(1+Dashboard!$D$10),"-")</f>
        <v>1016.8653473518708</v>
      </c>
      <c r="BD19" s="112">
        <f>IF(AND(BB19="-",BC19="-"),"-",IFERROR(BB19*Dashboard!$D$9,0)+IFERROR(BC19*(1-Dashboard!$D$9),0))</f>
        <v>508.4326736759354</v>
      </c>
      <c r="BE19" s="51">
        <v>1.9763171993187521E-2</v>
      </c>
      <c r="BF19" s="49">
        <v>1.4257303968517168E-2</v>
      </c>
      <c r="BG19" s="49">
        <v>1.6699224924378926E-2</v>
      </c>
      <c r="BH19" s="52">
        <v>1.1686531620335495E-2</v>
      </c>
      <c r="BI19" s="53" t="s">
        <v>121</v>
      </c>
      <c r="BJ19" s="55">
        <v>776.05978835897542</v>
      </c>
      <c r="BK19" s="109" t="str">
        <f>IFERROR(BI19*(1+Dashboard!$D$8),"-")</f>
        <v>-</v>
      </c>
      <c r="BL19" s="119">
        <f>IFERROR(BJ19*(1+Dashboard!$D$7)*(1+Dashboard!$D$8)*(1+Dashboard!$D$10),"-")</f>
        <v>919.67927533617967</v>
      </c>
      <c r="BM19" s="112">
        <f>IF(AND(BK19="-",BL19="-"),"-",IFERROR(BK19*Dashboard!$D$9,0)+IFERROR(BL19*(1-Dashboard!$D$9),0))</f>
        <v>459.83963766808984</v>
      </c>
      <c r="BO19" s="36">
        <v>2026</v>
      </c>
      <c r="BP19" s="47"/>
      <c r="BQ19" s="59">
        <v>94</v>
      </c>
      <c r="BR19" s="53" t="s">
        <v>121</v>
      </c>
      <c r="BS19" s="57">
        <v>7.6259482528409084</v>
      </c>
      <c r="BT19" s="112">
        <f>IF(AND(BR19="-",BS19="-"),"-",IFERROR(BR19*Dashboard!$D$9,0)+IFERROR(BS19*(1-Dashboard!$D$9),0))</f>
        <v>3.8129741264204542</v>
      </c>
      <c r="BU19" s="53" t="s">
        <v>121</v>
      </c>
      <c r="BV19" s="57">
        <v>9.023941072443181</v>
      </c>
      <c r="BW19" s="112">
        <f>IF(AND(BU19="-",BV19="-"),"-",IFERROR(BU19*Dashboard!$D$9,0)+IFERROR(BV19*(1-Dashboard!$D$9),0))</f>
        <v>4.5119705362215905</v>
      </c>
      <c r="BX19" s="112">
        <f>IFERROR(BT19*(1+Dashboard!$D$7)*(1+Dashboard!$D$8),"-")</f>
        <v>4.4474530210568179</v>
      </c>
      <c r="BY19" s="112">
        <f>IFERROR(BW19*(1+Dashboard!$D$7)*(1+Dashboard!$D$8),"-")</f>
        <v>5.2627624334488639</v>
      </c>
    </row>
    <row r="20" spans="2:77" x14ac:dyDescent="0.2">
      <c r="B20" s="36">
        <v>2027</v>
      </c>
      <c r="C20" s="47"/>
      <c r="D20" s="48">
        <v>6.0366568874122992E-2</v>
      </c>
      <c r="E20" s="49">
        <v>5.6404939269784293E-2</v>
      </c>
      <c r="F20" s="49">
        <v>4.4770357221742406E-2</v>
      </c>
      <c r="G20" s="49">
        <v>3.8891989219997668E-2</v>
      </c>
      <c r="H20" s="50">
        <v>1.6332640244519228E-3</v>
      </c>
      <c r="I20" s="101">
        <f>IFERROR((D20+$H20)*(1+Dashboard!$D$7)*(1+Dashboard!$D$8),"-")</f>
        <v>7.2316605092897793E-2</v>
      </c>
      <c r="J20" s="102">
        <f>IFERROR((E20+$H20)*(1+Dashboard!$D$7)*(1+Dashboard!$D$8),"-")</f>
        <v>6.769576032239713E-2</v>
      </c>
      <c r="K20" s="102">
        <f>IFERROR((F20+$H20)*(1+Dashboard!$D$7)*(1+Dashboard!$D$8),"-")</f>
        <v>5.4125183821561076E-2</v>
      </c>
      <c r="L20" s="103">
        <f>IFERROR((G20+$H20)*(1+Dashboard!$D$7)*(1+Dashboard!$D$8),"-")</f>
        <v>4.7268655384326008E-2</v>
      </c>
      <c r="M20" s="53">
        <v>76.849999999999994</v>
      </c>
      <c r="N20" s="54">
        <v>89.530249999999995</v>
      </c>
      <c r="O20" s="109">
        <f>M20*(1+Dashboard!$D$8)</f>
        <v>82.998000000000005</v>
      </c>
      <c r="P20" s="111">
        <f>N20*(1+Dashboard!$D$10)*(1+Dashboard!$D$7)*(1+Dashboard!$D$8)</f>
        <v>106.09893293760001</v>
      </c>
      <c r="Q20" s="112">
        <f>O20*Dashboard!$D$9+P20*(1-Dashboard!$D$9)</f>
        <v>94.548466468800001</v>
      </c>
      <c r="R20" s="51">
        <v>4.1408580492939578E-2</v>
      </c>
      <c r="S20" s="49">
        <v>4.2291084720808163E-2</v>
      </c>
      <c r="T20" s="49">
        <v>4.0338822772659988E-2</v>
      </c>
      <c r="U20" s="52">
        <v>4.0595156436019214E-2</v>
      </c>
      <c r="W20" s="36">
        <v>2027</v>
      </c>
      <c r="X20" s="47"/>
      <c r="Y20" s="51">
        <v>1.8796349133379483E-3</v>
      </c>
      <c r="Z20" s="49">
        <v>1.3751707231342801E-3</v>
      </c>
      <c r="AA20" s="49">
        <v>1.4885511691424672E-3</v>
      </c>
      <c r="AB20" s="52">
        <v>1.0336838025155422E-3</v>
      </c>
      <c r="AC20" s="53" t="s">
        <v>121</v>
      </c>
      <c r="AD20" s="55">
        <v>258.54799748901979</v>
      </c>
      <c r="AE20" s="109" t="str">
        <f>IFERROR(AC20*(1+Dashboard!$D$8),"-")</f>
        <v>-</v>
      </c>
      <c r="AF20" s="119">
        <f>IFERROR(AD20*(1+Dashboard!$D$7)*(1+Dashboard!$D$8)*(1+Dashboard!$D$10),"-")</f>
        <v>306.39551041953183</v>
      </c>
      <c r="AG20" s="112">
        <f>IF(AND(AE20="-",AF20="-"),"-",IFERROR(AE20*Dashboard!$D$9,0)+IFERROR(AF20*(1-Dashboard!$D$9),0))</f>
        <v>153.19775520976592</v>
      </c>
      <c r="AH20" s="51">
        <v>3.1708691319622499E-3</v>
      </c>
      <c r="AI20" s="49">
        <v>2.3198581629988602E-3</v>
      </c>
      <c r="AJ20" s="49">
        <v>2.5111264533803309E-3</v>
      </c>
      <c r="AK20" s="52">
        <v>1.7437833476849165E-3</v>
      </c>
      <c r="AL20" s="53" t="s">
        <v>121</v>
      </c>
      <c r="AM20" s="55">
        <v>278.00552267554428</v>
      </c>
      <c r="AN20" s="109" t="str">
        <f>IFERROR(AL20*(1+Dashboard!$D$8),"-")</f>
        <v>-</v>
      </c>
      <c r="AO20" s="119">
        <f>IFERROR(AM20*(1+Dashboard!$D$7)*(1+Dashboard!$D$8)*(1+Dashboard!$D$10),"-")</f>
        <v>329.45389191513493</v>
      </c>
      <c r="AP20" s="112">
        <f>IF(AND(AN20="-",AO20="-"),"-",IFERROR(AN20*Dashboard!$D$9,0)+IFERROR(AO20*(1-Dashboard!$D$9),0))</f>
        <v>164.72694595756747</v>
      </c>
      <c r="AQ20" s="56">
        <v>7.5319517010236851E-4</v>
      </c>
      <c r="AR20" s="58">
        <v>7.5319517010236851E-4</v>
      </c>
      <c r="AT20" s="36">
        <v>2027</v>
      </c>
      <c r="AU20" s="47"/>
      <c r="AV20" s="51">
        <v>6.5402072953933237E-3</v>
      </c>
      <c r="AW20" s="49">
        <v>4.7949794230364422E-3</v>
      </c>
      <c r="AX20" s="49">
        <v>4.8999670300281552E-3</v>
      </c>
      <c r="AY20" s="52">
        <v>3.4324084721416245E-3</v>
      </c>
      <c r="AZ20" s="53" t="s">
        <v>121</v>
      </c>
      <c r="BA20" s="55">
        <v>840.32563228381809</v>
      </c>
      <c r="BB20" s="109" t="str">
        <f>IFERROR(AZ20*(1+Dashboard!$D$8),"-")</f>
        <v>-</v>
      </c>
      <c r="BC20" s="119">
        <f>IFERROR(BA20*(1+Dashboard!$D$7)*(1+Dashboard!$D$8)*(1+Dashboard!$D$10),"-")</f>
        <v>995.83831057577913</v>
      </c>
      <c r="BD20" s="112">
        <f>IF(AND(BB20="-",BC20="-"),"-",IFERROR(BB20*Dashboard!$D$9,0)+IFERROR(BC20*(1-Dashboard!$D$9),0))</f>
        <v>497.91915528788957</v>
      </c>
      <c r="BE20" s="51">
        <v>1.1033068859510164E-2</v>
      </c>
      <c r="BF20" s="49">
        <v>8.0889390450297367E-3</v>
      </c>
      <c r="BG20" s="49">
        <v>8.2660489507280846E-3</v>
      </c>
      <c r="BH20" s="52">
        <v>5.7903361952730192E-3</v>
      </c>
      <c r="BI20" s="53" t="s">
        <v>121</v>
      </c>
      <c r="BJ20" s="55">
        <v>903.56594864224951</v>
      </c>
      <c r="BK20" s="109" t="str">
        <f>IFERROR(BI20*(1+Dashboard!$D$8),"-")</f>
        <v>-</v>
      </c>
      <c r="BL20" s="119">
        <f>IFERROR(BJ20*(1+Dashboard!$D$7)*(1+Dashboard!$D$8)*(1+Dashboard!$D$10),"-")</f>
        <v>1070.7820316562611</v>
      </c>
      <c r="BM20" s="112">
        <f>IF(AND(BK20="-",BL20="-"),"-",IFERROR(BK20*Dashboard!$D$9,0)+IFERROR(BL20*(1-Dashboard!$D$9),0))</f>
        <v>535.39101582813055</v>
      </c>
      <c r="BO20" s="36">
        <v>2027</v>
      </c>
      <c r="BP20" s="47"/>
      <c r="BQ20" s="59">
        <v>94</v>
      </c>
      <c r="BR20" s="53" t="s">
        <v>121</v>
      </c>
      <c r="BS20" s="57">
        <v>6.406174836693852</v>
      </c>
      <c r="BT20" s="112">
        <f>IF(AND(BR20="-",BS20="-"),"-",IFERROR(BR20*Dashboard!$D$9,0)+IFERROR(BS20*(1-Dashboard!$D$9),0))</f>
        <v>3.203087418346926</v>
      </c>
      <c r="BU20" s="53" t="s">
        <v>121</v>
      </c>
      <c r="BV20" s="57">
        <v>8.351940821816946</v>
      </c>
      <c r="BW20" s="112">
        <f>IF(AND(BU20="-",BV20="-"),"-",IFERROR(BU20*Dashboard!$D$9,0)+IFERROR(BV20*(1-Dashboard!$D$9),0))</f>
        <v>4.175970410908473</v>
      </c>
      <c r="BX20" s="112">
        <f>IFERROR(BT20*(1+Dashboard!$D$7)*(1+Dashboard!$D$8),"-")</f>
        <v>3.7360811647598551</v>
      </c>
      <c r="BY20" s="112">
        <f>IFERROR(BW20*(1+Dashboard!$D$7)*(1+Dashboard!$D$8),"-")</f>
        <v>4.8708518872836439</v>
      </c>
    </row>
    <row r="21" spans="2:77" x14ac:dyDescent="0.2">
      <c r="B21" s="36">
        <v>2028</v>
      </c>
      <c r="C21" s="47"/>
      <c r="D21" s="48">
        <v>6.211553597856203E-2</v>
      </c>
      <c r="E21" s="49">
        <v>5.4892625982235287E-2</v>
      </c>
      <c r="F21" s="49">
        <v>4.8931300234710345E-2</v>
      </c>
      <c r="G21" s="49">
        <v>3.9891858876043879E-2</v>
      </c>
      <c r="H21" s="50">
        <v>1.4095468212912173E-3</v>
      </c>
      <c r="I21" s="101">
        <f>IFERROR((D21+$H21)*(1+Dashboard!$D$7)*(1+Dashboard!$D$8),"-")</f>
        <v>7.4095656577748845E-2</v>
      </c>
      <c r="J21" s="102">
        <f>IFERROR((E21+$H21)*(1+Dashboard!$D$7)*(1+Dashboard!$D$8),"-")</f>
        <v>6.5670854358033326E-2</v>
      </c>
      <c r="K21" s="102">
        <f>IFERROR((F21+$H21)*(1+Dashboard!$D$7)*(1+Dashboard!$D$8),"-")</f>
        <v>5.8717564006120229E-2</v>
      </c>
      <c r="L21" s="103">
        <f>IFERROR((G21+$H21)*(1+Dashboard!$D$7)*(1+Dashboard!$D$8),"-")</f>
        <v>4.8173959605371665E-2</v>
      </c>
      <c r="M21" s="53">
        <v>82.490000000000009</v>
      </c>
      <c r="N21" s="54">
        <v>94.781010000000009</v>
      </c>
      <c r="O21" s="109">
        <f>M21*(1+Dashboard!$D$8)</f>
        <v>89.089200000000019</v>
      </c>
      <c r="P21" s="111">
        <f>N21*(1+Dashboard!$D$10)*(1+Dashboard!$D$7)*(1+Dashboard!$D$8)</f>
        <v>112.32141118502403</v>
      </c>
      <c r="Q21" s="112">
        <f>O21*Dashboard!$D$9+P21*(1-Dashboard!$D$9)</f>
        <v>100.70530559251202</v>
      </c>
      <c r="R21" s="51">
        <v>4.1115933116692462E-2</v>
      </c>
      <c r="S21" s="49">
        <v>4.1992200411448674E-2</v>
      </c>
      <c r="T21" s="49">
        <v>4.0053735708462525E-2</v>
      </c>
      <c r="U21" s="52">
        <v>4.030825778173263E-2</v>
      </c>
      <c r="W21" s="36">
        <v>2028</v>
      </c>
      <c r="X21" s="47"/>
      <c r="Y21" s="51" t="s">
        <v>121</v>
      </c>
      <c r="Z21" s="49" t="s">
        <v>121</v>
      </c>
      <c r="AA21" s="49" t="s">
        <v>121</v>
      </c>
      <c r="AB21" s="52" t="s">
        <v>121</v>
      </c>
      <c r="AC21" s="53" t="s">
        <v>121</v>
      </c>
      <c r="AD21" s="55">
        <v>198.04766802252502</v>
      </c>
      <c r="AE21" s="109" t="str">
        <f>IFERROR(AC21*(1+Dashboard!$D$8),"-")</f>
        <v>-</v>
      </c>
      <c r="AF21" s="119">
        <f>IFERROR(AD21*(1+Dashboard!$D$7)*(1+Dashboard!$D$8)*(1+Dashboard!$D$10),"-")</f>
        <v>234.69884478117677</v>
      </c>
      <c r="AG21" s="112">
        <f>IF(AND(AE21="-",AF21="-"),"-",IFERROR(AE21*Dashboard!$D$9,0)+IFERROR(AF21*(1-Dashboard!$D$9),0))</f>
        <v>117.34942239058839</v>
      </c>
      <c r="AH21" s="51">
        <v>1.857809676686224E-3</v>
      </c>
      <c r="AI21" s="49">
        <v>1.2741355495120615E-3</v>
      </c>
      <c r="AJ21" s="49">
        <v>1.5623151598904343E-3</v>
      </c>
      <c r="AK21" s="52">
        <v>1.0260622467837218E-3</v>
      </c>
      <c r="AL21" s="53" t="s">
        <v>121</v>
      </c>
      <c r="AM21" s="55">
        <v>273.08731202146726</v>
      </c>
      <c r="AN21" s="109" t="str">
        <f>IFERROR(AL21*(1+Dashboard!$D$8),"-")</f>
        <v>-</v>
      </c>
      <c r="AO21" s="119">
        <f>IFERROR(AM21*(1+Dashboard!$D$7)*(1+Dashboard!$D$8)*(1+Dashboard!$D$10),"-")</f>
        <v>323.62550539370886</v>
      </c>
      <c r="AP21" s="112">
        <f>IF(AND(AN21="-",AO21="-"),"-",IFERROR(AN21*Dashboard!$D$9,0)+IFERROR(AO21*(1-Dashboard!$D$9),0))</f>
        <v>161.81275269685443</v>
      </c>
      <c r="AQ21" s="56">
        <v>2.5796204101963358E-4</v>
      </c>
      <c r="AR21" s="58">
        <v>2.5796204101963358E-4</v>
      </c>
      <c r="AT21" s="36">
        <v>2028</v>
      </c>
      <c r="AU21" s="47"/>
      <c r="AV21" s="51">
        <v>0</v>
      </c>
      <c r="AW21" s="49">
        <v>0</v>
      </c>
      <c r="AX21" s="49">
        <v>0</v>
      </c>
      <c r="AY21" s="52">
        <v>0</v>
      </c>
      <c r="AZ21" s="53" t="s">
        <v>121</v>
      </c>
      <c r="BA21" s="55">
        <v>643.68911563676625</v>
      </c>
      <c r="BB21" s="109" t="str">
        <f>IFERROR(AZ21*(1+Dashboard!$D$8),"-")</f>
        <v>-</v>
      </c>
      <c r="BC21" s="119">
        <f>IFERROR(BA21*(1+Dashboard!$D$7)*(1+Dashboard!$D$8)*(1+Dashboard!$D$10),"-")</f>
        <v>762.8117682303839</v>
      </c>
      <c r="BD21" s="112">
        <f>IF(AND(BB21="-",BC21="-"),"-",IFERROR(BB21*Dashboard!$D$9,0)+IFERROR(BC21*(1-Dashboard!$D$9),0))</f>
        <v>381.40588411519195</v>
      </c>
      <c r="BE21" s="51">
        <v>6.4841468441357575E-3</v>
      </c>
      <c r="BF21" s="49">
        <v>4.4746130961625594E-3</v>
      </c>
      <c r="BG21" s="49">
        <v>5.1638793429328641E-3</v>
      </c>
      <c r="BH21" s="52">
        <v>3.4514583048927375E-3</v>
      </c>
      <c r="BI21" s="53" t="s">
        <v>121</v>
      </c>
      <c r="BJ21" s="55">
        <v>887.58091484685963</v>
      </c>
      <c r="BK21" s="109" t="str">
        <f>IFERROR(BI21*(1+Dashboard!$D$8),"-")</f>
        <v>-</v>
      </c>
      <c r="BL21" s="119">
        <f>IFERROR(BJ21*(1+Dashboard!$D$7)*(1+Dashboard!$D$8)*(1+Dashboard!$D$10),"-")</f>
        <v>1051.8387691426153</v>
      </c>
      <c r="BM21" s="112">
        <f>IF(AND(BK21="-",BL21="-"),"-",IFERROR(BK21*Dashboard!$D$9,0)+IFERROR(BL21*(1-Dashboard!$D$9),0))</f>
        <v>525.91938457130766</v>
      </c>
      <c r="BO21" s="36">
        <v>2028</v>
      </c>
      <c r="BP21" s="47"/>
      <c r="BQ21" s="59">
        <v>94</v>
      </c>
      <c r="BR21" s="53" t="s">
        <v>121</v>
      </c>
      <c r="BS21" s="57">
        <v>6.5389444841329549</v>
      </c>
      <c r="BT21" s="112">
        <f>IF(AND(BR21="-",BS21="-"),"-",IFERROR(BR21*Dashboard!$D$9,0)+IFERROR(BS21*(1-Dashboard!$D$9),0))</f>
        <v>3.2694722420664775</v>
      </c>
      <c r="BU21" s="53" t="s">
        <v>121</v>
      </c>
      <c r="BV21" s="57">
        <v>9.0249487234922565</v>
      </c>
      <c r="BW21" s="112">
        <f>IF(AND(BU21="-",BV21="-"),"-",IFERROR(BU21*Dashboard!$D$9,0)+IFERROR(BV21*(1-Dashboard!$D$9),0))</f>
        <v>4.5124743617461283</v>
      </c>
      <c r="BX21" s="112">
        <f>IFERROR(BT21*(1+Dashboard!$D$7)*(1+Dashboard!$D$8),"-")</f>
        <v>3.8135124231463395</v>
      </c>
      <c r="BY21" s="112">
        <f>IFERROR(BW21*(1+Dashboard!$D$7)*(1+Dashboard!$D$8),"-")</f>
        <v>5.2633500955406847</v>
      </c>
    </row>
    <row r="22" spans="2:77" x14ac:dyDescent="0.2">
      <c r="B22" s="36">
        <v>2029</v>
      </c>
      <c r="C22" s="47"/>
      <c r="D22" s="48">
        <v>6.3930970202488946E-2</v>
      </c>
      <c r="E22" s="49">
        <v>5.8575351222003989E-2</v>
      </c>
      <c r="F22" s="49">
        <v>4.7959472194007771E-2</v>
      </c>
      <c r="G22" s="49">
        <v>4.0587976276808727E-2</v>
      </c>
      <c r="H22" s="50">
        <v>1.28180151200996E-3</v>
      </c>
      <c r="I22" s="101">
        <f>IFERROR((D22+$H22)*(1+Dashboard!$D$7)*(1+Dashboard!$D$8),"-")</f>
        <v>7.6064176927791535E-2</v>
      </c>
      <c r="J22" s="102">
        <f>IFERROR((E22+$H22)*(1+Dashboard!$D$7)*(1+Dashboard!$D$8),"-")</f>
        <v>6.9817382948953885E-2</v>
      </c>
      <c r="K22" s="102">
        <f>IFERROR((F22+$H22)*(1+Dashboard!$D$7)*(1+Dashboard!$D$8),"-")</f>
        <v>5.7435021650699095E-2</v>
      </c>
      <c r="L22" s="103">
        <f>IFERROR((G22+$H22)*(1+Dashboard!$D$7)*(1+Dashboard!$D$8),"-")</f>
        <v>4.8836908812878124E-2</v>
      </c>
      <c r="M22" s="53">
        <v>88.13</v>
      </c>
      <c r="N22" s="54">
        <v>100.99697999999999</v>
      </c>
      <c r="O22" s="109">
        <f>M22*(1+Dashboard!$D$8)</f>
        <v>95.180400000000006</v>
      </c>
      <c r="P22" s="111">
        <f>N22*(1+Dashboard!$D$10)*(1+Dashboard!$D$7)*(1+Dashboard!$D$8)</f>
        <v>119.68772351155199</v>
      </c>
      <c r="Q22" s="112">
        <f>O22*Dashboard!$D$9+P22*(1-Dashboard!$D$9)</f>
        <v>107.434061755776</v>
      </c>
      <c r="R22" s="51">
        <v>4.0837636746584846E-2</v>
      </c>
      <c r="S22" s="49">
        <v>4.1707972958452036E-2</v>
      </c>
      <c r="T22" s="49">
        <v>3.9782628903582813E-2</v>
      </c>
      <c r="U22" s="52">
        <v>4.0035428224534431E-2</v>
      </c>
      <c r="W22" s="36">
        <v>2029</v>
      </c>
      <c r="X22" s="47"/>
      <c r="Y22" s="51" t="s">
        <v>121</v>
      </c>
      <c r="Z22" s="49" t="s">
        <v>121</v>
      </c>
      <c r="AA22" s="49" t="s">
        <v>121</v>
      </c>
      <c r="AB22" s="52" t="s">
        <v>121</v>
      </c>
      <c r="AC22" s="53" t="s">
        <v>121</v>
      </c>
      <c r="AD22" s="55">
        <v>130.24105605347972</v>
      </c>
      <c r="AE22" s="109" t="str">
        <f>IFERROR(AC22*(1+Dashboard!$D$8),"-")</f>
        <v>-</v>
      </c>
      <c r="AF22" s="119">
        <f>IFERROR(AD22*(1+Dashboard!$D$7)*(1+Dashboard!$D$8)*(1+Dashboard!$D$10),"-")</f>
        <v>154.34377846527121</v>
      </c>
      <c r="AG22" s="112">
        <f>IF(AND(AE22="-",AF22="-"),"-",IFERROR(AE22*Dashboard!$D$9,0)+IFERROR(AF22*(1-Dashboard!$D$9),0))</f>
        <v>77.171889232635607</v>
      </c>
      <c r="AH22" s="51" t="s">
        <v>121</v>
      </c>
      <c r="AI22" s="49" t="s">
        <v>121</v>
      </c>
      <c r="AJ22" s="49" t="s">
        <v>121</v>
      </c>
      <c r="AK22" s="52" t="s">
        <v>121</v>
      </c>
      <c r="AL22" s="53" t="s">
        <v>121</v>
      </c>
      <c r="AM22" s="55">
        <v>210.50589292364717</v>
      </c>
      <c r="AN22" s="109" t="str">
        <f>IFERROR(AL22*(1+Dashboard!$D$8),"-")</f>
        <v>-</v>
      </c>
      <c r="AO22" s="119">
        <f>IFERROR(AM22*(1+Dashboard!$D$7)*(1+Dashboard!$D$8)*(1+Dashboard!$D$10),"-")</f>
        <v>249.46261868224036</v>
      </c>
      <c r="AP22" s="112">
        <f>IF(AND(AN22="-",AO22="-"),"-",IFERROR(AN22*Dashboard!$D$9,0)+IFERROR(AO22*(1-Dashboard!$D$9),0))</f>
        <v>124.73130934112018</v>
      </c>
      <c r="AQ22" s="56">
        <v>2.5933285351451799E-4</v>
      </c>
      <c r="AR22" s="58">
        <v>2.5933285351451799E-4</v>
      </c>
      <c r="AT22" s="36">
        <v>2029</v>
      </c>
      <c r="AU22" s="47"/>
      <c r="AV22" s="51">
        <v>0</v>
      </c>
      <c r="AW22" s="49">
        <v>0</v>
      </c>
      <c r="AX22" s="49">
        <v>0</v>
      </c>
      <c r="AY22" s="52">
        <v>0</v>
      </c>
      <c r="AZ22" s="53" t="s">
        <v>121</v>
      </c>
      <c r="BA22" s="55">
        <v>423.3059193664825</v>
      </c>
      <c r="BB22" s="109" t="str">
        <f>IFERROR(AZ22*(1+Dashboard!$D$8),"-")</f>
        <v>-</v>
      </c>
      <c r="BC22" s="119">
        <f>IFERROR(BA22*(1+Dashboard!$D$7)*(1+Dashboard!$D$8)*(1+Dashboard!$D$10),"-")</f>
        <v>501.64392873865029</v>
      </c>
      <c r="BD22" s="112">
        <f>IF(AND(BB22="-",BC22="-"),"-",IFERROR(BB22*Dashboard!$D$9,0)+IFERROR(BC22*(1-Dashboard!$D$9),0))</f>
        <v>250.82196436932514</v>
      </c>
      <c r="BE22" s="51" t="s">
        <v>121</v>
      </c>
      <c r="BF22" s="49" t="s">
        <v>121</v>
      </c>
      <c r="BG22" s="49" t="s">
        <v>121</v>
      </c>
      <c r="BH22" s="52" t="s">
        <v>121</v>
      </c>
      <c r="BI22" s="53" t="s">
        <v>121</v>
      </c>
      <c r="BJ22" s="55">
        <v>684.18049758070924</v>
      </c>
      <c r="BK22" s="109" t="str">
        <f>IFERROR(BI22*(1+Dashboard!$D$8),"-")</f>
        <v>-</v>
      </c>
      <c r="BL22" s="119">
        <f>IFERROR(BJ22*(1+Dashboard!$D$7)*(1+Dashboard!$D$8)*(1+Dashboard!$D$10),"-")</f>
        <v>810.79658249618956</v>
      </c>
      <c r="BM22" s="112">
        <f>IF(AND(BK22="-",BL22="-"),"-",IFERROR(BK22*Dashboard!$D$9,0)+IFERROR(BL22*(1-Dashboard!$D$9),0))</f>
        <v>405.39829124809478</v>
      </c>
      <c r="BO22" s="36">
        <v>2029</v>
      </c>
      <c r="BP22" s="47"/>
      <c r="BQ22" s="59">
        <v>94</v>
      </c>
      <c r="BR22" s="53" t="s">
        <v>121</v>
      </c>
      <c r="BS22" s="57">
        <v>4.274731681518646</v>
      </c>
      <c r="BT22" s="112">
        <f>IF(AND(BR22="-",BS22="-"),"-",IFERROR(BR22*Dashboard!$D$9,0)+IFERROR(BS22*(1-Dashboard!$D$9),0))</f>
        <v>2.137365840759323</v>
      </c>
      <c r="BU22" s="53" t="s">
        <v>121</v>
      </c>
      <c r="BV22" s="57">
        <v>6.9484402613449152</v>
      </c>
      <c r="BW22" s="112">
        <f>IF(AND(BU22="-",BV22="-"),"-",IFERROR(BU22*Dashboard!$D$9,0)+IFERROR(BV22*(1-Dashboard!$D$9),0))</f>
        <v>3.4742201306724576</v>
      </c>
      <c r="BX22" s="112">
        <f>IFERROR(BT22*(1+Dashboard!$D$7)*(1+Dashboard!$D$8),"-")</f>
        <v>2.4930235166616748</v>
      </c>
      <c r="BY22" s="112">
        <f>IFERROR(BW22*(1+Dashboard!$D$7)*(1+Dashboard!$D$8),"-")</f>
        <v>4.052330360416355</v>
      </c>
    </row>
    <row r="23" spans="2:77" x14ac:dyDescent="0.2">
      <c r="B23" s="36">
        <v>2030</v>
      </c>
      <c r="C23" s="47"/>
      <c r="D23" s="48">
        <v>5.886558316727189E-2</v>
      </c>
      <c r="E23" s="49">
        <v>5.5544393910913106E-2</v>
      </c>
      <c r="F23" s="49">
        <v>5.0614809602567937E-2</v>
      </c>
      <c r="G23" s="49">
        <v>4.6253661580982867E-2</v>
      </c>
      <c r="H23" s="50">
        <v>1.1729838181863141E-3</v>
      </c>
      <c r="I23" s="101">
        <f>IFERROR((D23+$H23)*(1+Dashboard!$D$7)*(1+Dashboard!$D$8),"-")</f>
        <v>7.0028984531838465E-2</v>
      </c>
      <c r="J23" s="102">
        <f>IFERROR((E23+$H23)*(1+Dashboard!$D$7)*(1+Dashboard!$D$8),"-")</f>
        <v>6.6155149383221562E-2</v>
      </c>
      <c r="K23" s="102">
        <f>IFERROR((F23+$H23)*(1+Dashboard!$D$7)*(1+Dashboard!$D$8),"-")</f>
        <v>6.0405282245967765E-2</v>
      </c>
      <c r="L23" s="103">
        <f>IFERROR((G23+$H23)*(1+Dashboard!$D$7)*(1+Dashboard!$D$8),"-")</f>
        <v>5.5318439193590939E-2</v>
      </c>
      <c r="M23" s="53">
        <v>83.9</v>
      </c>
      <c r="N23" s="54">
        <v>97.743500000000012</v>
      </c>
      <c r="O23" s="109">
        <f>M23*(1+Dashboard!$D$8)</f>
        <v>90.612000000000009</v>
      </c>
      <c r="P23" s="111">
        <f>N23*(1+Dashboard!$D$10)*(1+Dashboard!$D$7)*(1+Dashboard!$D$8)</f>
        <v>115.83214669440002</v>
      </c>
      <c r="Q23" s="112">
        <f>O23*Dashboard!$D$9+P23*(1-Dashboard!$D$9)</f>
        <v>103.22207334720002</v>
      </c>
      <c r="R23" s="51">
        <v>4.0338886465968123E-2</v>
      </c>
      <c r="S23" s="49">
        <v>4.119859325692652E-2</v>
      </c>
      <c r="T23" s="49">
        <v>3.9296763439514486E-2</v>
      </c>
      <c r="U23" s="52">
        <v>3.9546475320978679E-2</v>
      </c>
      <c r="W23" s="36">
        <v>2030</v>
      </c>
      <c r="X23" s="47"/>
      <c r="Y23" s="51" t="s">
        <v>121</v>
      </c>
      <c r="Z23" s="49" t="s">
        <v>121</v>
      </c>
      <c r="AA23" s="49" t="s">
        <v>121</v>
      </c>
      <c r="AB23" s="52" t="s">
        <v>121</v>
      </c>
      <c r="AC23" s="53" t="s">
        <v>121</v>
      </c>
      <c r="AD23" s="55">
        <v>63.400465471220748</v>
      </c>
      <c r="AE23" s="109" t="str">
        <f>IFERROR(AC23*(1+Dashboard!$D$8),"-")</f>
        <v>-</v>
      </c>
      <c r="AF23" s="119">
        <f>IFERROR(AD23*(1+Dashboard!$D$7)*(1+Dashboard!$D$8)*(1+Dashboard!$D$10),"-")</f>
        <v>75.133507772442002</v>
      </c>
      <c r="AG23" s="112">
        <f>IF(AND(AE23="-",AF23="-"),"-",IFERROR(AE23*Dashboard!$D$9,0)+IFERROR(AF23*(1-Dashboard!$D$9),0))</f>
        <v>37.566753886221001</v>
      </c>
      <c r="AH23" s="51" t="s">
        <v>121</v>
      </c>
      <c r="AI23" s="49" t="s">
        <v>121</v>
      </c>
      <c r="AJ23" s="49" t="s">
        <v>121</v>
      </c>
      <c r="AK23" s="52" t="s">
        <v>121</v>
      </c>
      <c r="AL23" s="53" t="s">
        <v>121</v>
      </c>
      <c r="AM23" s="55">
        <v>116.00936235159519</v>
      </c>
      <c r="AN23" s="109" t="str">
        <f>IFERROR(AL23*(1+Dashboard!$D$8),"-")</f>
        <v>-</v>
      </c>
      <c r="AO23" s="119">
        <f>IFERROR(AM23*(1+Dashboard!$D$7)*(1+Dashboard!$D$8)*(1+Dashboard!$D$10),"-")</f>
        <v>137.47833337085106</v>
      </c>
      <c r="AP23" s="112">
        <f>IF(AND(AN23="-",AO23="-"),"-",IFERROR(AN23*Dashboard!$D$9,0)+IFERROR(AO23*(1-Dashboard!$D$9),0))</f>
        <v>68.739166685425531</v>
      </c>
      <c r="AQ23" s="56">
        <v>2.6037935212517015E-4</v>
      </c>
      <c r="AR23" s="58">
        <v>2.6037935212517015E-4</v>
      </c>
      <c r="AT23" s="36">
        <v>2030</v>
      </c>
      <c r="AU23" s="47"/>
      <c r="AV23" s="51" t="s">
        <v>121</v>
      </c>
      <c r="AW23" s="49" t="s">
        <v>121</v>
      </c>
      <c r="AX23" s="49" t="s">
        <v>121</v>
      </c>
      <c r="AY23" s="52" t="s">
        <v>121</v>
      </c>
      <c r="AZ23" s="53" t="s">
        <v>121</v>
      </c>
      <c r="BA23" s="55">
        <v>206.06245939481528</v>
      </c>
      <c r="BB23" s="109" t="str">
        <f>IFERROR(AZ23*(1+Dashboard!$D$8),"-")</f>
        <v>-</v>
      </c>
      <c r="BC23" s="119">
        <f>IFERROR(BA23*(1+Dashboard!$D$7)*(1+Dashboard!$D$8)*(1+Dashboard!$D$10),"-")</f>
        <v>244.1968726803224</v>
      </c>
      <c r="BD23" s="112">
        <f>IF(AND(BB23="-",BC23="-"),"-",IFERROR(BB23*Dashboard!$D$9,0)+IFERROR(BC23*(1-Dashboard!$D$9),0))</f>
        <v>122.0984363401612</v>
      </c>
      <c r="BE23" s="51" t="s">
        <v>121</v>
      </c>
      <c r="BF23" s="49" t="s">
        <v>121</v>
      </c>
      <c r="BG23" s="49" t="s">
        <v>121</v>
      </c>
      <c r="BH23" s="52" t="s">
        <v>121</v>
      </c>
      <c r="BI23" s="53" t="s">
        <v>121</v>
      </c>
      <c r="BJ23" s="55">
        <v>377.05045761604424</v>
      </c>
      <c r="BK23" s="109" t="str">
        <f>IFERROR(BI23*(1+Dashboard!$D$8),"-")</f>
        <v>-</v>
      </c>
      <c r="BL23" s="119">
        <f>IFERROR(BJ23*(1+Dashboard!$D$7)*(1+Dashboard!$D$8)*(1+Dashboard!$D$10),"-")</f>
        <v>446.82832022356774</v>
      </c>
      <c r="BM23" s="112">
        <f>IF(AND(BK23="-",BL23="-"),"-",IFERROR(BK23*Dashboard!$D$9,0)+IFERROR(BL23*(1-Dashboard!$D$9),0))</f>
        <v>223.41416011178387</v>
      </c>
      <c r="BO23" s="36">
        <v>2030</v>
      </c>
      <c r="BP23" s="47"/>
      <c r="BQ23" s="59">
        <v>94</v>
      </c>
      <c r="BR23" s="53" t="s">
        <v>121</v>
      </c>
      <c r="BS23" s="57">
        <v>1.6042174048482116</v>
      </c>
      <c r="BT23" s="112">
        <f>IF(AND(BR23="-",BS23="-"),"-",IFERROR(BR23*Dashboard!$D$9,0)+IFERROR(BS23*(1-Dashboard!$D$9),0))</f>
        <v>0.80210870242410581</v>
      </c>
      <c r="BU23" s="53" t="s">
        <v>121</v>
      </c>
      <c r="BV23" s="57">
        <v>2.8555069806298143</v>
      </c>
      <c r="BW23" s="112">
        <f>IF(AND(BU23="-",BV23="-"),"-",IFERROR(BU23*Dashboard!$D$9,0)+IFERROR(BV23*(1-Dashboard!$D$9),0))</f>
        <v>1.4277534903149072</v>
      </c>
      <c r="BX23" s="112">
        <f>IFERROR(BT23*(1+Dashboard!$D$7)*(1+Dashboard!$D$8),"-")</f>
        <v>0.93557959050747708</v>
      </c>
      <c r="BY23" s="112">
        <f>IFERROR(BW23*(1+Dashboard!$D$7)*(1+Dashboard!$D$8),"-")</f>
        <v>1.6653316711033079</v>
      </c>
    </row>
    <row r="24" spans="2:77" x14ac:dyDescent="0.2">
      <c r="B24" s="36">
        <v>2031</v>
      </c>
      <c r="C24" s="47"/>
      <c r="D24" s="48">
        <v>5.8443357038072435E-2</v>
      </c>
      <c r="E24" s="49">
        <v>5.4734675074466513E-2</v>
      </c>
      <c r="F24" s="49">
        <v>4.5901186151655497E-2</v>
      </c>
      <c r="G24" s="49">
        <v>4.0064112907516804E-2</v>
      </c>
      <c r="H24" s="50">
        <v>1.1244507966131228E-3</v>
      </c>
      <c r="I24" s="101">
        <f>IFERROR((D24+$H24)*(1+Dashboard!$D$7)*(1+Dashboard!$D$8),"-")</f>
        <v>6.9479891058377236E-2</v>
      </c>
      <c r="J24" s="102">
        <f>IFERROR((E24+$H24)*(1+Dashboard!$D$7)*(1+Dashboard!$D$8),"-")</f>
        <v>6.5154084416027297E-2</v>
      </c>
      <c r="K24" s="102">
        <f>IFERROR((F24+$H24)*(1+Dashboard!$D$7)*(1+Dashboard!$D$8),"-")</f>
        <v>5.4850702936460521E-2</v>
      </c>
      <c r="L24" s="103">
        <f>IFERROR((G24+$H24)*(1+Dashboard!$D$7)*(1+Dashboard!$D$8),"-")</f>
        <v>4.8042340704497151E-2</v>
      </c>
      <c r="M24" s="53">
        <v>82.490000000000009</v>
      </c>
      <c r="N24" s="54">
        <v>94.781010000000009</v>
      </c>
      <c r="O24" s="109">
        <f>M24*(1+Dashboard!$D$8)</f>
        <v>89.089200000000019</v>
      </c>
      <c r="P24" s="111">
        <f>N24*(1+Dashboard!$D$10)*(1+Dashboard!$D$7)*(1+Dashboard!$D$8)</f>
        <v>112.32141118502403</v>
      </c>
      <c r="Q24" s="112">
        <f>O24*Dashboard!$D$9+P24*(1-Dashboard!$D$9)</f>
        <v>100.70530559251202</v>
      </c>
      <c r="R24" s="51">
        <v>3.9862789167650861E-2</v>
      </c>
      <c r="S24" s="49">
        <v>4.0712349320554057E-2</v>
      </c>
      <c r="T24" s="49">
        <v>3.8832965735977248E-2</v>
      </c>
      <c r="U24" s="52">
        <v>3.9079730407874241E-2</v>
      </c>
      <c r="W24" s="36">
        <v>2031</v>
      </c>
      <c r="X24" s="47"/>
      <c r="Y24" s="51" t="s">
        <v>121</v>
      </c>
      <c r="Z24" s="49" t="s">
        <v>121</v>
      </c>
      <c r="AA24" s="49" t="s">
        <v>121</v>
      </c>
      <c r="AB24" s="52" t="s">
        <v>121</v>
      </c>
      <c r="AC24" s="53" t="s">
        <v>121</v>
      </c>
      <c r="AD24" s="55">
        <v>29.618639691182253</v>
      </c>
      <c r="AE24" s="109" t="str">
        <f>IFERROR(AC24*(1+Dashboard!$D$8),"-")</f>
        <v>-</v>
      </c>
      <c r="AF24" s="119">
        <f>IFERROR(AD24*(1+Dashboard!$D$7)*(1+Dashboard!$D$8)*(1+Dashboard!$D$10),"-")</f>
        <v>35.099936237167704</v>
      </c>
      <c r="AG24" s="112">
        <f>IF(AND(AE24="-",AF24="-"),"-",IFERROR(AE24*Dashboard!$D$9,0)+IFERROR(AF24*(1-Dashboard!$D$9),0))</f>
        <v>17.549968118583852</v>
      </c>
      <c r="AH24" s="51" t="s">
        <v>121</v>
      </c>
      <c r="AI24" s="49" t="s">
        <v>121</v>
      </c>
      <c r="AJ24" s="49" t="s">
        <v>121</v>
      </c>
      <c r="AK24" s="52" t="s">
        <v>121</v>
      </c>
      <c r="AL24" s="53" t="s">
        <v>121</v>
      </c>
      <c r="AM24" s="55">
        <v>66.965758252220908</v>
      </c>
      <c r="AN24" s="109" t="str">
        <f>IFERROR(AL24*(1+Dashboard!$D$8),"-")</f>
        <v>-</v>
      </c>
      <c r="AO24" s="119">
        <f>IFERROR(AM24*(1+Dashboard!$D$7)*(1+Dashboard!$D$8)*(1+Dashboard!$D$10),"-")</f>
        <v>79.358602192196727</v>
      </c>
      <c r="AP24" s="112">
        <f>IF(AND(AN24="-",AO24="-"),"-",IFERROR(AN24*Dashboard!$D$9,0)+IFERROR(AO24*(1-Dashboard!$D$9),0))</f>
        <v>39.679301096098364</v>
      </c>
      <c r="AQ24" s="56">
        <v>2.6037935212517015E-4</v>
      </c>
      <c r="AR24" s="58">
        <v>2.6037935212517015E-4</v>
      </c>
      <c r="AT24" s="36">
        <v>2031</v>
      </c>
      <c r="AU24" s="47"/>
      <c r="AV24" s="51" t="s">
        <v>121</v>
      </c>
      <c r="AW24" s="49" t="s">
        <v>121</v>
      </c>
      <c r="AX24" s="49" t="s">
        <v>121</v>
      </c>
      <c r="AY24" s="52" t="s">
        <v>121</v>
      </c>
      <c r="AZ24" s="53" t="s">
        <v>121</v>
      </c>
      <c r="BA24" s="55">
        <v>96.265692898806279</v>
      </c>
      <c r="BB24" s="109" t="str">
        <f>IFERROR(AZ24*(1+Dashboard!$D$8),"-")</f>
        <v>-</v>
      </c>
      <c r="BC24" s="119">
        <f>IFERROR(BA24*(1+Dashboard!$D$7)*(1+Dashboard!$D$8)*(1+Dashboard!$D$10),"-")</f>
        <v>114.08085306432234</v>
      </c>
      <c r="BD24" s="112">
        <f>IF(AND(BB24="-",BC24="-"),"-",IFERROR(BB24*Dashboard!$D$9,0)+IFERROR(BC24*(1-Dashboard!$D$9),0))</f>
        <v>57.04042653216117</v>
      </c>
      <c r="BE24" s="51" t="s">
        <v>121</v>
      </c>
      <c r="BF24" s="49" t="s">
        <v>121</v>
      </c>
      <c r="BG24" s="49" t="s">
        <v>121</v>
      </c>
      <c r="BH24" s="52" t="s">
        <v>121</v>
      </c>
      <c r="BI24" s="53" t="s">
        <v>121</v>
      </c>
      <c r="BJ24" s="55">
        <v>217.65027651027424</v>
      </c>
      <c r="BK24" s="109" t="str">
        <f>IFERROR(BI24*(1+Dashboard!$D$8),"-")</f>
        <v>-</v>
      </c>
      <c r="BL24" s="119">
        <f>IFERROR(BJ24*(1+Dashboard!$D$7)*(1+Dashboard!$D$8)*(1+Dashboard!$D$10),"-")</f>
        <v>257.92915904192921</v>
      </c>
      <c r="BM24" s="112">
        <f>IF(AND(BK24="-",BL24="-"),"-",IFERROR(BK24*Dashboard!$D$9,0)+IFERROR(BL24*(1-Dashboard!$D$9),0))</f>
        <v>128.96457952096461</v>
      </c>
      <c r="BO24" s="36">
        <v>2031</v>
      </c>
      <c r="BP24" s="47"/>
      <c r="BQ24" s="59">
        <v>94</v>
      </c>
      <c r="BR24" s="53" t="s">
        <v>121</v>
      </c>
      <c r="BS24" s="57">
        <v>1.0094683881034754</v>
      </c>
      <c r="BT24" s="112">
        <f>IF(AND(BR24="-",BS24="-"),"-",IFERROR(BR24*Dashboard!$D$9,0)+IFERROR(BS24*(1-Dashboard!$D$9),0))</f>
        <v>0.50473419405173769</v>
      </c>
      <c r="BU24" s="53" t="s">
        <v>121</v>
      </c>
      <c r="BV24" s="57">
        <v>2.2600038539630045</v>
      </c>
      <c r="BW24" s="112">
        <f>IF(AND(BU24="-",BV24="-"),"-",IFERROR(BU24*Dashboard!$D$9,0)+IFERROR(BV24*(1-Dashboard!$D$9),0))</f>
        <v>1.1300019269815023</v>
      </c>
      <c r="BX24" s="112">
        <f>IFERROR(BT24*(1+Dashboard!$D$7)*(1+Dashboard!$D$8),"-")</f>
        <v>0.58872196394194698</v>
      </c>
      <c r="BY24" s="112">
        <f>IFERROR(BW24*(1+Dashboard!$D$7)*(1+Dashboard!$D$8),"-")</f>
        <v>1.3180342476312243</v>
      </c>
    </row>
    <row r="25" spans="2:77" x14ac:dyDescent="0.2">
      <c r="B25" s="36">
        <v>2032</v>
      </c>
      <c r="C25" s="47"/>
      <c r="D25" s="48">
        <v>5.7091073070025131E-2</v>
      </c>
      <c r="E25" s="49">
        <v>5.3046025626730067E-2</v>
      </c>
      <c r="F25" s="49">
        <v>4.6861318915053289E-2</v>
      </c>
      <c r="G25" s="49">
        <v>4.0598966616787524E-2</v>
      </c>
      <c r="H25" s="50">
        <v>1.6530052712476694E-3</v>
      </c>
      <c r="I25" s="101">
        <f>IFERROR((D25+$H25)*(1+Dashboard!$D$7)*(1+Dashboard!$D$8),"-")</f>
        <v>6.8519092977260596E-2</v>
      </c>
      <c r="J25" s="102">
        <f>IFERROR((E25+$H25)*(1+Dashboard!$D$7)*(1+Dashboard!$D$8),"-")</f>
        <v>6.380094963940125E-2</v>
      </c>
      <c r="K25" s="102">
        <f>IFERROR((F25+$H25)*(1+Dashboard!$D$7)*(1+Dashboard!$D$8),"-")</f>
        <v>5.6587107730901448E-2</v>
      </c>
      <c r="L25" s="103">
        <f>IFERROR((G25+$H25)*(1+Dashboard!$D$7)*(1+Dashboard!$D$8),"-")</f>
        <v>4.928270001020426E-2</v>
      </c>
      <c r="M25" s="53">
        <v>88.13</v>
      </c>
      <c r="N25" s="54">
        <v>100.99697999999999</v>
      </c>
      <c r="O25" s="109">
        <f>M25*(1+Dashboard!$D$8)</f>
        <v>95.180400000000006</v>
      </c>
      <c r="P25" s="111">
        <f>N25*(1+Dashboard!$D$10)*(1+Dashboard!$D$7)*(1+Dashboard!$D$8)</f>
        <v>119.68772351155199</v>
      </c>
      <c r="Q25" s="112">
        <f>O25*Dashboard!$D$9+P25*(1-Dashboard!$D$9)</f>
        <v>107.434061755776</v>
      </c>
      <c r="R25" s="51">
        <v>3.9408648252665775E-2</v>
      </c>
      <c r="S25" s="49">
        <v>4.0248529704373433E-2</v>
      </c>
      <c r="T25" s="49">
        <v>3.8390557190083704E-2</v>
      </c>
      <c r="U25" s="52">
        <v>3.8634510570141341E-2</v>
      </c>
      <c r="W25" s="36">
        <v>2032</v>
      </c>
      <c r="X25" s="47"/>
      <c r="Y25" s="51" t="s">
        <v>121</v>
      </c>
      <c r="Z25" s="49" t="s">
        <v>121</v>
      </c>
      <c r="AA25" s="49" t="s">
        <v>121</v>
      </c>
      <c r="AB25" s="52" t="s">
        <v>121</v>
      </c>
      <c r="AC25" s="53" t="s">
        <v>121</v>
      </c>
      <c r="AD25" s="55">
        <v>8.5817750112759121</v>
      </c>
      <c r="AE25" s="109" t="str">
        <f>IFERROR(AC25*(1+Dashboard!$D$8),"-")</f>
        <v>-</v>
      </c>
      <c r="AF25" s="119">
        <f>IFERROR(AD25*(1+Dashboard!$D$7)*(1+Dashboard!$D$8)*(1+Dashboard!$D$10),"-")</f>
        <v>10.16993889112266</v>
      </c>
      <c r="AG25" s="112">
        <f>IF(AND(AE25="-",AF25="-"),"-",IFERROR(AE25*Dashboard!$D$9,0)+IFERROR(AF25*(1-Dashboard!$D$9),0))</f>
        <v>5.0849694455613301</v>
      </c>
      <c r="AH25" s="51" t="s">
        <v>121</v>
      </c>
      <c r="AI25" s="49" t="s">
        <v>121</v>
      </c>
      <c r="AJ25" s="49" t="s">
        <v>121</v>
      </c>
      <c r="AK25" s="52" t="s">
        <v>121</v>
      </c>
      <c r="AL25" s="53" t="s">
        <v>121</v>
      </c>
      <c r="AM25" s="55">
        <v>31.481805656338096</v>
      </c>
      <c r="AN25" s="109" t="str">
        <f>IFERROR(AL25*(1+Dashboard!$D$8),"-")</f>
        <v>-</v>
      </c>
      <c r="AO25" s="119">
        <f>IFERROR(AM25*(1+Dashboard!$D$7)*(1+Dashboard!$D$8)*(1+Dashboard!$D$10),"-")</f>
        <v>37.307904167433605</v>
      </c>
      <c r="AP25" s="112">
        <f>IF(AND(AN25="-",AO25="-"),"-",IFERROR(AN25*Dashboard!$D$9,0)+IFERROR(AO25*(1-Dashboard!$D$9),0))</f>
        <v>18.653952083716803</v>
      </c>
      <c r="AQ25" s="56">
        <v>2.6037935212517015E-4</v>
      </c>
      <c r="AR25" s="58">
        <v>2.6037935212517015E-4</v>
      </c>
      <c r="AT25" s="36">
        <v>2032</v>
      </c>
      <c r="AU25" s="47"/>
      <c r="AV25" s="51" t="s">
        <v>121</v>
      </c>
      <c r="AW25" s="49" t="s">
        <v>121</v>
      </c>
      <c r="AX25" s="49" t="s">
        <v>121</v>
      </c>
      <c r="AY25" s="52" t="s">
        <v>121</v>
      </c>
      <c r="AZ25" s="53" t="s">
        <v>121</v>
      </c>
      <c r="BA25" s="55">
        <v>27.892250500892633</v>
      </c>
      <c r="BB25" s="109" t="str">
        <f>IFERROR(AZ25*(1+Dashboard!$D$8),"-")</f>
        <v>-</v>
      </c>
      <c r="BC25" s="119">
        <f>IFERROR(BA25*(1+Dashboard!$D$7)*(1+Dashboard!$D$8)*(1+Dashboard!$D$10),"-")</f>
        <v>33.054057319989028</v>
      </c>
      <c r="BD25" s="112">
        <f>IF(AND(BB25="-",BC25="-"),"-",IFERROR(BB25*Dashboard!$D$9,0)+IFERROR(BC25*(1-Dashboard!$D$9),0))</f>
        <v>16.527028659994514</v>
      </c>
      <c r="BE25" s="51" t="s">
        <v>121</v>
      </c>
      <c r="BF25" s="49" t="s">
        <v>121</v>
      </c>
      <c r="BG25" s="49" t="s">
        <v>121</v>
      </c>
      <c r="BH25" s="52" t="s">
        <v>121</v>
      </c>
      <c r="BI25" s="53" t="s">
        <v>121</v>
      </c>
      <c r="BJ25" s="55">
        <v>102.3213039765357</v>
      </c>
      <c r="BK25" s="109" t="str">
        <f>IFERROR(BI25*(1+Dashboard!$D$8),"-")</f>
        <v>-</v>
      </c>
      <c r="BL25" s="119">
        <f>IFERROR(BJ25*(1+Dashboard!$D$7)*(1+Dashboard!$D$8)*(1+Dashboard!$D$10),"-")</f>
        <v>121.25713006156295</v>
      </c>
      <c r="BM25" s="112">
        <f>IF(AND(BK25="-",BL25="-"),"-",IFERROR(BK25*Dashboard!$D$9,0)+IFERROR(BL25*(1-Dashboard!$D$9),0))</f>
        <v>60.628565030781473</v>
      </c>
      <c r="BO25" s="36">
        <v>2032</v>
      </c>
      <c r="BP25" s="47"/>
      <c r="BQ25" s="59">
        <v>94</v>
      </c>
      <c r="BR25" s="53" t="s">
        <v>121</v>
      </c>
      <c r="BS25" s="57">
        <v>0.27217392728770429</v>
      </c>
      <c r="BT25" s="112">
        <f>IF(AND(BR25="-",BS25="-"),"-",IFERROR(BR25*Dashboard!$D$9,0)+IFERROR(BS25*(1-Dashboard!$D$9),0))</f>
        <v>0.13608696364385214</v>
      </c>
      <c r="BU25" s="53" t="s">
        <v>121</v>
      </c>
      <c r="BV25" s="57">
        <v>1.0726854781338935</v>
      </c>
      <c r="BW25" s="112">
        <f>IF(AND(BU25="-",BV25="-"),"-",IFERROR(BU25*Dashboard!$D$9,0)+IFERROR(BV25*(1-Dashboard!$D$9),0))</f>
        <v>0.53634273906694674</v>
      </c>
      <c r="BX25" s="112">
        <f>IFERROR(BT25*(1+Dashboard!$D$7)*(1+Dashboard!$D$8),"-")</f>
        <v>0.15873183439418917</v>
      </c>
      <c r="BY25" s="112">
        <f>IFERROR(BW25*(1+Dashboard!$D$7)*(1+Dashboard!$D$8),"-")</f>
        <v>0.62559017084768676</v>
      </c>
    </row>
    <row r="26" spans="2:77" x14ac:dyDescent="0.2">
      <c r="B26" s="36">
        <v>2033</v>
      </c>
      <c r="C26" s="47"/>
      <c r="D26" s="48">
        <v>6.173621360665503E-2</v>
      </c>
      <c r="E26" s="49">
        <v>5.4228124844947878E-2</v>
      </c>
      <c r="F26" s="49">
        <v>4.7567931485443346E-2</v>
      </c>
      <c r="G26" s="49">
        <v>3.8880947730230743E-2</v>
      </c>
      <c r="H26" s="50">
        <v>1.7201761481845774E-3</v>
      </c>
      <c r="I26" s="101">
        <f>IFERROR((D26+$H26)*(1+Dashboard!$D$7)*(1+Dashboard!$D$8),"-")</f>
        <v>7.4015533010044932E-2</v>
      </c>
      <c r="J26" s="102">
        <f>IFERROR((E26+$H26)*(1+Dashboard!$D$7)*(1+Dashboard!$D$8),"-")</f>
        <v>6.5258098278389715E-2</v>
      </c>
      <c r="K26" s="102">
        <f>IFERROR((F26+$H26)*(1+Dashboard!$D$7)*(1+Dashboard!$D$8),"-")</f>
        <v>5.7489648743863621E-2</v>
      </c>
      <c r="L26" s="103">
        <f>IFERROR((G26+$H26)*(1+Dashboard!$D$7)*(1+Dashboard!$D$8),"-")</f>
        <v>4.7357150891783634E-2</v>
      </c>
      <c r="M26" s="53">
        <v>83.9</v>
      </c>
      <c r="N26" s="54">
        <v>97.743500000000012</v>
      </c>
      <c r="O26" s="109">
        <f>M26*(1+Dashboard!$D$8)</f>
        <v>90.612000000000009</v>
      </c>
      <c r="P26" s="111">
        <f>N26*(1+Dashboard!$D$10)*(1+Dashboard!$D$7)*(1+Dashboard!$D$8)</f>
        <v>115.83214669440002</v>
      </c>
      <c r="Q26" s="112">
        <f>O26*Dashboard!$D$9+P26*(1-Dashboard!$D$9)</f>
        <v>103.22207334720002</v>
      </c>
      <c r="R26" s="51">
        <v>3.8975785730316376E-2</v>
      </c>
      <c r="S26" s="49">
        <v>3.980644196827577E-2</v>
      </c>
      <c r="T26" s="49">
        <v>3.7968877326487412E-2</v>
      </c>
      <c r="U26" s="52">
        <v>3.8210151135432871E-2</v>
      </c>
      <c r="W26" s="36">
        <v>2033</v>
      </c>
      <c r="X26" s="47"/>
      <c r="Y26" s="51" t="s">
        <v>121</v>
      </c>
      <c r="Z26" s="49" t="s">
        <v>121</v>
      </c>
      <c r="AA26" s="49" t="s">
        <v>121</v>
      </c>
      <c r="AB26" s="52" t="s">
        <v>121</v>
      </c>
      <c r="AC26" s="53" t="s">
        <v>121</v>
      </c>
      <c r="AD26" s="55" t="s">
        <v>121</v>
      </c>
      <c r="AE26" s="109" t="str">
        <f>IFERROR(AC26*(1+Dashboard!$D$8),"-")</f>
        <v>-</v>
      </c>
      <c r="AF26" s="119" t="str">
        <f>IFERROR(AD26*(1+Dashboard!$D$7)*(1+Dashboard!$D$8)*(1+Dashboard!$D$10),"-")</f>
        <v>-</v>
      </c>
      <c r="AG26" s="112" t="str">
        <f>IF(AND(AE26="-",AF26="-"),"-",IFERROR(AE26*Dashboard!$D$9,0)+IFERROR(AF26*(1-Dashboard!$D$9),0))</f>
        <v>-</v>
      </c>
      <c r="AH26" s="51" t="s">
        <v>121</v>
      </c>
      <c r="AI26" s="49" t="s">
        <v>121</v>
      </c>
      <c r="AJ26" s="49" t="s">
        <v>121</v>
      </c>
      <c r="AK26" s="52" t="s">
        <v>121</v>
      </c>
      <c r="AL26" s="53" t="s">
        <v>121</v>
      </c>
      <c r="AM26" s="55">
        <v>7.6440277518493982</v>
      </c>
      <c r="AN26" s="109" t="str">
        <f>IFERROR(AL26*(1+Dashboard!$D$8),"-")</f>
        <v>-</v>
      </c>
      <c r="AO26" s="119">
        <f>IFERROR(AM26*(1+Dashboard!$D$7)*(1+Dashboard!$D$8)*(1+Dashboard!$D$10),"-")</f>
        <v>9.0586498732732537</v>
      </c>
      <c r="AP26" s="112">
        <f>IF(AND(AN26="-",AO26="-"),"-",IFERROR(AN26*Dashboard!$D$9,0)+IFERROR(AO26*(1-Dashboard!$D$9),0))</f>
        <v>4.5293249366366268</v>
      </c>
      <c r="AQ26" s="56">
        <v>2.6037935212517015E-4</v>
      </c>
      <c r="AR26" s="58">
        <v>2.6037935212517015E-4</v>
      </c>
      <c r="AT26" s="36">
        <v>2033</v>
      </c>
      <c r="AU26" s="47"/>
      <c r="AV26" s="51" t="s">
        <v>121</v>
      </c>
      <c r="AW26" s="49" t="s">
        <v>121</v>
      </c>
      <c r="AX26" s="49" t="s">
        <v>121</v>
      </c>
      <c r="AY26" s="52" t="s">
        <v>121</v>
      </c>
      <c r="AZ26" s="53" t="s">
        <v>121</v>
      </c>
      <c r="BA26" s="55" t="s">
        <v>121</v>
      </c>
      <c r="BB26" s="109" t="str">
        <f>IFERROR(AZ26*(1+Dashboard!$D$8),"-")</f>
        <v>-</v>
      </c>
      <c r="BC26" s="119" t="str">
        <f>IFERROR(BA26*(1+Dashboard!$D$7)*(1+Dashboard!$D$8)*(1+Dashboard!$D$10),"-")</f>
        <v>-</v>
      </c>
      <c r="BD26" s="112" t="str">
        <f>IF(AND(BB26="-",BC26="-"),"-",IFERROR(BB26*Dashboard!$D$9,0)+IFERROR(BC26*(1-Dashboard!$D$9),0))</f>
        <v>-</v>
      </c>
      <c r="BE26" s="51" t="s">
        <v>121</v>
      </c>
      <c r="BF26" s="49" t="s">
        <v>121</v>
      </c>
      <c r="BG26" s="49" t="s">
        <v>121</v>
      </c>
      <c r="BH26" s="52" t="s">
        <v>121</v>
      </c>
      <c r="BI26" s="53" t="s">
        <v>121</v>
      </c>
      <c r="BJ26" s="55">
        <v>24.844409997956731</v>
      </c>
      <c r="BK26" s="109" t="str">
        <f>IFERROR(BI26*(1+Dashboard!$D$8),"-")</f>
        <v>-</v>
      </c>
      <c r="BL26" s="119">
        <f>IFERROR(BJ26*(1+Dashboard!$D$7)*(1+Dashboard!$D$8)*(1+Dashboard!$D$10),"-")</f>
        <v>29.442176138762601</v>
      </c>
      <c r="BM26" s="112">
        <f>IF(AND(BK26="-",BL26="-"),"-",IFERROR(BK26*Dashboard!$D$9,0)+IFERROR(BL26*(1-Dashboard!$D$9),0))</f>
        <v>14.721088069381301</v>
      </c>
      <c r="BO26" s="36">
        <v>2033</v>
      </c>
      <c r="BP26" s="47"/>
      <c r="BQ26" s="59">
        <v>94</v>
      </c>
      <c r="BR26" s="53" t="s">
        <v>121</v>
      </c>
      <c r="BS26" s="57" t="s">
        <v>121</v>
      </c>
      <c r="BT26" s="112" t="str">
        <f>IF(AND(BR26="-",BS26="-"),"-",IFERROR(BR26*Dashboard!$D$9,0)+IFERROR(BS26*(1-Dashboard!$D$9),0))</f>
        <v>-</v>
      </c>
      <c r="BU26" s="53" t="s">
        <v>121</v>
      </c>
      <c r="BV26" s="57">
        <v>0.18181130588279734</v>
      </c>
      <c r="BW26" s="112">
        <f>IF(AND(BU26="-",BV26="-"),"-",IFERROR(BU26*Dashboard!$D$9,0)+IFERROR(BV26*(1-Dashboard!$D$9),0))</f>
        <v>9.0905652941398671E-2</v>
      </c>
      <c r="BX26" s="112" t="str">
        <f>IFERROR(BT26*(1+Dashboard!$D$7)*(1+Dashboard!$D$8),"-")</f>
        <v>-</v>
      </c>
      <c r="BY26" s="112">
        <f>IFERROR(BW26*(1+Dashboard!$D$7)*(1+Dashboard!$D$8),"-")</f>
        <v>0.10603235359084742</v>
      </c>
    </row>
    <row r="27" spans="2:77" x14ac:dyDescent="0.2">
      <c r="B27" s="36">
        <v>2034</v>
      </c>
      <c r="C27" s="47"/>
      <c r="D27" s="48">
        <v>6.0816667885482727E-2</v>
      </c>
      <c r="E27" s="49">
        <v>5.1178865243040807E-2</v>
      </c>
      <c r="F27" s="49">
        <v>5.0527359371035856E-2</v>
      </c>
      <c r="G27" s="49">
        <v>3.9735181594964863E-2</v>
      </c>
      <c r="H27" s="50">
        <v>1.790076554655936E-3</v>
      </c>
      <c r="I27" s="101">
        <f>IFERROR((D27+$H27)*(1+Dashboard!$D$7)*(1+Dashboard!$D$8),"-")</f>
        <v>7.3024506714977747E-2</v>
      </c>
      <c r="J27" s="102">
        <f>IFERROR((E27+$H27)*(1+Dashboard!$D$7)*(1+Dashboard!$D$8),"-")</f>
        <v>6.1782973712833485E-2</v>
      </c>
      <c r="K27" s="102">
        <f>IFERROR((F27+$H27)*(1+Dashboard!$D$7)*(1+Dashboard!$D$8),"-")</f>
        <v>6.1023057263726907E-2</v>
      </c>
      <c r="L27" s="103">
        <f>IFERROR((G27+$H27)*(1+Dashboard!$D$7)*(1+Dashboard!$D$8),"-")</f>
        <v>4.8435061105717707E-2</v>
      </c>
      <c r="M27" s="53">
        <v>82.490000000000009</v>
      </c>
      <c r="N27" s="54">
        <v>94.781010000000009</v>
      </c>
      <c r="O27" s="109">
        <f>M27*(1+Dashboard!$D$8)</f>
        <v>89.089200000000019</v>
      </c>
      <c r="P27" s="111">
        <f>N27*(1+Dashboard!$D$10)*(1+Dashboard!$D$7)*(1+Dashboard!$D$8)</f>
        <v>112.32141118502403</v>
      </c>
      <c r="Q27" s="112">
        <f>O27*Dashboard!$D$9+P27*(1-Dashboard!$D$9)</f>
        <v>100.70530559251202</v>
      </c>
      <c r="R27" s="51">
        <v>3.8563541756260547E-2</v>
      </c>
      <c r="S27" s="49">
        <v>3.9385412205243685E-2</v>
      </c>
      <c r="T27" s="49">
        <v>3.7567283347399658E-2</v>
      </c>
      <c r="U27" s="52">
        <v>3.7806005221291822E-2</v>
      </c>
      <c r="W27" s="36">
        <v>2034</v>
      </c>
      <c r="X27" s="47"/>
      <c r="Y27" s="51" t="s">
        <v>121</v>
      </c>
      <c r="Z27" s="49" t="s">
        <v>121</v>
      </c>
      <c r="AA27" s="49" t="s">
        <v>121</v>
      </c>
      <c r="AB27" s="52" t="s">
        <v>121</v>
      </c>
      <c r="AC27" s="53" t="s">
        <v>121</v>
      </c>
      <c r="AD27" s="55" t="s">
        <v>121</v>
      </c>
      <c r="AE27" s="109" t="str">
        <f>IFERROR(AC27*(1+Dashboard!$D$8),"-")</f>
        <v>-</v>
      </c>
      <c r="AF27" s="119" t="str">
        <f>IFERROR(AD27*(1+Dashboard!$D$7)*(1+Dashboard!$D$8)*(1+Dashboard!$D$10),"-")</f>
        <v>-</v>
      </c>
      <c r="AG27" s="112" t="str">
        <f>IF(AND(AE27="-",AF27="-"),"-",IFERROR(AE27*Dashboard!$D$9,0)+IFERROR(AF27*(1-Dashboard!$D$9),0))</f>
        <v>-</v>
      </c>
      <c r="AH27" s="51" t="s">
        <v>121</v>
      </c>
      <c r="AI27" s="49" t="s">
        <v>121</v>
      </c>
      <c r="AJ27" s="49" t="s">
        <v>121</v>
      </c>
      <c r="AK27" s="52" t="s">
        <v>121</v>
      </c>
      <c r="AL27" s="53" t="s">
        <v>121</v>
      </c>
      <c r="AM27" s="55" t="s">
        <v>121</v>
      </c>
      <c r="AN27" s="109" t="str">
        <f>IFERROR(AL27*(1+Dashboard!$D$8),"-")</f>
        <v>-</v>
      </c>
      <c r="AO27" s="119" t="str">
        <f>IFERROR(AM27*(1+Dashboard!$D$7)*(1+Dashboard!$D$8)*(1+Dashboard!$D$10),"-")</f>
        <v>-</v>
      </c>
      <c r="AP27" s="112" t="str">
        <f>IF(AND(AN27="-",AO27="-"),"-",IFERROR(AN27*Dashboard!$D$9,0)+IFERROR(AO27*(1-Dashboard!$D$9),0))</f>
        <v>-</v>
      </c>
      <c r="AQ27" s="56">
        <v>2.6037935212517015E-4</v>
      </c>
      <c r="AR27" s="58">
        <v>2.6037935212517015E-4</v>
      </c>
      <c r="AT27" s="36">
        <v>2034</v>
      </c>
      <c r="AU27" s="47"/>
      <c r="AV27" s="51" t="s">
        <v>121</v>
      </c>
      <c r="AW27" s="49" t="s">
        <v>121</v>
      </c>
      <c r="AX27" s="49" t="s">
        <v>121</v>
      </c>
      <c r="AY27" s="52" t="s">
        <v>121</v>
      </c>
      <c r="AZ27" s="53" t="s">
        <v>121</v>
      </c>
      <c r="BA27" s="55" t="s">
        <v>121</v>
      </c>
      <c r="BB27" s="109" t="str">
        <f>IFERROR(AZ27*(1+Dashboard!$D$8),"-")</f>
        <v>-</v>
      </c>
      <c r="BC27" s="119" t="str">
        <f>IFERROR(BA27*(1+Dashboard!$D$7)*(1+Dashboard!$D$8)*(1+Dashboard!$D$10),"-")</f>
        <v>-</v>
      </c>
      <c r="BD27" s="112" t="str">
        <f>IF(AND(BB27="-",BC27="-"),"-",IFERROR(BB27*Dashboard!$D$9,0)+IFERROR(BC27*(1-Dashboard!$D$9),0))</f>
        <v>-</v>
      </c>
      <c r="BE27" s="51" t="s">
        <v>121</v>
      </c>
      <c r="BF27" s="49" t="s">
        <v>121</v>
      </c>
      <c r="BG27" s="49" t="s">
        <v>121</v>
      </c>
      <c r="BH27" s="52" t="s">
        <v>121</v>
      </c>
      <c r="BI27" s="53" t="s">
        <v>121</v>
      </c>
      <c r="BJ27" s="55" t="s">
        <v>121</v>
      </c>
      <c r="BK27" s="109" t="str">
        <f>IFERROR(BI27*(1+Dashboard!$D$8),"-")</f>
        <v>-</v>
      </c>
      <c r="BL27" s="119" t="str">
        <f>IFERROR(BJ27*(1+Dashboard!$D$7)*(1+Dashboard!$D$8)*(1+Dashboard!$D$10),"-")</f>
        <v>-</v>
      </c>
      <c r="BM27" s="112" t="str">
        <f>IF(AND(BK27="-",BL27="-"),"-",IFERROR(BK27*Dashboard!$D$9,0)+IFERROR(BL27*(1-Dashboard!$D$9),0))</f>
        <v>-</v>
      </c>
      <c r="BO27" s="36">
        <v>2034</v>
      </c>
      <c r="BP27" s="47"/>
      <c r="BQ27" s="59">
        <v>94</v>
      </c>
      <c r="BR27" s="53" t="s">
        <v>121</v>
      </c>
      <c r="BS27" s="57" t="s">
        <v>121</v>
      </c>
      <c r="BT27" s="112" t="str">
        <f>IF(AND(BR27="-",BS27="-"),"-",IFERROR(BR27*Dashboard!$D$9,0)+IFERROR(BS27*(1-Dashboard!$D$9),0))</f>
        <v>-</v>
      </c>
      <c r="BU27" s="53" t="s">
        <v>121</v>
      </c>
      <c r="BV27" s="57" t="s">
        <v>121</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v>6.2883895822391636E-2</v>
      </c>
      <c r="E28" s="49">
        <v>5.6193024024718E-2</v>
      </c>
      <c r="F28" s="49">
        <v>5.6276221832882979E-2</v>
      </c>
      <c r="G28" s="49">
        <v>4.7668647824768894E-2</v>
      </c>
      <c r="H28" s="50">
        <v>1.8628174067584109E-3</v>
      </c>
      <c r="I28" s="101">
        <f>IFERROR((D28+$H28)*(1+Dashboard!$D$7)*(1+Dashboard!$D$8),"-")</f>
        <v>7.5520566310480625E-2</v>
      </c>
      <c r="J28" s="102">
        <f>IFERROR((E28+$H28)*(1+Dashboard!$D$7)*(1+Dashboard!$D$8),"-")</f>
        <v>6.7716333445674098E-2</v>
      </c>
      <c r="K28" s="102">
        <f>IFERROR((F28+$H28)*(1+Dashboard!$D$7)*(1+Dashboard!$D$8),"-")</f>
        <v>6.7813375369117732E-2</v>
      </c>
      <c r="L28" s="103">
        <f>IFERROR((G28+$H28)*(1+Dashboard!$D$7)*(1+Dashboard!$D$8),"-")</f>
        <v>5.7773501046053458E-2</v>
      </c>
      <c r="M28" s="53">
        <v>88.13</v>
      </c>
      <c r="N28" s="54">
        <v>100.99697999999999</v>
      </c>
      <c r="O28" s="109">
        <f>M28*(1+Dashboard!$D$8)</f>
        <v>95.180400000000006</v>
      </c>
      <c r="P28" s="111">
        <f>N28*(1+Dashboard!$D$10)*(1+Dashboard!$D$7)*(1+Dashboard!$D$8)</f>
        <v>119.68772351155199</v>
      </c>
      <c r="Q28" s="112">
        <f>O28*Dashboard!$D$9+P28*(1-Dashboard!$D$9)</f>
        <v>107.434061755776</v>
      </c>
      <c r="R28" s="51">
        <v>3.8171274181554186E-2</v>
      </c>
      <c r="S28" s="49">
        <v>3.8984784580784033E-2</v>
      </c>
      <c r="T28" s="49">
        <v>3.7185149693283237E-2</v>
      </c>
      <c r="U28" s="52">
        <v>3.7421443293053351E-2</v>
      </c>
      <c r="W28" s="36">
        <v>2035</v>
      </c>
      <c r="X28" s="47"/>
      <c r="Y28" s="51" t="s">
        <v>121</v>
      </c>
      <c r="Z28" s="49" t="s">
        <v>121</v>
      </c>
      <c r="AA28" s="49" t="s">
        <v>121</v>
      </c>
      <c r="AB28" s="52" t="s">
        <v>121</v>
      </c>
      <c r="AC28" s="53" t="s">
        <v>121</v>
      </c>
      <c r="AD28" s="55" t="s">
        <v>121</v>
      </c>
      <c r="AE28" s="109" t="str">
        <f>IFERROR(AC28*(1+Dashboard!$D$8),"-")</f>
        <v>-</v>
      </c>
      <c r="AF28" s="119" t="str">
        <f>IFERROR(AD28*(1+Dashboard!$D$7)*(1+Dashboard!$D$8)*(1+Dashboard!$D$10),"-")</f>
        <v>-</v>
      </c>
      <c r="AG28" s="112" t="str">
        <f>IF(AND(AE28="-",AF28="-"),"-",IFERROR(AE28*Dashboard!$D$9,0)+IFERROR(AF28*(1-Dashboard!$D$9),0))</f>
        <v>-</v>
      </c>
      <c r="AH28" s="51" t="s">
        <v>121</v>
      </c>
      <c r="AI28" s="49" t="s">
        <v>121</v>
      </c>
      <c r="AJ28" s="49" t="s">
        <v>121</v>
      </c>
      <c r="AK28" s="52" t="s">
        <v>121</v>
      </c>
      <c r="AL28" s="53" t="s">
        <v>121</v>
      </c>
      <c r="AM28" s="55" t="s">
        <v>121</v>
      </c>
      <c r="AN28" s="109" t="str">
        <f>IFERROR(AL28*(1+Dashboard!$D$8),"-")</f>
        <v>-</v>
      </c>
      <c r="AO28" s="119" t="str">
        <f>IFERROR(AM28*(1+Dashboard!$D$7)*(1+Dashboard!$D$8)*(1+Dashboard!$D$10),"-")</f>
        <v>-</v>
      </c>
      <c r="AP28" s="112" t="str">
        <f>IF(AND(AN28="-",AO28="-"),"-",IFERROR(AN28*Dashboard!$D$9,0)+IFERROR(AO28*(1-Dashboard!$D$9),0))</f>
        <v>-</v>
      </c>
      <c r="AQ28" s="56">
        <v>2.6037935212517015E-4</v>
      </c>
      <c r="AR28" s="58">
        <v>2.6037935212517015E-4</v>
      </c>
      <c r="AT28" s="36">
        <v>2035</v>
      </c>
      <c r="AU28" s="47"/>
      <c r="AV28" s="51" t="s">
        <v>121</v>
      </c>
      <c r="AW28" s="49" t="s">
        <v>121</v>
      </c>
      <c r="AX28" s="49" t="s">
        <v>121</v>
      </c>
      <c r="AY28" s="52" t="s">
        <v>121</v>
      </c>
      <c r="AZ28" s="53" t="s">
        <v>121</v>
      </c>
      <c r="BA28" s="55" t="s">
        <v>121</v>
      </c>
      <c r="BB28" s="109" t="str">
        <f>IFERROR(AZ28*(1+Dashboard!$D$8),"-")</f>
        <v>-</v>
      </c>
      <c r="BC28" s="119" t="str">
        <f>IFERROR(BA28*(1+Dashboard!$D$7)*(1+Dashboard!$D$8)*(1+Dashboard!$D$10),"-")</f>
        <v>-</v>
      </c>
      <c r="BD28" s="112" t="str">
        <f>IF(AND(BB28="-",BC28="-"),"-",IFERROR(BB28*Dashboard!$D$9,0)+IFERROR(BC28*(1-Dashboard!$D$9),0))</f>
        <v>-</v>
      </c>
      <c r="BE28" s="51" t="s">
        <v>121</v>
      </c>
      <c r="BF28" s="49" t="s">
        <v>121</v>
      </c>
      <c r="BG28" s="49" t="s">
        <v>121</v>
      </c>
      <c r="BH28" s="52" t="s">
        <v>121</v>
      </c>
      <c r="BI28" s="53" t="s">
        <v>121</v>
      </c>
      <c r="BJ28" s="55" t="s">
        <v>121</v>
      </c>
      <c r="BK28" s="109" t="str">
        <f>IFERROR(BI28*(1+Dashboard!$D$8),"-")</f>
        <v>-</v>
      </c>
      <c r="BL28" s="119" t="str">
        <f>IFERROR(BJ28*(1+Dashboard!$D$7)*(1+Dashboard!$D$8)*(1+Dashboard!$D$10),"-")</f>
        <v>-</v>
      </c>
      <c r="BM28" s="112" t="str">
        <f>IF(AND(BK28="-",BL28="-"),"-",IFERROR(BK28*Dashboard!$D$9,0)+IFERROR(BL28*(1-Dashboard!$D$9),0))</f>
        <v>-</v>
      </c>
      <c r="BO28" s="36">
        <v>2035</v>
      </c>
      <c r="BP28" s="47"/>
      <c r="BQ28" s="59">
        <v>94</v>
      </c>
      <c r="BR28" s="53" t="s">
        <v>121</v>
      </c>
      <c r="BS28" s="57" t="s">
        <v>121</v>
      </c>
      <c r="BT28" s="112" t="str">
        <f>IF(AND(BR28="-",BS28="-"),"-",IFERROR(BR28*Dashboard!$D$9,0)+IFERROR(BS28*(1-Dashboard!$D$9),0))</f>
        <v>-</v>
      </c>
      <c r="BU28" s="53" t="s">
        <v>121</v>
      </c>
      <c r="BV28" s="57" t="s">
        <v>121</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v>6.4045778772323439E-2</v>
      </c>
      <c r="E29" s="49">
        <v>5.6563642567894465E-2</v>
      </c>
      <c r="F29" s="49">
        <v>5.9217516400723723E-2</v>
      </c>
      <c r="G29" s="49">
        <v>4.9785418051561801E-2</v>
      </c>
      <c r="H29" s="50">
        <v>2.1133807399714016E-3</v>
      </c>
      <c r="I29" s="101">
        <f>IFERROR((D29+$H29)*(1+Dashboard!$D$7)*(1+Dashboard!$D$8),"-")</f>
        <v>7.7168043655140711E-2</v>
      </c>
      <c r="J29" s="102">
        <f>IFERROR((E29+$H29)*(1+Dashboard!$D$7)*(1+Dashboard!$D$8),"-")</f>
        <v>6.844087998629475E-2</v>
      </c>
      <c r="K29" s="102">
        <f>IFERROR((F29+$H29)*(1+Dashboard!$D$7)*(1+Dashboard!$D$8),"-")</f>
        <v>7.1536358424906812E-2</v>
      </c>
      <c r="L29" s="103">
        <f>IFERROR((G29+$H29)*(1+Dashboard!$D$7)*(1+Dashboard!$D$8),"-")</f>
        <v>6.0534758910444332E-2</v>
      </c>
      <c r="M29" s="53">
        <v>89.599252554578939</v>
      </c>
      <c r="N29" s="54">
        <v>102.61365371945244</v>
      </c>
      <c r="O29" s="109">
        <f>M29*(1+Dashboard!$D$8)</f>
        <v>96.767192758945257</v>
      </c>
      <c r="P29" s="111">
        <f>N29*(1+Dashboard!$D$10)*(1+Dashboard!$D$7)*(1+Dashboard!$D$8)</f>
        <v>121.60358274954325</v>
      </c>
      <c r="Q29" s="112">
        <f>O29*Dashboard!$D$9+P29*(1-Dashboard!$D$9)</f>
        <v>109.18538775424426</v>
      </c>
      <c r="R29" s="51">
        <v>3.7759731793787332E-2</v>
      </c>
      <c r="S29" s="49">
        <v>3.8564471356325174E-2</v>
      </c>
      <c r="T29" s="49">
        <v>3.6784239175561069E-2</v>
      </c>
      <c r="U29" s="52">
        <v>3.7017985183343531E-2</v>
      </c>
      <c r="W29" s="36">
        <v>2036</v>
      </c>
      <c r="X29" s="47"/>
      <c r="Y29" s="51" t="s">
        <v>121</v>
      </c>
      <c r="Z29" s="49" t="s">
        <v>121</v>
      </c>
      <c r="AA29" s="49" t="s">
        <v>121</v>
      </c>
      <c r="AB29" s="52" t="s">
        <v>121</v>
      </c>
      <c r="AC29" s="53" t="s">
        <v>121</v>
      </c>
      <c r="AD29" s="55" t="s">
        <v>121</v>
      </c>
      <c r="AE29" s="109" t="str">
        <f>IFERROR(AC29*(1+Dashboard!$D$8),"-")</f>
        <v>-</v>
      </c>
      <c r="AF29" s="119" t="str">
        <f>IFERROR(AD29*(1+Dashboard!$D$7)*(1+Dashboard!$D$8)*(1+Dashboard!$D$10),"-")</f>
        <v>-</v>
      </c>
      <c r="AG29" s="112" t="str">
        <f>IF(AND(AE29="-",AF29="-"),"-",IFERROR(AE29*Dashboard!$D$9,0)+IFERROR(AF29*(1-Dashboard!$D$9),0))</f>
        <v>-</v>
      </c>
      <c r="AH29" s="51" t="s">
        <v>121</v>
      </c>
      <c r="AI29" s="49" t="s">
        <v>121</v>
      </c>
      <c r="AJ29" s="49" t="s">
        <v>121</v>
      </c>
      <c r="AK29" s="52" t="s">
        <v>121</v>
      </c>
      <c r="AL29" s="53" t="s">
        <v>121</v>
      </c>
      <c r="AM29" s="55" t="s">
        <v>121</v>
      </c>
      <c r="AN29" s="109" t="str">
        <f>IFERROR(AL29*(1+Dashboard!$D$8),"-")</f>
        <v>-</v>
      </c>
      <c r="AO29" s="119" t="str">
        <f>IFERROR(AM29*(1+Dashboard!$D$7)*(1+Dashboard!$D$8)*(1+Dashboard!$D$10),"-")</f>
        <v>-</v>
      </c>
      <c r="AP29" s="112" t="str">
        <f>IF(AND(AN29="-",AO29="-"),"-",IFERROR(AN29*Dashboard!$D$9,0)+IFERROR(AO29*(1-Dashboard!$D$9),0))</f>
        <v>-</v>
      </c>
      <c r="AQ29" s="56">
        <v>2.6037935212517015E-4</v>
      </c>
      <c r="AR29" s="58">
        <v>2.6037935212517015E-4</v>
      </c>
      <c r="AT29" s="36">
        <v>2036</v>
      </c>
      <c r="AU29" s="47"/>
      <c r="AV29" s="51" t="s">
        <v>121</v>
      </c>
      <c r="AW29" s="49" t="s">
        <v>121</v>
      </c>
      <c r="AX29" s="49" t="s">
        <v>121</v>
      </c>
      <c r="AY29" s="52" t="s">
        <v>121</v>
      </c>
      <c r="AZ29" s="53" t="s">
        <v>121</v>
      </c>
      <c r="BA29" s="55" t="s">
        <v>121</v>
      </c>
      <c r="BB29" s="109" t="str">
        <f>IFERROR(AZ29*(1+Dashboard!$D$8),"-")</f>
        <v>-</v>
      </c>
      <c r="BC29" s="119" t="str">
        <f>IFERROR(BA29*(1+Dashboard!$D$7)*(1+Dashboard!$D$8)*(1+Dashboard!$D$10),"-")</f>
        <v>-</v>
      </c>
      <c r="BD29" s="112" t="str">
        <f>IF(AND(BB29="-",BC29="-"),"-",IFERROR(BB29*Dashboard!$D$9,0)+IFERROR(BC29*(1-Dashboard!$D$9),0))</f>
        <v>-</v>
      </c>
      <c r="BE29" s="51" t="s">
        <v>121</v>
      </c>
      <c r="BF29" s="49" t="s">
        <v>121</v>
      </c>
      <c r="BG29" s="49" t="s">
        <v>121</v>
      </c>
      <c r="BH29" s="52" t="s">
        <v>121</v>
      </c>
      <c r="BI29" s="53" t="s">
        <v>121</v>
      </c>
      <c r="BJ29" s="55" t="s">
        <v>121</v>
      </c>
      <c r="BK29" s="109" t="str">
        <f>IFERROR(BI29*(1+Dashboard!$D$8),"-")</f>
        <v>-</v>
      </c>
      <c r="BL29" s="119" t="str">
        <f>IFERROR(BJ29*(1+Dashboard!$D$7)*(1+Dashboard!$D$8)*(1+Dashboard!$D$10),"-")</f>
        <v>-</v>
      </c>
      <c r="BM29" s="112" t="str">
        <f>IF(AND(BK29="-",BL29="-"),"-",IFERROR(BK29*Dashboard!$D$9,0)+IFERROR(BL29*(1-Dashboard!$D$9),0))</f>
        <v>-</v>
      </c>
      <c r="BO29" s="36">
        <v>2036</v>
      </c>
      <c r="BP29" s="47"/>
      <c r="BQ29" s="59">
        <v>94</v>
      </c>
      <c r="BR29" s="53" t="s">
        <v>121</v>
      </c>
      <c r="BS29" s="57" t="s">
        <v>121</v>
      </c>
      <c r="BT29" s="112" t="str">
        <f>IF(AND(BR29="-",BS29="-"),"-",IFERROR(BR29*Dashboard!$D$9,0)+IFERROR(BS29*(1-Dashboard!$D$9),0))</f>
        <v>-</v>
      </c>
      <c r="BU29" s="53" t="s">
        <v>121</v>
      </c>
      <c r="BV29" s="57" t="s">
        <v>121</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v>6.5229129412379835E-2</v>
      </c>
      <c r="E30" s="49">
        <v>5.6936705508875293E-2</v>
      </c>
      <c r="F30" s="49">
        <v>6.2312538661239002E-2</v>
      </c>
      <c r="G30" s="49">
        <v>5.1996185410589466E-2</v>
      </c>
      <c r="H30" s="50">
        <v>2.3976467773372673E-3</v>
      </c>
      <c r="I30" s="101">
        <f>IFERROR((D30+$H30)*(1+Dashboard!$D$7)*(1+Dashboard!$D$8),"-")</f>
        <v>7.8879871747686042E-2</v>
      </c>
      <c r="J30" s="102">
        <f>IFERROR((E30+$H30)*(1+Dashboard!$D$7)*(1+Dashboard!$D$8),"-")</f>
        <v>6.9207588506638343E-2</v>
      </c>
      <c r="K30" s="102">
        <f>IFERROR((F30+$H30)*(1+Dashboard!$D$7)*(1+Dashboard!$D$8),"-")</f>
        <v>7.5477960295555355E-2</v>
      </c>
      <c r="L30" s="103">
        <f>IFERROR((G30+$H30)*(1+Dashboard!$D$7)*(1+Dashboard!$D$8),"-")</f>
        <v>6.3444965863997754E-2</v>
      </c>
      <c r="M30" s="53">
        <v>91.092999640749127</v>
      </c>
      <c r="N30" s="54">
        <v>104.25620577620931</v>
      </c>
      <c r="O30" s="109">
        <f>M30*(1+Dashboard!$D$8)</f>
        <v>98.38043961200907</v>
      </c>
      <c r="P30" s="111">
        <f>N30*(1+Dashboard!$D$10)*(1+Dashboard!$D$7)*(1+Dashboard!$D$8)</f>
        <v>123.5501094320485</v>
      </c>
      <c r="Q30" s="112">
        <f>O30*Dashboard!$D$9+P30*(1-Dashboard!$D$9)</f>
        <v>110.96527452202878</v>
      </c>
      <c r="R30" s="51">
        <v>3.7352626437284445E-2</v>
      </c>
      <c r="S30" s="49">
        <v>3.814868972562923E-2</v>
      </c>
      <c r="T30" s="49">
        <v>3.6387651061931557E-2</v>
      </c>
      <c r="U30" s="52">
        <v>3.6618876944508973E-2</v>
      </c>
      <c r="W30" s="36">
        <v>2037</v>
      </c>
      <c r="X30" s="47"/>
      <c r="Y30" s="51" t="s">
        <v>121</v>
      </c>
      <c r="Z30" s="49" t="s">
        <v>121</v>
      </c>
      <c r="AA30" s="49" t="s">
        <v>121</v>
      </c>
      <c r="AB30" s="52" t="s">
        <v>121</v>
      </c>
      <c r="AC30" s="53" t="s">
        <v>121</v>
      </c>
      <c r="AD30" s="55" t="s">
        <v>121</v>
      </c>
      <c r="AE30" s="109" t="str">
        <f>IFERROR(AC30*(1+Dashboard!$D$8),"-")</f>
        <v>-</v>
      </c>
      <c r="AF30" s="119" t="str">
        <f>IFERROR(AD30*(1+Dashboard!$D$7)*(1+Dashboard!$D$8)*(1+Dashboard!$D$10),"-")</f>
        <v>-</v>
      </c>
      <c r="AG30" s="112" t="str">
        <f>IF(AND(AE30="-",AF30="-"),"-",IFERROR(AE30*Dashboard!$D$9,0)+IFERROR(AF30*(1-Dashboard!$D$9),0))</f>
        <v>-</v>
      </c>
      <c r="AH30" s="51" t="s">
        <v>121</v>
      </c>
      <c r="AI30" s="49" t="s">
        <v>121</v>
      </c>
      <c r="AJ30" s="49" t="s">
        <v>121</v>
      </c>
      <c r="AK30" s="52" t="s">
        <v>121</v>
      </c>
      <c r="AL30" s="53" t="s">
        <v>121</v>
      </c>
      <c r="AM30" s="55" t="s">
        <v>121</v>
      </c>
      <c r="AN30" s="109" t="str">
        <f>IFERROR(AL30*(1+Dashboard!$D$8),"-")</f>
        <v>-</v>
      </c>
      <c r="AO30" s="119" t="str">
        <f>IFERROR(AM30*(1+Dashboard!$D$7)*(1+Dashboard!$D$8)*(1+Dashboard!$D$10),"-")</f>
        <v>-</v>
      </c>
      <c r="AP30" s="112" t="str">
        <f>IF(AND(AN30="-",AO30="-"),"-",IFERROR(AN30*Dashboard!$D$9,0)+IFERROR(AO30*(1-Dashboard!$D$9),0))</f>
        <v>-</v>
      </c>
      <c r="AQ30" s="56">
        <v>2.6037935212517015E-4</v>
      </c>
      <c r="AR30" s="58">
        <v>2.6037935212517015E-4</v>
      </c>
      <c r="AT30" s="36">
        <v>2037</v>
      </c>
      <c r="AU30" s="47"/>
      <c r="AV30" s="51" t="s">
        <v>121</v>
      </c>
      <c r="AW30" s="49" t="s">
        <v>121</v>
      </c>
      <c r="AX30" s="49" t="s">
        <v>121</v>
      </c>
      <c r="AY30" s="52" t="s">
        <v>121</v>
      </c>
      <c r="AZ30" s="53" t="s">
        <v>121</v>
      </c>
      <c r="BA30" s="55" t="s">
        <v>121</v>
      </c>
      <c r="BB30" s="109" t="str">
        <f>IFERROR(AZ30*(1+Dashboard!$D$8),"-")</f>
        <v>-</v>
      </c>
      <c r="BC30" s="119" t="str">
        <f>IFERROR(BA30*(1+Dashboard!$D$7)*(1+Dashboard!$D$8)*(1+Dashboard!$D$10),"-")</f>
        <v>-</v>
      </c>
      <c r="BD30" s="112" t="str">
        <f>IF(AND(BB30="-",BC30="-"),"-",IFERROR(BB30*Dashboard!$D$9,0)+IFERROR(BC30*(1-Dashboard!$D$9),0))</f>
        <v>-</v>
      </c>
      <c r="BE30" s="51" t="s">
        <v>121</v>
      </c>
      <c r="BF30" s="49" t="s">
        <v>121</v>
      </c>
      <c r="BG30" s="49" t="s">
        <v>121</v>
      </c>
      <c r="BH30" s="52" t="s">
        <v>121</v>
      </c>
      <c r="BI30" s="53" t="s">
        <v>121</v>
      </c>
      <c r="BJ30" s="55" t="s">
        <v>121</v>
      </c>
      <c r="BK30" s="109" t="str">
        <f>IFERROR(BI30*(1+Dashboard!$D$8),"-")</f>
        <v>-</v>
      </c>
      <c r="BL30" s="119" t="str">
        <f>IFERROR(BJ30*(1+Dashboard!$D$7)*(1+Dashboard!$D$8)*(1+Dashboard!$D$10),"-")</f>
        <v>-</v>
      </c>
      <c r="BM30" s="112" t="str">
        <f>IF(AND(BK30="-",BL30="-"),"-",IFERROR(BK30*Dashboard!$D$9,0)+IFERROR(BL30*(1-Dashboard!$D$9),0))</f>
        <v>-</v>
      </c>
      <c r="BO30" s="36">
        <v>2037</v>
      </c>
      <c r="BP30" s="47"/>
      <c r="BQ30" s="59">
        <v>94</v>
      </c>
      <c r="BR30" s="53" t="s">
        <v>121</v>
      </c>
      <c r="BS30" s="57" t="s">
        <v>121</v>
      </c>
      <c r="BT30" s="112" t="str">
        <f>IF(AND(BR30="-",BS30="-"),"-",IFERROR(BR30*Dashboard!$D$9,0)+IFERROR(BS30*(1-Dashboard!$D$9),0))</f>
        <v>-</v>
      </c>
      <c r="BU30" s="53" t="s">
        <v>121</v>
      </c>
      <c r="BV30" s="57" t="s">
        <v>121</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v>6.6434344393289976E-2</v>
      </c>
      <c r="E31" s="49">
        <v>5.7312228969575413E-2</v>
      </c>
      <c r="F31" s="49">
        <v>6.5569323241002245E-2</v>
      </c>
      <c r="G31" s="49">
        <v>5.4305123931114266E-2</v>
      </c>
      <c r="H31" s="50">
        <v>2.7201487929494309E-3</v>
      </c>
      <c r="I31" s="101">
        <f>IFERROR((D31+$H31)*(1+Dashboard!$D$7)*(1+Dashboard!$D$8),"-")</f>
        <v>8.066180085242966E-2</v>
      </c>
      <c r="J31" s="102">
        <f>IFERROR((E31+$H31)*(1+Dashboard!$D$7)*(1+Dashboard!$D$8),"-")</f>
        <v>7.002176542220899E-2</v>
      </c>
      <c r="K31" s="102">
        <f>IFERROR((F31+$H31)*(1+Dashboard!$D$7)*(1+Dashboard!$D$8),"-")</f>
        <v>7.9652840180401252E-2</v>
      </c>
      <c r="L31" s="103">
        <f>IFERROR((G31+$H31)*(1+Dashboard!$D$7)*(1+Dashboard!$D$8),"-")</f>
        <v>6.6514278105347907E-2</v>
      </c>
      <c r="M31" s="53">
        <v>92.611649617220579</v>
      </c>
      <c r="N31" s="54">
        <v>105.92505040867479</v>
      </c>
      <c r="O31" s="109">
        <f>M31*(1+Dashboard!$D$8)</f>
        <v>100.02058158659823</v>
      </c>
      <c r="P31" s="111">
        <f>N31*(1+Dashboard!$D$10)*(1+Dashboard!$D$7)*(1+Dashboard!$D$8)</f>
        <v>125.52779445742514</v>
      </c>
      <c r="Q31" s="112">
        <f>O31*Dashboard!$D$9+P31*(1-Dashboard!$D$9)</f>
        <v>112.77418802201169</v>
      </c>
      <c r="R31" s="51">
        <v>3.6949910274332996E-2</v>
      </c>
      <c r="S31" s="49">
        <v>3.7737390831461083E-2</v>
      </c>
      <c r="T31" s="49">
        <v>3.599533875053141E-2</v>
      </c>
      <c r="U31" s="52">
        <v>3.6224071678554126E-2</v>
      </c>
      <c r="W31" s="36">
        <v>2038</v>
      </c>
      <c r="X31" s="47"/>
      <c r="Y31" s="51" t="s">
        <v>121</v>
      </c>
      <c r="Z31" s="49" t="s">
        <v>121</v>
      </c>
      <c r="AA31" s="49" t="s">
        <v>121</v>
      </c>
      <c r="AB31" s="52" t="s">
        <v>121</v>
      </c>
      <c r="AC31" s="53" t="s">
        <v>121</v>
      </c>
      <c r="AD31" s="55" t="s">
        <v>121</v>
      </c>
      <c r="AE31" s="109" t="str">
        <f>IFERROR(AC31*(1+Dashboard!$D$8),"-")</f>
        <v>-</v>
      </c>
      <c r="AF31" s="119" t="str">
        <f>IFERROR(AD31*(1+Dashboard!$D$7)*(1+Dashboard!$D$8)*(1+Dashboard!$D$10),"-")</f>
        <v>-</v>
      </c>
      <c r="AG31" s="112" t="str">
        <f>IF(AND(AE31="-",AF31="-"),"-",IFERROR(AE31*Dashboard!$D$9,0)+IFERROR(AF31*(1-Dashboard!$D$9),0))</f>
        <v>-</v>
      </c>
      <c r="AH31" s="51" t="s">
        <v>121</v>
      </c>
      <c r="AI31" s="49" t="s">
        <v>121</v>
      </c>
      <c r="AJ31" s="49" t="s">
        <v>121</v>
      </c>
      <c r="AK31" s="52" t="s">
        <v>121</v>
      </c>
      <c r="AL31" s="53" t="s">
        <v>121</v>
      </c>
      <c r="AM31" s="55" t="s">
        <v>121</v>
      </c>
      <c r="AN31" s="109" t="str">
        <f>IFERROR(AL31*(1+Dashboard!$D$8),"-")</f>
        <v>-</v>
      </c>
      <c r="AO31" s="119" t="str">
        <f>IFERROR(AM31*(1+Dashboard!$D$7)*(1+Dashboard!$D$8)*(1+Dashboard!$D$10),"-")</f>
        <v>-</v>
      </c>
      <c r="AP31" s="112" t="str">
        <f>IF(AND(AN31="-",AO31="-"),"-",IFERROR(AN31*Dashboard!$D$9,0)+IFERROR(AO31*(1-Dashboard!$D$9),0))</f>
        <v>-</v>
      </c>
      <c r="AQ31" s="56">
        <v>2.6037935212517015E-4</v>
      </c>
      <c r="AR31" s="58">
        <v>2.6037935212517015E-4</v>
      </c>
      <c r="AT31" s="36">
        <v>2038</v>
      </c>
      <c r="AU31" s="47"/>
      <c r="AV31" s="51" t="s">
        <v>121</v>
      </c>
      <c r="AW31" s="49" t="s">
        <v>121</v>
      </c>
      <c r="AX31" s="49" t="s">
        <v>121</v>
      </c>
      <c r="AY31" s="52" t="s">
        <v>121</v>
      </c>
      <c r="AZ31" s="53" t="s">
        <v>121</v>
      </c>
      <c r="BA31" s="55" t="s">
        <v>121</v>
      </c>
      <c r="BB31" s="109" t="str">
        <f>IFERROR(AZ31*(1+Dashboard!$D$8),"-")</f>
        <v>-</v>
      </c>
      <c r="BC31" s="119" t="str">
        <f>IFERROR(BA31*(1+Dashboard!$D$7)*(1+Dashboard!$D$8)*(1+Dashboard!$D$10),"-")</f>
        <v>-</v>
      </c>
      <c r="BD31" s="112" t="str">
        <f>IF(AND(BB31="-",BC31="-"),"-",IFERROR(BB31*Dashboard!$D$9,0)+IFERROR(BC31*(1-Dashboard!$D$9),0))</f>
        <v>-</v>
      </c>
      <c r="BE31" s="51" t="s">
        <v>121</v>
      </c>
      <c r="BF31" s="49" t="s">
        <v>121</v>
      </c>
      <c r="BG31" s="49" t="s">
        <v>121</v>
      </c>
      <c r="BH31" s="52" t="s">
        <v>121</v>
      </c>
      <c r="BI31" s="53" t="s">
        <v>121</v>
      </c>
      <c r="BJ31" s="55" t="s">
        <v>121</v>
      </c>
      <c r="BK31" s="109" t="str">
        <f>IFERROR(BI31*(1+Dashboard!$D$8),"-")</f>
        <v>-</v>
      </c>
      <c r="BL31" s="119" t="str">
        <f>IFERROR(BJ31*(1+Dashboard!$D$7)*(1+Dashboard!$D$8)*(1+Dashboard!$D$10),"-")</f>
        <v>-</v>
      </c>
      <c r="BM31" s="112" t="str">
        <f>IF(AND(BK31="-",BL31="-"),"-",IFERROR(BK31*Dashboard!$D$9,0)+IFERROR(BL31*(1-Dashboard!$D$9),0))</f>
        <v>-</v>
      </c>
      <c r="BO31" s="36">
        <v>2038</v>
      </c>
      <c r="BP31" s="47"/>
      <c r="BQ31" s="59">
        <v>94</v>
      </c>
      <c r="BR31" s="53" t="s">
        <v>121</v>
      </c>
      <c r="BS31" s="57" t="s">
        <v>121</v>
      </c>
      <c r="BT31" s="112" t="str">
        <f>IF(AND(BR31="-",BS31="-"),"-",IFERROR(BR31*Dashboard!$D$9,0)+IFERROR(BS31*(1-Dashboard!$D$9),0))</f>
        <v>-</v>
      </c>
      <c r="BU31" s="53" t="s">
        <v>121</v>
      </c>
      <c r="BV31" s="57" t="s">
        <v>121</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v>6.7661827694554783E-2</v>
      </c>
      <c r="E32" s="49">
        <v>5.7690229178241112E-2</v>
      </c>
      <c r="F32" s="49">
        <v>6.8996324698890873E-2</v>
      </c>
      <c r="G32" s="49">
        <v>5.6716592994013763E-2</v>
      </c>
      <c r="H32" s="50">
        <v>3.0860298212906567E-3</v>
      </c>
      <c r="I32" s="101">
        <f>IFERROR((D32+$H32)*(1+Dashboard!$D$7)*(1+Dashboard!$D$8),"-")</f>
        <v>8.2520301006482125E-2</v>
      </c>
      <c r="J32" s="102">
        <f>IFERROR((E32+$H32)*(1+Dashboard!$D$7)*(1+Dashboard!$D$8),"-")</f>
        <v>7.0889428497053875E-2</v>
      </c>
      <c r="K32" s="102">
        <f>IFERROR((F32+$H32)*(1+Dashboard!$D$7)*(1+Dashboard!$D$8),"-")</f>
        <v>8.4076858312339742E-2</v>
      </c>
      <c r="L32" s="103">
        <f>IFERROR((G32+$H32)*(1+Dashboard!$D$7)*(1+Dashboard!$D$8),"-")</f>
        <v>6.9753779251771092E-2</v>
      </c>
      <c r="M32" s="53">
        <v>94.155617650624322</v>
      </c>
      <c r="N32" s="54">
        <v>107.62060848602898</v>
      </c>
      <c r="O32" s="109">
        <f>M32*(1+Dashboard!$D$8)</f>
        <v>101.68806706267428</v>
      </c>
      <c r="P32" s="111">
        <f>N32*(1+Dashboard!$D$10)*(1+Dashboard!$D$7)*(1+Dashboard!$D$8)</f>
        <v>127.5371365819139</v>
      </c>
      <c r="Q32" s="112">
        <f>O32*Dashboard!$D$9+P32*(1-Dashboard!$D$9)</f>
        <v>114.6126018222941</v>
      </c>
      <c r="R32" s="51">
        <v>3.6551535982981248E-2</v>
      </c>
      <c r="S32" s="49">
        <v>3.7330526343338354E-2</v>
      </c>
      <c r="T32" s="49">
        <v>3.5607256141933843E-2</v>
      </c>
      <c r="U32" s="52">
        <v>3.583352299311271E-2</v>
      </c>
      <c r="W32" s="36">
        <v>2039</v>
      </c>
      <c r="X32" s="47"/>
      <c r="Y32" s="51" t="s">
        <v>121</v>
      </c>
      <c r="Z32" s="49" t="s">
        <v>121</v>
      </c>
      <c r="AA32" s="49" t="s">
        <v>121</v>
      </c>
      <c r="AB32" s="52" t="s">
        <v>121</v>
      </c>
      <c r="AC32" s="53" t="s">
        <v>121</v>
      </c>
      <c r="AD32" s="55" t="s">
        <v>121</v>
      </c>
      <c r="AE32" s="109" t="str">
        <f>IFERROR(AC32*(1+Dashboard!$D$8),"-")</f>
        <v>-</v>
      </c>
      <c r="AF32" s="119" t="str">
        <f>IFERROR(AD32*(1+Dashboard!$D$7)*(1+Dashboard!$D$8)*(1+Dashboard!$D$10),"-")</f>
        <v>-</v>
      </c>
      <c r="AG32" s="112" t="str">
        <f>IF(AND(AE32="-",AF32="-"),"-",IFERROR(AE32*Dashboard!$D$9,0)+IFERROR(AF32*(1-Dashboard!$D$9),0))</f>
        <v>-</v>
      </c>
      <c r="AH32" s="51" t="s">
        <v>121</v>
      </c>
      <c r="AI32" s="49" t="s">
        <v>121</v>
      </c>
      <c r="AJ32" s="49" t="s">
        <v>121</v>
      </c>
      <c r="AK32" s="52" t="s">
        <v>121</v>
      </c>
      <c r="AL32" s="53" t="s">
        <v>121</v>
      </c>
      <c r="AM32" s="55" t="s">
        <v>121</v>
      </c>
      <c r="AN32" s="109" t="str">
        <f>IFERROR(AL32*(1+Dashboard!$D$8),"-")</f>
        <v>-</v>
      </c>
      <c r="AO32" s="119" t="str">
        <f>IFERROR(AM32*(1+Dashboard!$D$7)*(1+Dashboard!$D$8)*(1+Dashboard!$D$10),"-")</f>
        <v>-</v>
      </c>
      <c r="AP32" s="112" t="str">
        <f>IF(AND(AN32="-",AO32="-"),"-",IFERROR(AN32*Dashboard!$D$9,0)+IFERROR(AO32*(1-Dashboard!$D$9),0))</f>
        <v>-</v>
      </c>
      <c r="AQ32" s="56">
        <v>2.6037935212517015E-4</v>
      </c>
      <c r="AR32" s="58">
        <v>2.6037935212517015E-4</v>
      </c>
      <c r="AT32" s="36">
        <v>2039</v>
      </c>
      <c r="AU32" s="47"/>
      <c r="AV32" s="51" t="s">
        <v>121</v>
      </c>
      <c r="AW32" s="49" t="s">
        <v>121</v>
      </c>
      <c r="AX32" s="49" t="s">
        <v>121</v>
      </c>
      <c r="AY32" s="52" t="s">
        <v>121</v>
      </c>
      <c r="AZ32" s="53" t="s">
        <v>121</v>
      </c>
      <c r="BA32" s="55" t="s">
        <v>121</v>
      </c>
      <c r="BB32" s="109" t="str">
        <f>IFERROR(AZ32*(1+Dashboard!$D$8),"-")</f>
        <v>-</v>
      </c>
      <c r="BC32" s="119" t="str">
        <f>IFERROR(BA32*(1+Dashboard!$D$7)*(1+Dashboard!$D$8)*(1+Dashboard!$D$10),"-")</f>
        <v>-</v>
      </c>
      <c r="BD32" s="112" t="str">
        <f>IF(AND(BB32="-",BC32="-"),"-",IFERROR(BB32*Dashboard!$D$9,0)+IFERROR(BC32*(1-Dashboard!$D$9),0))</f>
        <v>-</v>
      </c>
      <c r="BE32" s="51" t="s">
        <v>121</v>
      </c>
      <c r="BF32" s="49" t="s">
        <v>121</v>
      </c>
      <c r="BG32" s="49" t="s">
        <v>121</v>
      </c>
      <c r="BH32" s="52" t="s">
        <v>121</v>
      </c>
      <c r="BI32" s="53" t="s">
        <v>121</v>
      </c>
      <c r="BJ32" s="55" t="s">
        <v>121</v>
      </c>
      <c r="BK32" s="109" t="str">
        <f>IFERROR(BI32*(1+Dashboard!$D$8),"-")</f>
        <v>-</v>
      </c>
      <c r="BL32" s="119" t="str">
        <f>IFERROR(BJ32*(1+Dashboard!$D$7)*(1+Dashboard!$D$8)*(1+Dashboard!$D$10),"-")</f>
        <v>-</v>
      </c>
      <c r="BM32" s="112" t="str">
        <f>IF(AND(BK32="-",BL32="-"),"-",IFERROR(BK32*Dashboard!$D$9,0)+IFERROR(BL32*(1-Dashboard!$D$9),0))</f>
        <v>-</v>
      </c>
      <c r="BO32" s="36">
        <v>2039</v>
      </c>
      <c r="BP32" s="47"/>
      <c r="BQ32" s="59">
        <v>94</v>
      </c>
      <c r="BR32" s="53" t="s">
        <v>121</v>
      </c>
      <c r="BS32" s="57" t="s">
        <v>121</v>
      </c>
      <c r="BT32" s="112" t="str">
        <f>IF(AND(BR32="-",BS32="-"),"-",IFERROR(BR32*Dashboard!$D$9,0)+IFERROR(BS32*(1-Dashboard!$D$9),0))</f>
        <v>-</v>
      </c>
      <c r="BU32" s="53" t="s">
        <v>121</v>
      </c>
      <c r="BV32" s="57" t="s">
        <v>121</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v>6.8911990759857961E-2</v>
      </c>
      <c r="E33" s="49">
        <v>5.8070722470151354E-2</v>
      </c>
      <c r="F33" s="49">
        <v>7.2602439473981262E-2</v>
      </c>
      <c r="G33" s="49">
        <v>5.9235145562489974E-2</v>
      </c>
      <c r="H33" s="50">
        <v>3.5011246747163847E-3</v>
      </c>
      <c r="I33" s="101">
        <f>IFERROR((D33+$H33)*(1+Dashboard!$D$7)*(1+Dashboard!$D$8),"-")</f>
        <v>8.4462657842887534E-2</v>
      </c>
      <c r="J33" s="102">
        <f>IFERROR((E33+$H33)*(1+Dashboard!$D$7)*(1+Dashboard!$D$8),"-")</f>
        <v>7.181740250977374E-2</v>
      </c>
      <c r="K33" s="102">
        <f>IFERROR((F33+$H33)*(1+Dashboard!$D$7)*(1+Dashboard!$D$8),"-")</f>
        <v>8.8767197223040939E-2</v>
      </c>
      <c r="L33" s="103">
        <f>IFERROR((G33+$H33)*(1+Dashboard!$D$7)*(1+Dashboard!$D$8),"-")</f>
        <v>7.3175585604677518E-2</v>
      </c>
      <c r="M33" s="53">
        <v>95.725325829010089</v>
      </c>
      <c r="N33" s="54">
        <v>109.34330761436772</v>
      </c>
      <c r="O33" s="109">
        <f>M33*(1+Dashboard!$D$8)</f>
        <v>103.3833518953309</v>
      </c>
      <c r="P33" s="111">
        <f>N33*(1+Dashboard!$D$10)*(1+Dashboard!$D$7)*(1+Dashboard!$D$8)</f>
        <v>129.57864254542091</v>
      </c>
      <c r="Q33" s="112">
        <f>O33*Dashboard!$D$9+P33*(1-Dashboard!$D$9)</f>
        <v>116.48099722037591</v>
      </c>
      <c r="R33" s="51">
        <v>3.6157456751477593E-2</v>
      </c>
      <c r="S33" s="49">
        <v>3.6928048451852227E-2</v>
      </c>
      <c r="T33" s="49">
        <v>3.5223357633731599E-2</v>
      </c>
      <c r="U33" s="52">
        <v>3.5447184995996271E-2</v>
      </c>
      <c r="W33" s="36">
        <v>2040</v>
      </c>
      <c r="X33" s="47"/>
      <c r="Y33" s="51" t="s">
        <v>121</v>
      </c>
      <c r="Z33" s="49" t="s">
        <v>121</v>
      </c>
      <c r="AA33" s="49" t="s">
        <v>121</v>
      </c>
      <c r="AB33" s="52" t="s">
        <v>121</v>
      </c>
      <c r="AC33" s="53" t="s">
        <v>121</v>
      </c>
      <c r="AD33" s="55" t="s">
        <v>121</v>
      </c>
      <c r="AE33" s="109" t="str">
        <f>IFERROR(AC33*(1+Dashboard!$D$8),"-")</f>
        <v>-</v>
      </c>
      <c r="AF33" s="119" t="str">
        <f>IFERROR(AD33*(1+Dashboard!$D$7)*(1+Dashboard!$D$8)*(1+Dashboard!$D$10),"-")</f>
        <v>-</v>
      </c>
      <c r="AG33" s="112" t="str">
        <f>IF(AND(AE33="-",AF33="-"),"-",IFERROR(AE33*Dashboard!$D$9,0)+IFERROR(AF33*(1-Dashboard!$D$9),0))</f>
        <v>-</v>
      </c>
      <c r="AH33" s="51" t="s">
        <v>121</v>
      </c>
      <c r="AI33" s="49" t="s">
        <v>121</v>
      </c>
      <c r="AJ33" s="49" t="s">
        <v>121</v>
      </c>
      <c r="AK33" s="52" t="s">
        <v>121</v>
      </c>
      <c r="AL33" s="53" t="s">
        <v>121</v>
      </c>
      <c r="AM33" s="55" t="s">
        <v>121</v>
      </c>
      <c r="AN33" s="109" t="str">
        <f>IFERROR(AL33*(1+Dashboard!$D$8),"-")</f>
        <v>-</v>
      </c>
      <c r="AO33" s="119" t="str">
        <f>IFERROR(AM33*(1+Dashboard!$D$7)*(1+Dashboard!$D$8)*(1+Dashboard!$D$10),"-")</f>
        <v>-</v>
      </c>
      <c r="AP33" s="112" t="str">
        <f>IF(AND(AN33="-",AO33="-"),"-",IFERROR(AN33*Dashboard!$D$9,0)+IFERROR(AO33*(1-Dashboard!$D$9),0))</f>
        <v>-</v>
      </c>
      <c r="AQ33" s="56">
        <v>2.6037935212517015E-4</v>
      </c>
      <c r="AR33" s="58">
        <v>2.6037935212517015E-4</v>
      </c>
      <c r="AT33" s="36">
        <v>2040</v>
      </c>
      <c r="AU33" s="47"/>
      <c r="AV33" s="51" t="s">
        <v>121</v>
      </c>
      <c r="AW33" s="49" t="s">
        <v>121</v>
      </c>
      <c r="AX33" s="49" t="s">
        <v>121</v>
      </c>
      <c r="AY33" s="52" t="s">
        <v>121</v>
      </c>
      <c r="AZ33" s="53" t="s">
        <v>121</v>
      </c>
      <c r="BA33" s="55" t="s">
        <v>121</v>
      </c>
      <c r="BB33" s="109" t="str">
        <f>IFERROR(AZ33*(1+Dashboard!$D$8),"-")</f>
        <v>-</v>
      </c>
      <c r="BC33" s="119" t="str">
        <f>IFERROR(BA33*(1+Dashboard!$D$7)*(1+Dashboard!$D$8)*(1+Dashboard!$D$10),"-")</f>
        <v>-</v>
      </c>
      <c r="BD33" s="112" t="str">
        <f>IF(AND(BB33="-",BC33="-"),"-",IFERROR(BB33*Dashboard!$D$9,0)+IFERROR(BC33*(1-Dashboard!$D$9),0))</f>
        <v>-</v>
      </c>
      <c r="BE33" s="51" t="s">
        <v>121</v>
      </c>
      <c r="BF33" s="49" t="s">
        <v>121</v>
      </c>
      <c r="BG33" s="49" t="s">
        <v>121</v>
      </c>
      <c r="BH33" s="52" t="s">
        <v>121</v>
      </c>
      <c r="BI33" s="53" t="s">
        <v>121</v>
      </c>
      <c r="BJ33" s="55" t="s">
        <v>121</v>
      </c>
      <c r="BK33" s="109" t="str">
        <f>IFERROR(BI33*(1+Dashboard!$D$8),"-")</f>
        <v>-</v>
      </c>
      <c r="BL33" s="119" t="str">
        <f>IFERROR(BJ33*(1+Dashboard!$D$7)*(1+Dashboard!$D$8)*(1+Dashboard!$D$10),"-")</f>
        <v>-</v>
      </c>
      <c r="BM33" s="112" t="str">
        <f>IF(AND(BK33="-",BL33="-"),"-",IFERROR(BK33*Dashboard!$D$9,0)+IFERROR(BL33*(1-Dashboard!$D$9),0))</f>
        <v>-</v>
      </c>
      <c r="BO33" s="36">
        <v>2040</v>
      </c>
      <c r="BP33" s="47"/>
      <c r="BQ33" s="59">
        <v>94</v>
      </c>
      <c r="BR33" s="53" t="s">
        <v>121</v>
      </c>
      <c r="BS33" s="57" t="s">
        <v>121</v>
      </c>
      <c r="BT33" s="112" t="str">
        <f>IF(AND(BR33="-",BS33="-"),"-",IFERROR(BR33*Dashboard!$D$9,0)+IFERROR(BS33*(1-Dashboard!$D$9),0))</f>
        <v>-</v>
      </c>
      <c r="BU33" s="53" t="s">
        <v>121</v>
      </c>
      <c r="BV33" s="57" t="s">
        <v>121</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v>7.0185252634979045E-2</v>
      </c>
      <c r="E34" s="49">
        <v>5.8453725288323682E-2</v>
      </c>
      <c r="F34" s="49">
        <v>7.6397028980557377E-2</v>
      </c>
      <c r="G34" s="49">
        <v>6.1865536778270822E-2</v>
      </c>
      <c r="H34" s="50">
        <v>3.9720529929232352E-3</v>
      </c>
      <c r="I34" s="101">
        <f>IFERROR((D34+$H34)*(1+Dashboard!$D$7)*(1+Dashboard!$D$8),"-")</f>
        <v>8.6497081284385227E-2</v>
      </c>
      <c r="J34" s="102">
        <f>IFERROR((E34+$H34)*(1+Dashboard!$D$7)*(1+Dashboard!$D$8),"-")</f>
        <v>7.2813427787246407E-2</v>
      </c>
      <c r="K34" s="102">
        <f>IFERROR((F34+$H34)*(1+Dashboard!$D$7)*(1+Dashboard!$D$8),"-")</f>
        <v>9.3742497213867793E-2</v>
      </c>
      <c r="L34" s="103">
        <f>IFERROR((G34+$H34)*(1+Dashboard!$D$7)*(1+Dashboard!$D$8),"-")</f>
        <v>7.6792964709120753E-2</v>
      </c>
      <c r="M34" s="53">
        <v>97.321203277236293</v>
      </c>
      <c r="N34" s="54">
        <v>111.09358224454134</v>
      </c>
      <c r="O34" s="109">
        <f>M34*(1+Dashboard!$D$8)</f>
        <v>105.10689953941521</v>
      </c>
      <c r="P34" s="111">
        <f>N34*(1+Dashboard!$D$10)*(1+Dashboard!$D$7)*(1+Dashboard!$D$8)</f>
        <v>131.65282719931358</v>
      </c>
      <c r="Q34" s="112">
        <f>O34*Dashboard!$D$9+P34*(1-Dashboard!$D$9)</f>
        <v>118.37986336936439</v>
      </c>
      <c r="R34" s="51">
        <v>3.5767626272769852E-2</v>
      </c>
      <c r="S34" s="49">
        <v>3.652990986304952E-2</v>
      </c>
      <c r="T34" s="49">
        <v>3.4843598115178336E-2</v>
      </c>
      <c r="U34" s="52">
        <v>3.5065012289801537E-2</v>
      </c>
      <c r="W34" s="36">
        <v>2041</v>
      </c>
      <c r="X34" s="47"/>
      <c r="Y34" s="51" t="s">
        <v>121</v>
      </c>
      <c r="Z34" s="49" t="s">
        <v>121</v>
      </c>
      <c r="AA34" s="49" t="s">
        <v>121</v>
      </c>
      <c r="AB34" s="52" t="s">
        <v>121</v>
      </c>
      <c r="AC34" s="53" t="s">
        <v>121</v>
      </c>
      <c r="AD34" s="55" t="s">
        <v>121</v>
      </c>
      <c r="AE34" s="109" t="str">
        <f>IFERROR(AC34*(1+Dashboard!$D$8),"-")</f>
        <v>-</v>
      </c>
      <c r="AF34" s="119" t="str">
        <f>IFERROR(AD34*(1+Dashboard!$D$7)*(1+Dashboard!$D$8)*(1+Dashboard!$D$10),"-")</f>
        <v>-</v>
      </c>
      <c r="AG34" s="112" t="str">
        <f>IF(AND(AE34="-",AF34="-"),"-",IFERROR(AE34*Dashboard!$D$9,0)+IFERROR(AF34*(1-Dashboard!$D$9),0))</f>
        <v>-</v>
      </c>
      <c r="AH34" s="51" t="s">
        <v>121</v>
      </c>
      <c r="AI34" s="49" t="s">
        <v>121</v>
      </c>
      <c r="AJ34" s="49" t="s">
        <v>121</v>
      </c>
      <c r="AK34" s="52" t="s">
        <v>121</v>
      </c>
      <c r="AL34" s="53" t="s">
        <v>121</v>
      </c>
      <c r="AM34" s="55" t="s">
        <v>121</v>
      </c>
      <c r="AN34" s="109" t="str">
        <f>IFERROR(AL34*(1+Dashboard!$D$8),"-")</f>
        <v>-</v>
      </c>
      <c r="AO34" s="119" t="str">
        <f>IFERROR(AM34*(1+Dashboard!$D$7)*(1+Dashboard!$D$8)*(1+Dashboard!$D$10),"-")</f>
        <v>-</v>
      </c>
      <c r="AP34" s="112" t="str">
        <f>IF(AND(AN34="-",AO34="-"),"-",IFERROR(AN34*Dashboard!$D$9,0)+IFERROR(AO34*(1-Dashboard!$D$9),0))</f>
        <v>-</v>
      </c>
      <c r="AQ34" s="56">
        <v>2.6037935212517015E-4</v>
      </c>
      <c r="AR34" s="58">
        <v>2.6037935212517015E-4</v>
      </c>
      <c r="AT34" s="36">
        <v>2041</v>
      </c>
      <c r="AU34" s="47"/>
      <c r="AV34" s="51" t="s">
        <v>121</v>
      </c>
      <c r="AW34" s="49" t="s">
        <v>121</v>
      </c>
      <c r="AX34" s="49" t="s">
        <v>121</v>
      </c>
      <c r="AY34" s="52" t="s">
        <v>121</v>
      </c>
      <c r="AZ34" s="53" t="s">
        <v>121</v>
      </c>
      <c r="BA34" s="55" t="s">
        <v>121</v>
      </c>
      <c r="BB34" s="109" t="str">
        <f>IFERROR(AZ34*(1+Dashboard!$D$8),"-")</f>
        <v>-</v>
      </c>
      <c r="BC34" s="119" t="str">
        <f>IFERROR(BA34*(1+Dashboard!$D$7)*(1+Dashboard!$D$8)*(1+Dashboard!$D$10),"-")</f>
        <v>-</v>
      </c>
      <c r="BD34" s="112" t="str">
        <f>IF(AND(BB34="-",BC34="-"),"-",IFERROR(BB34*Dashboard!$D$9,0)+IFERROR(BC34*(1-Dashboard!$D$9),0))</f>
        <v>-</v>
      </c>
      <c r="BE34" s="51" t="s">
        <v>121</v>
      </c>
      <c r="BF34" s="49" t="s">
        <v>121</v>
      </c>
      <c r="BG34" s="49" t="s">
        <v>121</v>
      </c>
      <c r="BH34" s="52" t="s">
        <v>121</v>
      </c>
      <c r="BI34" s="53" t="s">
        <v>121</v>
      </c>
      <c r="BJ34" s="55" t="s">
        <v>121</v>
      </c>
      <c r="BK34" s="109" t="str">
        <f>IFERROR(BI34*(1+Dashboard!$D$8),"-")</f>
        <v>-</v>
      </c>
      <c r="BL34" s="119" t="str">
        <f>IFERROR(BJ34*(1+Dashboard!$D$7)*(1+Dashboard!$D$8)*(1+Dashboard!$D$10),"-")</f>
        <v>-</v>
      </c>
      <c r="BM34" s="112" t="str">
        <f>IF(AND(BK34="-",BL34="-"),"-",IFERROR(BK34*Dashboard!$D$9,0)+IFERROR(BL34*(1-Dashboard!$D$9),0))</f>
        <v>-</v>
      </c>
      <c r="BO34" s="36">
        <v>2041</v>
      </c>
      <c r="BP34" s="47"/>
      <c r="BQ34" s="59">
        <v>94</v>
      </c>
      <c r="BR34" s="53" t="s">
        <v>121</v>
      </c>
      <c r="BS34" s="57" t="s">
        <v>121</v>
      </c>
      <c r="BT34" s="112" t="str">
        <f>IF(AND(BR34="-",BS34="-"),"-",IFERROR(BR34*Dashboard!$D$9,0)+IFERROR(BS34*(1-Dashboard!$D$9),0))</f>
        <v>-</v>
      </c>
      <c r="BU34" s="53" t="s">
        <v>121</v>
      </c>
      <c r="BV34" s="57" t="s">
        <v>121</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v>7.1482040108254541E-2</v>
      </c>
      <c r="E35" s="49">
        <v>5.8839254184224823E-2</v>
      </c>
      <c r="F35" s="49">
        <v>8.038994391018732E-2</v>
      </c>
      <c r="G35" s="49">
        <v>6.4612732939533873E-2</v>
      </c>
      <c r="H35" s="50">
        <v>4.5063248082899228E-3</v>
      </c>
      <c r="I35" s="101">
        <f>IFERROR((D35+$H35)*(1+Dashboard!$D$7)*(1+Dashboard!$D$8),"-")</f>
        <v>8.8632828838657474E-2</v>
      </c>
      <c r="J35" s="102">
        <f>IFERROR((E35+$H35)*(1+Dashboard!$D$7)*(1+Dashboard!$D$8),"-")</f>
        <v>7.388628333686921E-2</v>
      </c>
      <c r="K35" s="102">
        <f>IFERROR((F35+$H35)*(1+Dashboard!$D$7)*(1+Dashboard!$D$8),"-")</f>
        <v>9.9023007833231869E-2</v>
      </c>
      <c r="L35" s="103">
        <f>IFERROR((G35+$H35)*(1+Dashboard!$D$7)*(1+Dashboard!$D$8),"-")</f>
        <v>8.0620468957061694E-2</v>
      </c>
      <c r="M35" s="53">
        <v>98.943686274283564</v>
      </c>
      <c r="N35" s="54">
        <v>112.87187378171977</v>
      </c>
      <c r="O35" s="109">
        <f>M35*(1+Dashboard!$D$8)</f>
        <v>106.85918117622626</v>
      </c>
      <c r="P35" s="111">
        <f>N35*(1+Dashboard!$D$10)*(1+Dashboard!$D$7)*(1+Dashboard!$D$8)</f>
        <v>133.76021363626194</v>
      </c>
      <c r="Q35" s="112">
        <f>O35*Dashboard!$D$9+P35*(1-Dashboard!$D$9)</f>
        <v>120.3096974062441</v>
      </c>
      <c r="R35" s="51">
        <v>3.5381998739063857E-2</v>
      </c>
      <c r="S35" s="49">
        <v>3.613606379287531E-2</v>
      </c>
      <c r="T35" s="49">
        <v>3.4467932961887784E-2</v>
      </c>
      <c r="U35" s="52">
        <v>3.4686959966575906E-2</v>
      </c>
      <c r="W35" s="36">
        <v>2042</v>
      </c>
      <c r="X35" s="47"/>
      <c r="Y35" s="51" t="s">
        <v>121</v>
      </c>
      <c r="Z35" s="49" t="s">
        <v>121</v>
      </c>
      <c r="AA35" s="49" t="s">
        <v>121</v>
      </c>
      <c r="AB35" s="52" t="s">
        <v>121</v>
      </c>
      <c r="AC35" s="53" t="s">
        <v>121</v>
      </c>
      <c r="AD35" s="55" t="s">
        <v>121</v>
      </c>
      <c r="AE35" s="109" t="str">
        <f>IFERROR(AC35*(1+Dashboard!$D$8),"-")</f>
        <v>-</v>
      </c>
      <c r="AF35" s="119" t="str">
        <f>IFERROR(AD35*(1+Dashboard!$D$7)*(1+Dashboard!$D$8)*(1+Dashboard!$D$10),"-")</f>
        <v>-</v>
      </c>
      <c r="AG35" s="112" t="str">
        <f>IF(AND(AE35="-",AF35="-"),"-",IFERROR(AE35*Dashboard!$D$9,0)+IFERROR(AF35*(1-Dashboard!$D$9),0))</f>
        <v>-</v>
      </c>
      <c r="AH35" s="51" t="s">
        <v>121</v>
      </c>
      <c r="AI35" s="49" t="s">
        <v>121</v>
      </c>
      <c r="AJ35" s="49" t="s">
        <v>121</v>
      </c>
      <c r="AK35" s="52" t="s">
        <v>121</v>
      </c>
      <c r="AL35" s="53" t="s">
        <v>121</v>
      </c>
      <c r="AM35" s="55" t="s">
        <v>121</v>
      </c>
      <c r="AN35" s="109" t="str">
        <f>IFERROR(AL35*(1+Dashboard!$D$8),"-")</f>
        <v>-</v>
      </c>
      <c r="AO35" s="119" t="str">
        <f>IFERROR(AM35*(1+Dashboard!$D$7)*(1+Dashboard!$D$8)*(1+Dashboard!$D$10),"-")</f>
        <v>-</v>
      </c>
      <c r="AP35" s="112" t="str">
        <f>IF(AND(AN35="-",AO35="-"),"-",IFERROR(AN35*Dashboard!$D$9,0)+IFERROR(AO35*(1-Dashboard!$D$9),0))</f>
        <v>-</v>
      </c>
      <c r="AQ35" s="56">
        <v>2.6037935212517015E-4</v>
      </c>
      <c r="AR35" s="58">
        <v>2.6037935212517015E-4</v>
      </c>
      <c r="AT35" s="36">
        <v>2042</v>
      </c>
      <c r="AU35" s="47"/>
      <c r="AV35" s="51" t="s">
        <v>121</v>
      </c>
      <c r="AW35" s="49" t="s">
        <v>121</v>
      </c>
      <c r="AX35" s="49" t="s">
        <v>121</v>
      </c>
      <c r="AY35" s="52" t="s">
        <v>121</v>
      </c>
      <c r="AZ35" s="53" t="s">
        <v>121</v>
      </c>
      <c r="BA35" s="55" t="s">
        <v>121</v>
      </c>
      <c r="BB35" s="109" t="str">
        <f>IFERROR(AZ35*(1+Dashboard!$D$8),"-")</f>
        <v>-</v>
      </c>
      <c r="BC35" s="119" t="str">
        <f>IFERROR(BA35*(1+Dashboard!$D$7)*(1+Dashboard!$D$8)*(1+Dashboard!$D$10),"-")</f>
        <v>-</v>
      </c>
      <c r="BD35" s="112" t="str">
        <f>IF(AND(BB35="-",BC35="-"),"-",IFERROR(BB35*Dashboard!$D$9,0)+IFERROR(BC35*(1-Dashboard!$D$9),0))</f>
        <v>-</v>
      </c>
      <c r="BE35" s="51" t="s">
        <v>121</v>
      </c>
      <c r="BF35" s="49" t="s">
        <v>121</v>
      </c>
      <c r="BG35" s="49" t="s">
        <v>121</v>
      </c>
      <c r="BH35" s="52" t="s">
        <v>121</v>
      </c>
      <c r="BI35" s="53" t="s">
        <v>121</v>
      </c>
      <c r="BJ35" s="55" t="s">
        <v>121</v>
      </c>
      <c r="BK35" s="109" t="str">
        <f>IFERROR(BI35*(1+Dashboard!$D$8),"-")</f>
        <v>-</v>
      </c>
      <c r="BL35" s="119" t="str">
        <f>IFERROR(BJ35*(1+Dashboard!$D$7)*(1+Dashboard!$D$8)*(1+Dashboard!$D$10),"-")</f>
        <v>-</v>
      </c>
      <c r="BM35" s="112" t="str">
        <f>IF(AND(BK35="-",BL35="-"),"-",IFERROR(BK35*Dashboard!$D$9,0)+IFERROR(BL35*(1-Dashboard!$D$9),0))</f>
        <v>-</v>
      </c>
      <c r="BO35" s="36">
        <v>2042</v>
      </c>
      <c r="BP35" s="47"/>
      <c r="BQ35" s="59">
        <v>94</v>
      </c>
      <c r="BR35" s="53" t="s">
        <v>121</v>
      </c>
      <c r="BS35" s="57" t="s">
        <v>121</v>
      </c>
      <c r="BT35" s="112" t="str">
        <f>IF(AND(BR35="-",BS35="-"),"-",IFERROR(BR35*Dashboard!$D$9,0)+IFERROR(BS35*(1-Dashboard!$D$9),0))</f>
        <v>-</v>
      </c>
      <c r="BU35" s="53" t="s">
        <v>121</v>
      </c>
      <c r="BV35" s="57" t="s">
        <v>121</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v>7.2802787853634351E-2</v>
      </c>
      <c r="E36" s="49">
        <v>5.9227325818485957E-2</v>
      </c>
      <c r="F36" s="49">
        <v>8.4591549803955668E-2</v>
      </c>
      <c r="G36" s="49">
        <v>6.7481920877503029E-2</v>
      </c>
      <c r="H36" s="50">
        <v>5.1124603105721124E-3</v>
      </c>
      <c r="I36" s="101">
        <f>IFERROR((D36+$H36)*(1+Dashboard!$D$7)*(1+Dashboard!$D$8),"-")</f>
        <v>9.0880345458730416E-2</v>
      </c>
      <c r="J36" s="102">
        <f>IFERROR((E36+$H36)*(1+Dashboard!$D$7)*(1+Dashboard!$D$8),"-")</f>
        <v>7.5045926540933339E-2</v>
      </c>
      <c r="K36" s="102">
        <f>IFERROR((F36+$H36)*(1+Dashboard!$D$7)*(1+Dashboard!$D$8),"-")</f>
        <v>0.10463075739758521</v>
      </c>
      <c r="L36" s="103">
        <f>IFERROR((G36+$H36)*(1+Dashboard!$D$7)*(1+Dashboard!$D$8),"-")</f>
        <v>8.4674086217770853E-2</v>
      </c>
      <c r="M36" s="53">
        <v>100.59321837252422</v>
      </c>
      <c r="N36" s="54">
        <v>114.67863069671128</v>
      </c>
      <c r="O36" s="109">
        <f>M36*(1+Dashboard!$D$8)</f>
        <v>108.64067584232616</v>
      </c>
      <c r="P36" s="111">
        <f>N36*(1+Dashboard!$D$10)*(1+Dashboard!$D$7)*(1+Dashboard!$D$8)</f>
        <v>135.90133332215837</v>
      </c>
      <c r="Q36" s="112">
        <f>O36*Dashboard!$D$9+P36*(1-Dashboard!$D$9)</f>
        <v>122.27100458224226</v>
      </c>
      <c r="R36" s="51">
        <v>3.5000528836440732E-2</v>
      </c>
      <c r="S36" s="49">
        <v>3.5746463961675502E-2</v>
      </c>
      <c r="T36" s="49">
        <v>3.4096318030590107E-2</v>
      </c>
      <c r="U36" s="52">
        <v>3.4312983602540453E-2</v>
      </c>
      <c r="W36" s="36">
        <v>2043</v>
      </c>
      <c r="X36" s="47"/>
      <c r="Y36" s="51" t="s">
        <v>121</v>
      </c>
      <c r="Z36" s="49" t="s">
        <v>121</v>
      </c>
      <c r="AA36" s="49" t="s">
        <v>121</v>
      </c>
      <c r="AB36" s="52" t="s">
        <v>121</v>
      </c>
      <c r="AC36" s="53" t="s">
        <v>121</v>
      </c>
      <c r="AD36" s="55" t="s">
        <v>121</v>
      </c>
      <c r="AE36" s="109" t="str">
        <f>IFERROR(AC36*(1+Dashboard!$D$8),"-")</f>
        <v>-</v>
      </c>
      <c r="AF36" s="119" t="str">
        <f>IFERROR(AD36*(1+Dashboard!$D$7)*(1+Dashboard!$D$8)*(1+Dashboard!$D$10),"-")</f>
        <v>-</v>
      </c>
      <c r="AG36" s="112" t="str">
        <f>IF(AND(AE36="-",AF36="-"),"-",IFERROR(AE36*Dashboard!$D$9,0)+IFERROR(AF36*(1-Dashboard!$D$9),0))</f>
        <v>-</v>
      </c>
      <c r="AH36" s="51" t="s">
        <v>121</v>
      </c>
      <c r="AI36" s="49" t="s">
        <v>121</v>
      </c>
      <c r="AJ36" s="49" t="s">
        <v>121</v>
      </c>
      <c r="AK36" s="52" t="s">
        <v>121</v>
      </c>
      <c r="AL36" s="53" t="s">
        <v>121</v>
      </c>
      <c r="AM36" s="55" t="s">
        <v>121</v>
      </c>
      <c r="AN36" s="109" t="str">
        <f>IFERROR(AL36*(1+Dashboard!$D$8),"-")</f>
        <v>-</v>
      </c>
      <c r="AO36" s="119" t="str">
        <f>IFERROR(AM36*(1+Dashboard!$D$7)*(1+Dashboard!$D$8)*(1+Dashboard!$D$10),"-")</f>
        <v>-</v>
      </c>
      <c r="AP36" s="112" t="str">
        <f>IF(AND(AN36="-",AO36="-"),"-",IFERROR(AN36*Dashboard!$D$9,0)+IFERROR(AO36*(1-Dashboard!$D$9),0))</f>
        <v>-</v>
      </c>
      <c r="AQ36" s="56">
        <v>2.6037935212517015E-4</v>
      </c>
      <c r="AR36" s="58">
        <v>2.6037935212517015E-4</v>
      </c>
      <c r="AT36" s="36">
        <v>2043</v>
      </c>
      <c r="AU36" s="47"/>
      <c r="AV36" s="51" t="s">
        <v>121</v>
      </c>
      <c r="AW36" s="49" t="s">
        <v>121</v>
      </c>
      <c r="AX36" s="49" t="s">
        <v>121</v>
      </c>
      <c r="AY36" s="52" t="s">
        <v>121</v>
      </c>
      <c r="AZ36" s="53" t="s">
        <v>121</v>
      </c>
      <c r="BA36" s="55" t="s">
        <v>121</v>
      </c>
      <c r="BB36" s="109" t="str">
        <f>IFERROR(AZ36*(1+Dashboard!$D$8),"-")</f>
        <v>-</v>
      </c>
      <c r="BC36" s="119" t="str">
        <f>IFERROR(BA36*(1+Dashboard!$D$7)*(1+Dashboard!$D$8)*(1+Dashboard!$D$10),"-")</f>
        <v>-</v>
      </c>
      <c r="BD36" s="112" t="str">
        <f>IF(AND(BB36="-",BC36="-"),"-",IFERROR(BB36*Dashboard!$D$9,0)+IFERROR(BC36*(1-Dashboard!$D$9),0))</f>
        <v>-</v>
      </c>
      <c r="BE36" s="51" t="s">
        <v>121</v>
      </c>
      <c r="BF36" s="49" t="s">
        <v>121</v>
      </c>
      <c r="BG36" s="49" t="s">
        <v>121</v>
      </c>
      <c r="BH36" s="52" t="s">
        <v>121</v>
      </c>
      <c r="BI36" s="53" t="s">
        <v>121</v>
      </c>
      <c r="BJ36" s="55" t="s">
        <v>121</v>
      </c>
      <c r="BK36" s="109" t="str">
        <f>IFERROR(BI36*(1+Dashboard!$D$8),"-")</f>
        <v>-</v>
      </c>
      <c r="BL36" s="119" t="str">
        <f>IFERROR(BJ36*(1+Dashboard!$D$7)*(1+Dashboard!$D$8)*(1+Dashboard!$D$10),"-")</f>
        <v>-</v>
      </c>
      <c r="BM36" s="112" t="str">
        <f>IF(AND(BK36="-",BL36="-"),"-",IFERROR(BK36*Dashboard!$D$9,0)+IFERROR(BL36*(1-Dashboard!$D$9),0))</f>
        <v>-</v>
      </c>
      <c r="BO36" s="36">
        <v>2043</v>
      </c>
      <c r="BP36" s="47"/>
      <c r="BQ36" s="59">
        <v>94</v>
      </c>
      <c r="BR36" s="53" t="s">
        <v>121</v>
      </c>
      <c r="BS36" s="57" t="s">
        <v>121</v>
      </c>
      <c r="BT36" s="112" t="str">
        <f>IF(AND(BR36="-",BS36="-"),"-",IFERROR(BR36*Dashboard!$D$9,0)+IFERROR(BS36*(1-Dashboard!$D$9),0))</f>
        <v>-</v>
      </c>
      <c r="BU36" s="53" t="s">
        <v>121</v>
      </c>
      <c r="BV36" s="57" t="s">
        <v>121</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v>7.4147938576381398E-2</v>
      </c>
      <c r="E37" s="49">
        <v>5.9617956961622684E-2</v>
      </c>
      <c r="F37" s="49">
        <v>8.9012753961236563E-2</v>
      </c>
      <c r="G37" s="49">
        <v>7.0478517749421654E-2</v>
      </c>
      <c r="H37" s="50">
        <v>5.8001257208740269E-3</v>
      </c>
      <c r="I37" s="101">
        <f>IFERROR((D37+$H37)*(1+Dashboard!$D$7)*(1+Dashboard!$D$8),"-")</f>
        <v>9.3251422196318753E-2</v>
      </c>
      <c r="J37" s="102">
        <f>IFERROR((E37+$H37)*(1+Dashboard!$D$7)*(1+Dashboard!$D$8),"-")</f>
        <v>7.6303651640864167E-2</v>
      </c>
      <c r="K37" s="102">
        <f>IFERROR((F37+$H37)*(1+Dashboard!$D$7)*(1+Dashboard!$D$8),"-")</f>
        <v>0.11058974286121381</v>
      </c>
      <c r="L37" s="103">
        <f>IFERROR((G37+$H37)*(1+Dashboard!$D$7)*(1+Dashboard!$D$8),"-")</f>
        <v>8.8971409743752894E-2</v>
      </c>
      <c r="M37" s="53">
        <v>102.27025051898001</v>
      </c>
      <c r="N37" s="54">
        <v>116.51430863906327</v>
      </c>
      <c r="O37" s="109">
        <f>M37*(1+Dashboard!$D$8)</f>
        <v>110.45187056049842</v>
      </c>
      <c r="P37" s="111">
        <f>N37*(1+Dashboard!$D$10)*(1+Dashboard!$D$7)*(1+Dashboard!$D$8)</f>
        <v>138.07672623014906</v>
      </c>
      <c r="Q37" s="112">
        <f>O37*Dashboard!$D$9+P37*(1-Dashboard!$D$9)</f>
        <v>124.26429839532375</v>
      </c>
      <c r="R37" s="51">
        <v>3.4623171739532187E-2</v>
      </c>
      <c r="S37" s="49">
        <v>3.5361064588758609E-2</v>
      </c>
      <c r="T37" s="49">
        <v>3.372870965394472E-2</v>
      </c>
      <c r="U37" s="52">
        <v>3.3943039252869824E-2</v>
      </c>
      <c r="W37" s="36">
        <v>2044</v>
      </c>
      <c r="X37" s="47"/>
      <c r="Y37" s="51" t="s">
        <v>121</v>
      </c>
      <c r="Z37" s="49" t="s">
        <v>121</v>
      </c>
      <c r="AA37" s="49" t="s">
        <v>121</v>
      </c>
      <c r="AB37" s="52" t="s">
        <v>121</v>
      </c>
      <c r="AC37" s="53" t="s">
        <v>121</v>
      </c>
      <c r="AD37" s="55" t="s">
        <v>121</v>
      </c>
      <c r="AE37" s="109" t="str">
        <f>IFERROR(AC37*(1+Dashboard!$D$8),"-")</f>
        <v>-</v>
      </c>
      <c r="AF37" s="119" t="str">
        <f>IFERROR(AD37*(1+Dashboard!$D$7)*(1+Dashboard!$D$8)*(1+Dashboard!$D$10),"-")</f>
        <v>-</v>
      </c>
      <c r="AG37" s="112" t="str">
        <f>IF(AND(AE37="-",AF37="-"),"-",IFERROR(AE37*Dashboard!$D$9,0)+IFERROR(AF37*(1-Dashboard!$D$9),0))</f>
        <v>-</v>
      </c>
      <c r="AH37" s="51" t="s">
        <v>121</v>
      </c>
      <c r="AI37" s="49" t="s">
        <v>121</v>
      </c>
      <c r="AJ37" s="49" t="s">
        <v>121</v>
      </c>
      <c r="AK37" s="52" t="s">
        <v>121</v>
      </c>
      <c r="AL37" s="53" t="s">
        <v>121</v>
      </c>
      <c r="AM37" s="55" t="s">
        <v>121</v>
      </c>
      <c r="AN37" s="109" t="str">
        <f>IFERROR(AL37*(1+Dashboard!$D$8),"-")</f>
        <v>-</v>
      </c>
      <c r="AO37" s="119" t="str">
        <f>IFERROR(AM37*(1+Dashboard!$D$7)*(1+Dashboard!$D$8)*(1+Dashboard!$D$10),"-")</f>
        <v>-</v>
      </c>
      <c r="AP37" s="112" t="str">
        <f>IF(AND(AN37="-",AO37="-"),"-",IFERROR(AN37*Dashboard!$D$9,0)+IFERROR(AO37*(1-Dashboard!$D$9),0))</f>
        <v>-</v>
      </c>
      <c r="AQ37" s="56">
        <v>2.6037935212517015E-4</v>
      </c>
      <c r="AR37" s="58">
        <v>2.6037935212517015E-4</v>
      </c>
      <c r="AT37" s="36">
        <v>2044</v>
      </c>
      <c r="AU37" s="47"/>
      <c r="AV37" s="51" t="s">
        <v>121</v>
      </c>
      <c r="AW37" s="49" t="s">
        <v>121</v>
      </c>
      <c r="AX37" s="49" t="s">
        <v>121</v>
      </c>
      <c r="AY37" s="52" t="s">
        <v>121</v>
      </c>
      <c r="AZ37" s="53" t="s">
        <v>121</v>
      </c>
      <c r="BA37" s="55" t="s">
        <v>121</v>
      </c>
      <c r="BB37" s="109" t="str">
        <f>IFERROR(AZ37*(1+Dashboard!$D$8),"-")</f>
        <v>-</v>
      </c>
      <c r="BC37" s="119" t="str">
        <f>IFERROR(BA37*(1+Dashboard!$D$7)*(1+Dashboard!$D$8)*(1+Dashboard!$D$10),"-")</f>
        <v>-</v>
      </c>
      <c r="BD37" s="112" t="str">
        <f>IF(AND(BB37="-",BC37="-"),"-",IFERROR(BB37*Dashboard!$D$9,0)+IFERROR(BC37*(1-Dashboard!$D$9),0))</f>
        <v>-</v>
      </c>
      <c r="BE37" s="51" t="s">
        <v>121</v>
      </c>
      <c r="BF37" s="49" t="s">
        <v>121</v>
      </c>
      <c r="BG37" s="49" t="s">
        <v>121</v>
      </c>
      <c r="BH37" s="52" t="s">
        <v>121</v>
      </c>
      <c r="BI37" s="53" t="s">
        <v>121</v>
      </c>
      <c r="BJ37" s="55" t="s">
        <v>121</v>
      </c>
      <c r="BK37" s="109" t="str">
        <f>IFERROR(BI37*(1+Dashboard!$D$8),"-")</f>
        <v>-</v>
      </c>
      <c r="BL37" s="119" t="str">
        <f>IFERROR(BJ37*(1+Dashboard!$D$7)*(1+Dashboard!$D$8)*(1+Dashboard!$D$10),"-")</f>
        <v>-</v>
      </c>
      <c r="BM37" s="112" t="str">
        <f>IF(AND(BK37="-",BL37="-"),"-",IFERROR(BK37*Dashboard!$D$9,0)+IFERROR(BL37*(1-Dashboard!$D$9),0))</f>
        <v>-</v>
      </c>
      <c r="BO37" s="36">
        <v>2044</v>
      </c>
      <c r="BP37" s="47"/>
      <c r="BQ37" s="59">
        <v>94</v>
      </c>
      <c r="BR37" s="53" t="s">
        <v>121</v>
      </c>
      <c r="BS37" s="57" t="s">
        <v>121</v>
      </c>
      <c r="BT37" s="112" t="str">
        <f>IF(AND(BR37="-",BS37="-"),"-",IFERROR(BR37*Dashboard!$D$9,0)+IFERROR(BS37*(1-Dashboard!$D$9),0))</f>
        <v>-</v>
      </c>
      <c r="BU37" s="53" t="s">
        <v>121</v>
      </c>
      <c r="BV37" s="57" t="s">
        <v>121</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v>7.5517943161463291E-2</v>
      </c>
      <c r="E38" s="49">
        <v>6.0011164494759794E-2</v>
      </c>
      <c r="F38" s="49">
        <v>9.3665033754862459E-2</v>
      </c>
      <c r="G38" s="49">
        <v>7.3608181266391667E-2</v>
      </c>
      <c r="H38" s="50">
        <v>6.5802874417189919E-3</v>
      </c>
      <c r="I38" s="101">
        <f>IFERROR((D38+$H38)*(1+Dashboard!$D$7)*(1+Dashboard!$D$8),"-")</f>
        <v>9.5759376175551816E-2</v>
      </c>
      <c r="J38" s="102">
        <f>IFERROR((E38+$H38)*(1+Dashboard!$D$7)*(1+Dashboard!$D$8),"-")</f>
        <v>7.7672269538708871E-2</v>
      </c>
      <c r="K38" s="102">
        <f>IFERROR((F38+$H38)*(1+Dashboard!$D$7)*(1+Dashboard!$D$8),"-")</f>
        <v>0.11692614264369261</v>
      </c>
      <c r="L38" s="103">
        <f>IFERROR((G38+$H38)*(1+Dashboard!$D$7)*(1+Dashboard!$D$8),"-")</f>
        <v>9.3531829901140284E-2</v>
      </c>
      <c r="M38" s="53">
        <v>103.97524117860148</v>
      </c>
      <c r="N38" s="54">
        <v>118.37937055197339</v>
      </c>
      <c r="O38" s="109">
        <f>M38*(1+Dashboard!$D$8)</f>
        <v>112.2932604728896</v>
      </c>
      <c r="P38" s="111">
        <f>N38*(1+Dashboard!$D$10)*(1+Dashboard!$D$7)*(1+Dashboard!$D$8)</f>
        <v>140.28694097681094</v>
      </c>
      <c r="Q38" s="112">
        <f>O38*Dashboard!$D$9+P38*(1-Dashboard!$D$9)</f>
        <v>126.29010072485028</v>
      </c>
      <c r="R38" s="51">
        <v>3.4249883106253223E-2</v>
      </c>
      <c r="S38" s="49">
        <v>3.497982038701624E-2</v>
      </c>
      <c r="T38" s="49">
        <v>3.3365064635409107E-2</v>
      </c>
      <c r="U38" s="52">
        <v>3.3577083446528405E-2</v>
      </c>
      <c r="W38" s="36">
        <v>2045</v>
      </c>
      <c r="X38" s="47"/>
      <c r="Y38" s="51" t="s">
        <v>121</v>
      </c>
      <c r="Z38" s="49" t="s">
        <v>121</v>
      </c>
      <c r="AA38" s="49" t="s">
        <v>121</v>
      </c>
      <c r="AB38" s="52" t="s">
        <v>121</v>
      </c>
      <c r="AC38" s="53" t="s">
        <v>121</v>
      </c>
      <c r="AD38" s="55" t="s">
        <v>121</v>
      </c>
      <c r="AE38" s="109" t="str">
        <f>IFERROR(AC38*(1+Dashboard!$D$8),"-")</f>
        <v>-</v>
      </c>
      <c r="AF38" s="119" t="str">
        <f>IFERROR(AD38*(1+Dashboard!$D$7)*(1+Dashboard!$D$8)*(1+Dashboard!$D$10),"-")</f>
        <v>-</v>
      </c>
      <c r="AG38" s="112" t="str">
        <f>IF(AND(AE38="-",AF38="-"),"-",IFERROR(AE38*Dashboard!$D$9,0)+IFERROR(AF38*(1-Dashboard!$D$9),0))</f>
        <v>-</v>
      </c>
      <c r="AH38" s="51" t="s">
        <v>121</v>
      </c>
      <c r="AI38" s="49" t="s">
        <v>121</v>
      </c>
      <c r="AJ38" s="49" t="s">
        <v>121</v>
      </c>
      <c r="AK38" s="52" t="s">
        <v>121</v>
      </c>
      <c r="AL38" s="53" t="s">
        <v>121</v>
      </c>
      <c r="AM38" s="55" t="s">
        <v>121</v>
      </c>
      <c r="AN38" s="109" t="str">
        <f>IFERROR(AL38*(1+Dashboard!$D$8),"-")</f>
        <v>-</v>
      </c>
      <c r="AO38" s="119" t="str">
        <f>IFERROR(AM38*(1+Dashboard!$D$7)*(1+Dashboard!$D$8)*(1+Dashboard!$D$10),"-")</f>
        <v>-</v>
      </c>
      <c r="AP38" s="112" t="str">
        <f>IF(AND(AN38="-",AO38="-"),"-",IFERROR(AN38*Dashboard!$D$9,0)+IFERROR(AO38*(1-Dashboard!$D$9),0))</f>
        <v>-</v>
      </c>
      <c r="AQ38" s="56">
        <v>2.6037935212517015E-4</v>
      </c>
      <c r="AR38" s="58">
        <v>2.6037935212517015E-4</v>
      </c>
      <c r="AT38" s="36">
        <v>2045</v>
      </c>
      <c r="AU38" s="47"/>
      <c r="AV38" s="51" t="s">
        <v>121</v>
      </c>
      <c r="AW38" s="49" t="s">
        <v>121</v>
      </c>
      <c r="AX38" s="49" t="s">
        <v>121</v>
      </c>
      <c r="AY38" s="52" t="s">
        <v>121</v>
      </c>
      <c r="AZ38" s="53" t="s">
        <v>121</v>
      </c>
      <c r="BA38" s="55" t="s">
        <v>121</v>
      </c>
      <c r="BB38" s="109" t="str">
        <f>IFERROR(AZ38*(1+Dashboard!$D$8),"-")</f>
        <v>-</v>
      </c>
      <c r="BC38" s="119" t="str">
        <f>IFERROR(BA38*(1+Dashboard!$D$7)*(1+Dashboard!$D$8)*(1+Dashboard!$D$10),"-")</f>
        <v>-</v>
      </c>
      <c r="BD38" s="112" t="str">
        <f>IF(AND(BB38="-",BC38="-"),"-",IFERROR(BB38*Dashboard!$D$9,0)+IFERROR(BC38*(1-Dashboard!$D$9),0))</f>
        <v>-</v>
      </c>
      <c r="BE38" s="51" t="s">
        <v>121</v>
      </c>
      <c r="BF38" s="49" t="s">
        <v>121</v>
      </c>
      <c r="BG38" s="49" t="s">
        <v>121</v>
      </c>
      <c r="BH38" s="52" t="s">
        <v>121</v>
      </c>
      <c r="BI38" s="53" t="s">
        <v>121</v>
      </c>
      <c r="BJ38" s="55" t="s">
        <v>121</v>
      </c>
      <c r="BK38" s="109" t="str">
        <f>IFERROR(BI38*(1+Dashboard!$D$8),"-")</f>
        <v>-</v>
      </c>
      <c r="BL38" s="119" t="str">
        <f>IFERROR(BJ38*(1+Dashboard!$D$7)*(1+Dashboard!$D$8)*(1+Dashboard!$D$10),"-")</f>
        <v>-</v>
      </c>
      <c r="BM38" s="112" t="str">
        <f>IF(AND(BK38="-",BL38="-"),"-",IFERROR(BK38*Dashboard!$D$9,0)+IFERROR(BL38*(1-Dashboard!$D$9),0))</f>
        <v>-</v>
      </c>
      <c r="BO38" s="36">
        <v>2045</v>
      </c>
      <c r="BP38" s="47"/>
      <c r="BQ38" s="59">
        <v>94</v>
      </c>
      <c r="BR38" s="53" t="s">
        <v>121</v>
      </c>
      <c r="BS38" s="57" t="s">
        <v>121</v>
      </c>
      <c r="BT38" s="112" t="str">
        <f>IF(AND(BR38="-",BS38="-"),"-",IFERROR(BR38*Dashboard!$D$9,0)+IFERROR(BS38*(1-Dashboard!$D$9),0))</f>
        <v>-</v>
      </c>
      <c r="BU38" s="53" t="s">
        <v>121</v>
      </c>
      <c r="BV38" s="57" t="s">
        <v>121</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v>7.6913260824685734E-2</v>
      </c>
      <c r="E39" s="49">
        <v>6.0406965410360773E-2</v>
      </c>
      <c r="F39" s="49">
        <v>9.8560466426193996E-2</v>
      </c>
      <c r="G39" s="49">
        <v>7.6876820375389274E-2</v>
      </c>
      <c r="H39" s="50">
        <v>7.4653869414954208E-3</v>
      </c>
      <c r="I39" s="101">
        <f>IFERROR((D39+$H39)*(1+Dashboard!$D$7)*(1+Dashboard!$D$8),"-")</f>
        <v>9.8419254754473703E-2</v>
      </c>
      <c r="J39" s="102">
        <f>IFERROR((E39+$H39)*(1+Dashboard!$D$7)*(1+Dashboard!$D$8),"-")</f>
        <v>7.9166311783205073E-2</v>
      </c>
      <c r="K39" s="102">
        <f>IFERROR((F39+$H39)*(1+Dashboard!$D$7)*(1+Dashboard!$D$8),"-")</f>
        <v>0.12366855536807295</v>
      </c>
      <c r="L39" s="103">
        <f>IFERROR((G39+$H39)*(1+Dashboard!$D$7)*(1+Dashboard!$D$8),"-")</f>
        <v>9.837675061441431E-2</v>
      </c>
      <c r="M39" s="53">
        <v>105.70865645960252</v>
      </c>
      <c r="N39" s="54">
        <v>120.27428678904008</v>
      </c>
      <c r="O39" s="109">
        <f>M39*(1+Dashboard!$D$8)</f>
        <v>114.16534897637074</v>
      </c>
      <c r="P39" s="111">
        <f>N39*(1+Dashboard!$D$10)*(1+Dashboard!$D$7)*(1+Dashboard!$D$8)</f>
        <v>142.53253496050814</v>
      </c>
      <c r="Q39" s="112">
        <f>O39*Dashboard!$D$9+P39*(1-Dashboard!$D$9)</f>
        <v>128.34894196843945</v>
      </c>
      <c r="R39" s="51">
        <v>3.3880619072591635E-2</v>
      </c>
      <c r="S39" s="49">
        <v>3.4602686557601535E-2</v>
      </c>
      <c r="T39" s="49">
        <v>3.3005340244162899E-2</v>
      </c>
      <c r="U39" s="52">
        <v>3.3215073181162187E-2</v>
      </c>
      <c r="W39" s="36">
        <v>2046</v>
      </c>
      <c r="X39" s="47"/>
      <c r="Y39" s="51" t="s">
        <v>121</v>
      </c>
      <c r="Z39" s="49" t="s">
        <v>121</v>
      </c>
      <c r="AA39" s="49" t="s">
        <v>121</v>
      </c>
      <c r="AB39" s="52" t="s">
        <v>121</v>
      </c>
      <c r="AC39" s="53" t="s">
        <v>121</v>
      </c>
      <c r="AD39" s="55" t="s">
        <v>121</v>
      </c>
      <c r="AE39" s="109" t="str">
        <f>IFERROR(AC39*(1+Dashboard!$D$8),"-")</f>
        <v>-</v>
      </c>
      <c r="AF39" s="119" t="str">
        <f>IFERROR(AD39*(1+Dashboard!$D$7)*(1+Dashboard!$D$8)*(1+Dashboard!$D$10),"-")</f>
        <v>-</v>
      </c>
      <c r="AG39" s="112" t="str">
        <f>IF(AND(AE39="-",AF39="-"),"-",IFERROR(AE39*Dashboard!$D$9,0)+IFERROR(AF39*(1-Dashboard!$D$9),0))</f>
        <v>-</v>
      </c>
      <c r="AH39" s="51" t="s">
        <v>121</v>
      </c>
      <c r="AI39" s="49" t="s">
        <v>121</v>
      </c>
      <c r="AJ39" s="49" t="s">
        <v>121</v>
      </c>
      <c r="AK39" s="52" t="s">
        <v>121</v>
      </c>
      <c r="AL39" s="53" t="s">
        <v>121</v>
      </c>
      <c r="AM39" s="55" t="s">
        <v>121</v>
      </c>
      <c r="AN39" s="109" t="str">
        <f>IFERROR(AL39*(1+Dashboard!$D$8),"-")</f>
        <v>-</v>
      </c>
      <c r="AO39" s="119" t="str">
        <f>IFERROR(AM39*(1+Dashboard!$D$7)*(1+Dashboard!$D$8)*(1+Dashboard!$D$10),"-")</f>
        <v>-</v>
      </c>
      <c r="AP39" s="112" t="str">
        <f>IF(AND(AN39="-",AO39="-"),"-",IFERROR(AN39*Dashboard!$D$9,0)+IFERROR(AO39*(1-Dashboard!$D$9),0))</f>
        <v>-</v>
      </c>
      <c r="AQ39" s="56">
        <v>2.6037935212517015E-4</v>
      </c>
      <c r="AR39" s="58">
        <v>2.6037935212517015E-4</v>
      </c>
      <c r="AT39" s="36">
        <v>2046</v>
      </c>
      <c r="AU39" s="47"/>
      <c r="AV39" s="51" t="s">
        <v>121</v>
      </c>
      <c r="AW39" s="49" t="s">
        <v>121</v>
      </c>
      <c r="AX39" s="49" t="s">
        <v>121</v>
      </c>
      <c r="AY39" s="52" t="s">
        <v>121</v>
      </c>
      <c r="AZ39" s="53" t="s">
        <v>121</v>
      </c>
      <c r="BA39" s="55" t="s">
        <v>121</v>
      </c>
      <c r="BB39" s="109" t="str">
        <f>IFERROR(AZ39*(1+Dashboard!$D$8),"-")</f>
        <v>-</v>
      </c>
      <c r="BC39" s="119" t="str">
        <f>IFERROR(BA39*(1+Dashboard!$D$7)*(1+Dashboard!$D$8)*(1+Dashboard!$D$10),"-")</f>
        <v>-</v>
      </c>
      <c r="BD39" s="112" t="str">
        <f>IF(AND(BB39="-",BC39="-"),"-",IFERROR(BB39*Dashboard!$D$9,0)+IFERROR(BC39*(1-Dashboard!$D$9),0))</f>
        <v>-</v>
      </c>
      <c r="BE39" s="51" t="s">
        <v>121</v>
      </c>
      <c r="BF39" s="49" t="s">
        <v>121</v>
      </c>
      <c r="BG39" s="49" t="s">
        <v>121</v>
      </c>
      <c r="BH39" s="52" t="s">
        <v>121</v>
      </c>
      <c r="BI39" s="53" t="s">
        <v>121</v>
      </c>
      <c r="BJ39" s="55" t="s">
        <v>121</v>
      </c>
      <c r="BK39" s="109" t="str">
        <f>IFERROR(BI39*(1+Dashboard!$D$8),"-")</f>
        <v>-</v>
      </c>
      <c r="BL39" s="119" t="str">
        <f>IFERROR(BJ39*(1+Dashboard!$D$7)*(1+Dashboard!$D$8)*(1+Dashboard!$D$10),"-")</f>
        <v>-</v>
      </c>
      <c r="BM39" s="112" t="str">
        <f>IF(AND(BK39="-",BL39="-"),"-",IFERROR(BK39*Dashboard!$D$9,0)+IFERROR(BL39*(1-Dashboard!$D$9),0))</f>
        <v>-</v>
      </c>
      <c r="BO39" s="36">
        <v>2046</v>
      </c>
      <c r="BP39" s="47"/>
      <c r="BQ39" s="59">
        <v>94</v>
      </c>
      <c r="BR39" s="53" t="s">
        <v>121</v>
      </c>
      <c r="BS39" s="57" t="s">
        <v>121</v>
      </c>
      <c r="BT39" s="112" t="str">
        <f>IF(AND(BR39="-",BS39="-"),"-",IFERROR(BR39*Dashboard!$D$9,0)+IFERROR(BS39*(1-Dashboard!$D$9),0))</f>
        <v>-</v>
      </c>
      <c r="BU39" s="53" t="s">
        <v>121</v>
      </c>
      <c r="BV39" s="57" t="s">
        <v>121</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v>7.8334359266618456E-2</v>
      </c>
      <c r="E40" s="49">
        <v>6.0805376812962122E-2</v>
      </c>
      <c r="F40" s="49">
        <v>0.10371176043743881</v>
      </c>
      <c r="G40" s="49">
        <v>8.0290606415625451E-2</v>
      </c>
      <c r="H40" s="50">
        <v>8.4695391622119295E-3</v>
      </c>
      <c r="I40" s="101">
        <f>IFERROR((D40+$H40)*(1+Dashboard!$D$7)*(1+Dashboard!$D$8),"-")</f>
        <v>0.10124806712738778</v>
      </c>
      <c r="J40" s="102">
        <f>IFERROR((E40+$H40)*(1+Dashboard!$D$7)*(1+Dashboard!$D$8),"-")</f>
        <v>8.0802261993443009E-2</v>
      </c>
      <c r="K40" s="102">
        <f>IFERROR((F40+$H40)*(1+Dashboard!$D$7)*(1+Dashboard!$D$8),"-")</f>
        <v>0.13084826785303263</v>
      </c>
      <c r="L40" s="103">
        <f>IFERROR((G40+$H40)*(1+Dashboard!$D$7)*(1+Dashboard!$D$8),"-")</f>
        <v>0.10352983380198953</v>
      </c>
      <c r="M40" s="53">
        <v>107.47097024088448</v>
      </c>
      <c r="N40" s="54">
        <v>122.19953523288194</v>
      </c>
      <c r="O40" s="109">
        <f>M40*(1+Dashboard!$D$8)</f>
        <v>116.06864786015525</v>
      </c>
      <c r="P40" s="111">
        <f>N40*(1+Dashboard!$D$10)*(1+Dashboard!$D$7)*(1+Dashboard!$D$8)</f>
        <v>144.81407450196366</v>
      </c>
      <c r="Q40" s="112">
        <f>O40*Dashboard!$D$9+P40*(1-Dashboard!$D$9)</f>
        <v>130.44136118105945</v>
      </c>
      <c r="R40" s="51">
        <v>3.3515336247453682E-2</v>
      </c>
      <c r="S40" s="49">
        <v>3.4229618784664975E-2</v>
      </c>
      <c r="T40" s="49">
        <v>3.2649494210086727E-2</v>
      </c>
      <c r="U40" s="52">
        <v>3.2856965918045676E-2</v>
      </c>
      <c r="W40" s="36">
        <v>2047</v>
      </c>
      <c r="X40" s="47"/>
      <c r="Y40" s="51" t="s">
        <v>121</v>
      </c>
      <c r="Z40" s="49" t="s">
        <v>121</v>
      </c>
      <c r="AA40" s="49" t="s">
        <v>121</v>
      </c>
      <c r="AB40" s="52" t="s">
        <v>121</v>
      </c>
      <c r="AC40" s="53" t="s">
        <v>121</v>
      </c>
      <c r="AD40" s="55" t="s">
        <v>121</v>
      </c>
      <c r="AE40" s="109" t="str">
        <f>IFERROR(AC40*(1+Dashboard!$D$8),"-")</f>
        <v>-</v>
      </c>
      <c r="AF40" s="119" t="str">
        <f>IFERROR(AD40*(1+Dashboard!$D$7)*(1+Dashboard!$D$8)*(1+Dashboard!$D$10),"-")</f>
        <v>-</v>
      </c>
      <c r="AG40" s="112" t="str">
        <f>IF(AND(AE40="-",AF40="-"),"-",IFERROR(AE40*Dashboard!$D$9,0)+IFERROR(AF40*(1-Dashboard!$D$9),0))</f>
        <v>-</v>
      </c>
      <c r="AH40" s="51" t="s">
        <v>121</v>
      </c>
      <c r="AI40" s="49" t="s">
        <v>121</v>
      </c>
      <c r="AJ40" s="49" t="s">
        <v>121</v>
      </c>
      <c r="AK40" s="52" t="s">
        <v>121</v>
      </c>
      <c r="AL40" s="53" t="s">
        <v>121</v>
      </c>
      <c r="AM40" s="55" t="s">
        <v>121</v>
      </c>
      <c r="AN40" s="109" t="str">
        <f>IFERROR(AL40*(1+Dashboard!$D$8),"-")</f>
        <v>-</v>
      </c>
      <c r="AO40" s="119" t="str">
        <f>IFERROR(AM40*(1+Dashboard!$D$7)*(1+Dashboard!$D$8)*(1+Dashboard!$D$10),"-")</f>
        <v>-</v>
      </c>
      <c r="AP40" s="112" t="str">
        <f>IF(AND(AN40="-",AO40="-"),"-",IFERROR(AN40*Dashboard!$D$9,0)+IFERROR(AO40*(1-Dashboard!$D$9),0))</f>
        <v>-</v>
      </c>
      <c r="AQ40" s="56">
        <v>2.6037935212517015E-4</v>
      </c>
      <c r="AR40" s="58">
        <v>2.6037935212517015E-4</v>
      </c>
      <c r="AT40" s="36">
        <v>2047</v>
      </c>
      <c r="AU40" s="47"/>
      <c r="AV40" s="51" t="s">
        <v>121</v>
      </c>
      <c r="AW40" s="49" t="s">
        <v>121</v>
      </c>
      <c r="AX40" s="49" t="s">
        <v>121</v>
      </c>
      <c r="AY40" s="52" t="s">
        <v>121</v>
      </c>
      <c r="AZ40" s="53" t="s">
        <v>121</v>
      </c>
      <c r="BA40" s="55" t="s">
        <v>121</v>
      </c>
      <c r="BB40" s="109" t="str">
        <f>IFERROR(AZ40*(1+Dashboard!$D$8),"-")</f>
        <v>-</v>
      </c>
      <c r="BC40" s="119" t="str">
        <f>IFERROR(BA40*(1+Dashboard!$D$7)*(1+Dashboard!$D$8)*(1+Dashboard!$D$10),"-")</f>
        <v>-</v>
      </c>
      <c r="BD40" s="112" t="str">
        <f>IF(AND(BB40="-",BC40="-"),"-",IFERROR(BB40*Dashboard!$D$9,0)+IFERROR(BC40*(1-Dashboard!$D$9),0))</f>
        <v>-</v>
      </c>
      <c r="BE40" s="51" t="s">
        <v>121</v>
      </c>
      <c r="BF40" s="49" t="s">
        <v>121</v>
      </c>
      <c r="BG40" s="49" t="s">
        <v>121</v>
      </c>
      <c r="BH40" s="52" t="s">
        <v>121</v>
      </c>
      <c r="BI40" s="53" t="s">
        <v>121</v>
      </c>
      <c r="BJ40" s="55" t="s">
        <v>121</v>
      </c>
      <c r="BK40" s="109" t="str">
        <f>IFERROR(BI40*(1+Dashboard!$D$8),"-")</f>
        <v>-</v>
      </c>
      <c r="BL40" s="119" t="str">
        <f>IFERROR(BJ40*(1+Dashboard!$D$7)*(1+Dashboard!$D$8)*(1+Dashboard!$D$10),"-")</f>
        <v>-</v>
      </c>
      <c r="BM40" s="112" t="str">
        <f>IF(AND(BK40="-",BL40="-"),"-",IFERROR(BK40*Dashboard!$D$9,0)+IFERROR(BL40*(1-Dashboard!$D$9),0))</f>
        <v>-</v>
      </c>
      <c r="BO40" s="36">
        <v>2047</v>
      </c>
      <c r="BP40" s="47"/>
      <c r="BQ40" s="59">
        <v>94</v>
      </c>
      <c r="BR40" s="53" t="s">
        <v>121</v>
      </c>
      <c r="BS40" s="57" t="s">
        <v>121</v>
      </c>
      <c r="BT40" s="112" t="str">
        <f>IF(AND(BR40="-",BS40="-"),"-",IFERROR(BR40*Dashboard!$D$9,0)+IFERROR(BS40*(1-Dashboard!$D$9),0))</f>
        <v>-</v>
      </c>
      <c r="BU40" s="53" t="s">
        <v>121</v>
      </c>
      <c r="BV40" s="57" t="s">
        <v>121</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v>7.9781714829365066E-2</v>
      </c>
      <c r="E41" s="49">
        <v>6.1206415919912535E-2</v>
      </c>
      <c r="F41" s="49">
        <v>0.10913228846260904</v>
      </c>
      <c r="G41" s="49">
        <v>8.3855984770314862E-2</v>
      </c>
      <c r="H41" s="50">
        <v>9.608757614628401E-3</v>
      </c>
      <c r="I41" s="101">
        <f>IFERROR((D41+$H41)*(1+Dashboard!$D$7)*(1+Dashboard!$D$8),"-")</f>
        <v>0.104265047058674</v>
      </c>
      <c r="J41" s="102">
        <f>IFERROR((E41+$H41)*(1+Dashboard!$D$7)*(1+Dashboard!$D$8),"-")</f>
        <v>8.2598818410688557E-2</v>
      </c>
      <c r="K41" s="102">
        <f>IFERROR((F41+$H41)*(1+Dashboard!$D$7)*(1+Dashboard!$D$8),"-")</f>
        <v>0.13849955614448978</v>
      </c>
      <c r="L41" s="103">
        <f>IFERROR((G41+$H41)*(1+Dashboard!$D$7)*(1+Dashboard!$D$8),"-")</f>
        <v>0.10901727551779783</v>
      </c>
      <c r="M41" s="53">
        <v>109.26266430158455</v>
      </c>
      <c r="N41" s="54">
        <v>124.15560141565595</v>
      </c>
      <c r="O41" s="109">
        <f>M41*(1+Dashboard!$D$8)</f>
        <v>118.00367744571132</v>
      </c>
      <c r="P41" s="111">
        <f>N41*(1+Dashboard!$D$10)*(1+Dashboard!$D$7)*(1+Dashboard!$D$8)</f>
        <v>147.13213498708066</v>
      </c>
      <c r="Q41" s="112">
        <f>O41*Dashboard!$D$9+P41*(1-Dashboard!$D$9)</f>
        <v>132.56790621639598</v>
      </c>
      <c r="R41" s="51">
        <v>3.3153991707565326E-2</v>
      </c>
      <c r="S41" s="49">
        <v>3.3860573230146976E-2</v>
      </c>
      <c r="T41" s="49">
        <v>3.2297484718795177E-2</v>
      </c>
      <c r="U41" s="52">
        <v>3.2502719577083318E-2</v>
      </c>
      <c r="W41" s="36">
        <v>2048</v>
      </c>
      <c r="X41" s="47"/>
      <c r="Y41" s="51" t="s">
        <v>121</v>
      </c>
      <c r="Z41" s="49" t="s">
        <v>121</v>
      </c>
      <c r="AA41" s="49" t="s">
        <v>121</v>
      </c>
      <c r="AB41" s="52" t="s">
        <v>121</v>
      </c>
      <c r="AC41" s="53" t="s">
        <v>121</v>
      </c>
      <c r="AD41" s="55" t="s">
        <v>121</v>
      </c>
      <c r="AE41" s="109" t="str">
        <f>IFERROR(AC41*(1+Dashboard!$D$8),"-")</f>
        <v>-</v>
      </c>
      <c r="AF41" s="119" t="str">
        <f>IFERROR(AD41*(1+Dashboard!$D$7)*(1+Dashboard!$D$8)*(1+Dashboard!$D$10),"-")</f>
        <v>-</v>
      </c>
      <c r="AG41" s="112" t="str">
        <f>IF(AND(AE41="-",AF41="-"),"-",IFERROR(AE41*Dashboard!$D$9,0)+IFERROR(AF41*(1-Dashboard!$D$9),0))</f>
        <v>-</v>
      </c>
      <c r="AH41" s="51" t="s">
        <v>121</v>
      </c>
      <c r="AI41" s="49" t="s">
        <v>121</v>
      </c>
      <c r="AJ41" s="49" t="s">
        <v>121</v>
      </c>
      <c r="AK41" s="52" t="s">
        <v>121</v>
      </c>
      <c r="AL41" s="53" t="s">
        <v>121</v>
      </c>
      <c r="AM41" s="55" t="s">
        <v>121</v>
      </c>
      <c r="AN41" s="109" t="str">
        <f>IFERROR(AL41*(1+Dashboard!$D$8),"-")</f>
        <v>-</v>
      </c>
      <c r="AO41" s="119" t="str">
        <f>IFERROR(AM41*(1+Dashboard!$D$7)*(1+Dashboard!$D$8)*(1+Dashboard!$D$10),"-")</f>
        <v>-</v>
      </c>
      <c r="AP41" s="112" t="str">
        <f>IF(AND(AN41="-",AO41="-"),"-",IFERROR(AN41*Dashboard!$D$9,0)+IFERROR(AO41*(1-Dashboard!$D$9),0))</f>
        <v>-</v>
      </c>
      <c r="AQ41" s="56">
        <v>2.6037935212517015E-4</v>
      </c>
      <c r="AR41" s="58">
        <v>2.6037935212517015E-4</v>
      </c>
      <c r="AT41" s="36">
        <v>2048</v>
      </c>
      <c r="AU41" s="47"/>
      <c r="AV41" s="51" t="s">
        <v>121</v>
      </c>
      <c r="AW41" s="49" t="s">
        <v>121</v>
      </c>
      <c r="AX41" s="49" t="s">
        <v>121</v>
      </c>
      <c r="AY41" s="52" t="s">
        <v>121</v>
      </c>
      <c r="AZ41" s="53" t="s">
        <v>121</v>
      </c>
      <c r="BA41" s="55" t="s">
        <v>121</v>
      </c>
      <c r="BB41" s="109" t="str">
        <f>IFERROR(AZ41*(1+Dashboard!$D$8),"-")</f>
        <v>-</v>
      </c>
      <c r="BC41" s="119" t="str">
        <f>IFERROR(BA41*(1+Dashboard!$D$7)*(1+Dashboard!$D$8)*(1+Dashboard!$D$10),"-")</f>
        <v>-</v>
      </c>
      <c r="BD41" s="112" t="str">
        <f>IF(AND(BB41="-",BC41="-"),"-",IFERROR(BB41*Dashboard!$D$9,0)+IFERROR(BC41*(1-Dashboard!$D$9),0))</f>
        <v>-</v>
      </c>
      <c r="BE41" s="51" t="s">
        <v>121</v>
      </c>
      <c r="BF41" s="49" t="s">
        <v>121</v>
      </c>
      <c r="BG41" s="49" t="s">
        <v>121</v>
      </c>
      <c r="BH41" s="52" t="s">
        <v>121</v>
      </c>
      <c r="BI41" s="53" t="s">
        <v>121</v>
      </c>
      <c r="BJ41" s="55" t="s">
        <v>121</v>
      </c>
      <c r="BK41" s="109" t="str">
        <f>IFERROR(BI41*(1+Dashboard!$D$8),"-")</f>
        <v>-</v>
      </c>
      <c r="BL41" s="119" t="str">
        <f>IFERROR(BJ41*(1+Dashboard!$D$7)*(1+Dashboard!$D$8)*(1+Dashboard!$D$10),"-")</f>
        <v>-</v>
      </c>
      <c r="BM41" s="112" t="str">
        <f>IF(AND(BK41="-",BL41="-"),"-",IFERROR(BK41*Dashboard!$D$9,0)+IFERROR(BL41*(1-Dashboard!$D$9),0))</f>
        <v>-</v>
      </c>
      <c r="BO41" s="36">
        <v>2048</v>
      </c>
      <c r="BP41" s="47"/>
      <c r="BQ41" s="59">
        <v>94</v>
      </c>
      <c r="BR41" s="53" t="s">
        <v>121</v>
      </c>
      <c r="BS41" s="57" t="s">
        <v>121</v>
      </c>
      <c r="BT41" s="112" t="str">
        <f>IF(AND(BR41="-",BS41="-"),"-",IFERROR(BR41*Dashboard!$D$9,0)+IFERROR(BS41*(1-Dashboard!$D$9),0))</f>
        <v>-</v>
      </c>
      <c r="BU41" s="53" t="s">
        <v>121</v>
      </c>
      <c r="BV41" s="57" t="s">
        <v>121</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v>8.1255812656229567E-2</v>
      </c>
      <c r="E42" s="49">
        <v>6.1610100062116958E-2</v>
      </c>
      <c r="F42" s="49">
        <v>0.11483612210276187</v>
      </c>
      <c r="G42" s="49">
        <v>8.757968703585238E-2</v>
      </c>
      <c r="H42" s="50">
        <v>1.0901209750421246E-2</v>
      </c>
      <c r="I42" s="101">
        <f>IFERROR((D42+$H42)*(1+Dashboard!$D$7)*(1+Dashboard!$D$8),"-")</f>
        <v>0.10749195093511751</v>
      </c>
      <c r="J42" s="102">
        <f>IFERROR((E42+$H42)*(1+Dashboard!$D$7)*(1+Dashboard!$D$8),"-")</f>
        <v>8.4577191765344562E-2</v>
      </c>
      <c r="K42" s="102">
        <f>IFERROR((F42+$H42)*(1+Dashboard!$D$7)*(1+Dashboard!$D$8),"-")</f>
        <v>0.14666002387355281</v>
      </c>
      <c r="L42" s="103">
        <f>IFERROR((G42+$H42)*(1+Dashboard!$D$7)*(1+Dashboard!$D$8),"-")</f>
        <v>0.11486811801150956</v>
      </c>
      <c r="M42" s="53">
        <v>111.08422845278398</v>
      </c>
      <c r="N42" s="54">
        <v>126.14297864150473</v>
      </c>
      <c r="O42" s="109">
        <f>M42*(1+Dashboard!$D$8)</f>
        <v>119.9709667290067</v>
      </c>
      <c r="P42" s="111">
        <f>N42*(1+Dashboard!$D$10)*(1+Dashboard!$D$7)*(1+Dashboard!$D$8)</f>
        <v>149.48730101205035</v>
      </c>
      <c r="Q42" s="112">
        <f>O42*Dashboard!$D$9+P42*(1-Dashboard!$D$9)</f>
        <v>134.72913387052853</v>
      </c>
      <c r="R42" s="51">
        <v>3.279654299242845E-2</v>
      </c>
      <c r="S42" s="49">
        <v>3.3495506528626623E-2</v>
      </c>
      <c r="T42" s="49">
        <v>3.1949270406723317E-2</v>
      </c>
      <c r="U42" s="52">
        <v>3.2152292531864766E-2</v>
      </c>
      <c r="W42" s="36">
        <v>2049</v>
      </c>
      <c r="X42" s="47"/>
      <c r="Y42" s="51" t="s">
        <v>121</v>
      </c>
      <c r="Z42" s="49" t="s">
        <v>121</v>
      </c>
      <c r="AA42" s="49" t="s">
        <v>121</v>
      </c>
      <c r="AB42" s="52" t="s">
        <v>121</v>
      </c>
      <c r="AC42" s="53" t="s">
        <v>121</v>
      </c>
      <c r="AD42" s="55" t="s">
        <v>121</v>
      </c>
      <c r="AE42" s="109" t="str">
        <f>IFERROR(AC42*(1+Dashboard!$D$8),"-")</f>
        <v>-</v>
      </c>
      <c r="AF42" s="119" t="str">
        <f>IFERROR(AD42*(1+Dashboard!$D$7)*(1+Dashboard!$D$8)*(1+Dashboard!$D$10),"-")</f>
        <v>-</v>
      </c>
      <c r="AG42" s="112" t="str">
        <f>IF(AND(AE42="-",AF42="-"),"-",IFERROR(AE42*Dashboard!$D$9,0)+IFERROR(AF42*(1-Dashboard!$D$9),0))</f>
        <v>-</v>
      </c>
      <c r="AH42" s="51" t="s">
        <v>121</v>
      </c>
      <c r="AI42" s="49" t="s">
        <v>121</v>
      </c>
      <c r="AJ42" s="49" t="s">
        <v>121</v>
      </c>
      <c r="AK42" s="52" t="s">
        <v>121</v>
      </c>
      <c r="AL42" s="53" t="s">
        <v>121</v>
      </c>
      <c r="AM42" s="55" t="s">
        <v>121</v>
      </c>
      <c r="AN42" s="109" t="str">
        <f>IFERROR(AL42*(1+Dashboard!$D$8),"-")</f>
        <v>-</v>
      </c>
      <c r="AO42" s="119" t="str">
        <f>IFERROR(AM42*(1+Dashboard!$D$7)*(1+Dashboard!$D$8)*(1+Dashboard!$D$10),"-")</f>
        <v>-</v>
      </c>
      <c r="AP42" s="112" t="str">
        <f>IF(AND(AN42="-",AO42="-"),"-",IFERROR(AN42*Dashboard!$D$9,0)+IFERROR(AO42*(1-Dashboard!$D$9),0))</f>
        <v>-</v>
      </c>
      <c r="AQ42" s="56">
        <v>2.6037935212517015E-4</v>
      </c>
      <c r="AR42" s="58">
        <v>2.6037935212517015E-4</v>
      </c>
      <c r="AT42" s="36">
        <v>2049</v>
      </c>
      <c r="AU42" s="47"/>
      <c r="AV42" s="51" t="s">
        <v>121</v>
      </c>
      <c r="AW42" s="49" t="s">
        <v>121</v>
      </c>
      <c r="AX42" s="49" t="s">
        <v>121</v>
      </c>
      <c r="AY42" s="52" t="s">
        <v>121</v>
      </c>
      <c r="AZ42" s="53" t="s">
        <v>121</v>
      </c>
      <c r="BA42" s="55" t="s">
        <v>121</v>
      </c>
      <c r="BB42" s="109" t="str">
        <f>IFERROR(AZ42*(1+Dashboard!$D$8),"-")</f>
        <v>-</v>
      </c>
      <c r="BC42" s="119" t="str">
        <f>IFERROR(BA42*(1+Dashboard!$D$7)*(1+Dashboard!$D$8)*(1+Dashboard!$D$10),"-")</f>
        <v>-</v>
      </c>
      <c r="BD42" s="112" t="str">
        <f>IF(AND(BB42="-",BC42="-"),"-",IFERROR(BB42*Dashboard!$D$9,0)+IFERROR(BC42*(1-Dashboard!$D$9),0))</f>
        <v>-</v>
      </c>
      <c r="BE42" s="51" t="s">
        <v>121</v>
      </c>
      <c r="BF42" s="49" t="s">
        <v>121</v>
      </c>
      <c r="BG42" s="49" t="s">
        <v>121</v>
      </c>
      <c r="BH42" s="52" t="s">
        <v>121</v>
      </c>
      <c r="BI42" s="53" t="s">
        <v>121</v>
      </c>
      <c r="BJ42" s="55" t="s">
        <v>121</v>
      </c>
      <c r="BK42" s="109" t="str">
        <f>IFERROR(BI42*(1+Dashboard!$D$8),"-")</f>
        <v>-</v>
      </c>
      <c r="BL42" s="119" t="str">
        <f>IFERROR(BJ42*(1+Dashboard!$D$7)*(1+Dashboard!$D$8)*(1+Dashboard!$D$10),"-")</f>
        <v>-</v>
      </c>
      <c r="BM42" s="112" t="str">
        <f>IF(AND(BK42="-",BL42="-"),"-",IFERROR(BK42*Dashboard!$D$9,0)+IFERROR(BL42*(1-Dashboard!$D$9),0))</f>
        <v>-</v>
      </c>
      <c r="BO42" s="36">
        <v>2049</v>
      </c>
      <c r="BP42" s="47"/>
      <c r="BQ42" s="59">
        <v>94</v>
      </c>
      <c r="BR42" s="53" t="s">
        <v>121</v>
      </c>
      <c r="BS42" s="57" t="s">
        <v>121</v>
      </c>
      <c r="BT42" s="112" t="str">
        <f>IF(AND(BR42="-",BS42="-"),"-",IFERROR(BR42*Dashboard!$D$9,0)+IFERROR(BS42*(1-Dashboard!$D$9),0))</f>
        <v>-</v>
      </c>
      <c r="BU42" s="53" t="s">
        <v>121</v>
      </c>
      <c r="BV42" s="57" t="s">
        <v>121</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v>8.2757146854332941E-2</v>
      </c>
      <c r="E43" s="63">
        <v>6.201644668478553E-2</v>
      </c>
      <c r="F43" s="63">
        <v>0.12083806841564294</v>
      </c>
      <c r="G43" s="63">
        <v>9.1468743731373023E-2</v>
      </c>
      <c r="H43" s="64">
        <v>1.2367506683877883E-2</v>
      </c>
      <c r="I43" s="104">
        <f>IFERROR((D43+$H43)*(1+Dashboard!$D$7)*(1+Dashboard!$D$8),"-")</f>
        <v>0.11095339588696912</v>
      </c>
      <c r="J43" s="105">
        <f>IFERROR((E43+$H43)*(1+Dashboard!$D$7)*(1+Dashboard!$D$8),"-")</f>
        <v>8.6761443209209005E-2</v>
      </c>
      <c r="K43" s="105">
        <f>IFERROR((F43+$H43)*(1+Dashboard!$D$7)*(1+Dashboard!$D$8),"-")</f>
        <v>0.15537098279608111</v>
      </c>
      <c r="L43" s="106">
        <f>IFERROR((G43+$H43)*(1+Dashboard!$D$7)*(1+Dashboard!$D$8),"-")</f>
        <v>0.12111460248434867</v>
      </c>
      <c r="M43" s="67">
        <v>112.93616067141195</v>
      </c>
      <c r="N43" s="68">
        <v>128.16216811096382</v>
      </c>
      <c r="O43" s="115">
        <f>M43*(1+Dashboard!$D$8)</f>
        <v>121.97105352512492</v>
      </c>
      <c r="P43" s="117">
        <f>N43*(1+Dashboard!$D$10)*(1+Dashboard!$D$7)*(1+Dashboard!$D$8)</f>
        <v>151.8801665307823</v>
      </c>
      <c r="Q43" s="118">
        <f>O43*Dashboard!$D$9+P43*(1-Dashboard!$D$9)</f>
        <v>136.92561002795361</v>
      </c>
      <c r="R43" s="65">
        <v>3.2442948099331466E-2</v>
      </c>
      <c r="S43" s="63">
        <v>3.3134375782225903E-2</v>
      </c>
      <c r="T43" s="63">
        <v>3.1604810356266166E-2</v>
      </c>
      <c r="U43" s="66">
        <v>3.1805643604773511E-2</v>
      </c>
      <c r="W43" s="61">
        <v>2050</v>
      </c>
      <c r="X43" s="47"/>
      <c r="Y43" s="65" t="s">
        <v>121</v>
      </c>
      <c r="Z43" s="63" t="s">
        <v>121</v>
      </c>
      <c r="AA43" s="63" t="s">
        <v>121</v>
      </c>
      <c r="AB43" s="66" t="s">
        <v>121</v>
      </c>
      <c r="AC43" s="67" t="s">
        <v>121</v>
      </c>
      <c r="AD43" s="69" t="s">
        <v>121</v>
      </c>
      <c r="AE43" s="115" t="str">
        <f>IFERROR(AC43*(1+Dashboard!$D$8),"-")</f>
        <v>-</v>
      </c>
      <c r="AF43" s="120" t="str">
        <f>IFERROR(AD43*(1+Dashboard!$D$7)*(1+Dashboard!$D$8)*(1+Dashboard!$D$10),"-")</f>
        <v>-</v>
      </c>
      <c r="AG43" s="118" t="str">
        <f>IF(AND(AE43="-",AF43="-"),"-",IFERROR(AE43*Dashboard!$D$9,0)+IFERROR(AF43*(1-Dashboard!$D$9),0))</f>
        <v>-</v>
      </c>
      <c r="AH43" s="65" t="s">
        <v>121</v>
      </c>
      <c r="AI43" s="63" t="s">
        <v>121</v>
      </c>
      <c r="AJ43" s="63" t="s">
        <v>121</v>
      </c>
      <c r="AK43" s="66" t="s">
        <v>121</v>
      </c>
      <c r="AL43" s="67" t="s">
        <v>121</v>
      </c>
      <c r="AM43" s="69" t="s">
        <v>121</v>
      </c>
      <c r="AN43" s="115" t="str">
        <f>IFERROR(AL43*(1+Dashboard!$D$8),"-")</f>
        <v>-</v>
      </c>
      <c r="AO43" s="120" t="str">
        <f>IFERROR(AM43*(1+Dashboard!$D$7)*(1+Dashboard!$D$8)*(1+Dashboard!$D$10),"-")</f>
        <v>-</v>
      </c>
      <c r="AP43" s="118" t="str">
        <f>IF(AND(AN43="-",AO43="-"),"-",IFERROR(AN43*Dashboard!$D$9,0)+IFERROR(AO43*(1-Dashboard!$D$9),0))</f>
        <v>-</v>
      </c>
      <c r="AQ43" s="71">
        <v>2.6037935212517015E-4</v>
      </c>
      <c r="AR43" s="72">
        <v>2.6037935212517015E-4</v>
      </c>
      <c r="AT43" s="61">
        <v>2050</v>
      </c>
      <c r="AU43" s="47"/>
      <c r="AV43" s="65" t="s">
        <v>121</v>
      </c>
      <c r="AW43" s="63" t="s">
        <v>121</v>
      </c>
      <c r="AX43" s="63" t="s">
        <v>121</v>
      </c>
      <c r="AY43" s="66" t="s">
        <v>121</v>
      </c>
      <c r="AZ43" s="67" t="s">
        <v>121</v>
      </c>
      <c r="BA43" s="69" t="s">
        <v>121</v>
      </c>
      <c r="BB43" s="115" t="str">
        <f>IFERROR(AZ43*(1+Dashboard!$D$8),"-")</f>
        <v>-</v>
      </c>
      <c r="BC43" s="120" t="str">
        <f>IFERROR(BA43*(1+Dashboard!$D$7)*(1+Dashboard!$D$8)*(1+Dashboard!$D$10),"-")</f>
        <v>-</v>
      </c>
      <c r="BD43" s="118" t="str">
        <f>IF(AND(BB43="-",BC43="-"),"-",IFERROR(BB43*Dashboard!$D$9,0)+IFERROR(BC43*(1-Dashboard!$D$9),0))</f>
        <v>-</v>
      </c>
      <c r="BE43" s="65" t="s">
        <v>121</v>
      </c>
      <c r="BF43" s="63" t="s">
        <v>121</v>
      </c>
      <c r="BG43" s="63" t="s">
        <v>121</v>
      </c>
      <c r="BH43" s="66" t="s">
        <v>121</v>
      </c>
      <c r="BI43" s="67" t="s">
        <v>121</v>
      </c>
      <c r="BJ43" s="69" t="s">
        <v>121</v>
      </c>
      <c r="BK43" s="115" t="str">
        <f>IFERROR(BI43*(1+Dashboard!$D$8),"-")</f>
        <v>-</v>
      </c>
      <c r="BL43" s="120" t="str">
        <f>IFERROR(BJ43*(1+Dashboard!$D$7)*(1+Dashboard!$D$8)*(1+Dashboard!$D$10),"-")</f>
        <v>-</v>
      </c>
      <c r="BM43" s="118" t="str">
        <f>IF(AND(BK43="-",BL43="-"),"-",IFERROR(BK43*Dashboard!$D$9,0)+IFERROR(BL43*(1-Dashboard!$D$9),0))</f>
        <v>-</v>
      </c>
      <c r="BO43" s="61">
        <v>2050</v>
      </c>
      <c r="BP43" s="47"/>
      <c r="BQ43" s="73">
        <v>94</v>
      </c>
      <c r="BR43" s="67" t="s">
        <v>121</v>
      </c>
      <c r="BS43" s="70" t="s">
        <v>121</v>
      </c>
      <c r="BT43" s="118" t="str">
        <f>IF(AND(BR43="-",BS43="-"),"-",IFERROR(BR43*Dashboard!$D$9,0)+IFERROR(BS43*(1-Dashboard!$D$9),0))</f>
        <v>-</v>
      </c>
      <c r="BU43" s="67" t="s">
        <v>121</v>
      </c>
      <c r="BV43" s="70" t="s">
        <v>121</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-PMT(Dashboard!$D$15,10,(NPV(Dashboard!$D$15,D12:D20)+IF(D11="-",,D11)),,1)</f>
        <v>5.4128575009726197E-2</v>
      </c>
      <c r="E46" s="102">
        <f>-PMT(Dashboard!$D$15,10,(NPV(Dashboard!$D$15,E12:E20)+IF(E11="-",,E11)),,1)</f>
        <v>5.0137065206912426E-2</v>
      </c>
      <c r="F46" s="102">
        <f>-PMT(Dashboard!$D$15,10,(NPV(Dashboard!$D$15,F12:F20)+IF(F11="-",,F11)),,1)</f>
        <v>4.0719126717205886E-2</v>
      </c>
      <c r="G46" s="102">
        <f>-PMT(Dashboard!$D$15,10,(NPV(Dashboard!$D$15,G12:G20)+IF(G11="-",,G11)),,1)</f>
        <v>3.4779792625565416E-2</v>
      </c>
      <c r="H46" s="107">
        <f>-PMT(Dashboard!$D$15,10,(NPV(Dashboard!$D$15,H12:H20)+IF(H11="-",,H11)),,1)</f>
        <v>4.8656501633456599E-3</v>
      </c>
      <c r="I46" s="101">
        <f>-PMT(Dashboard!$D$15,10,(NPV(Dashboard!$D$15,I12:I20)+IF(I11="-",,I11)),,1)</f>
        <v>6.8810864241871023E-2</v>
      </c>
      <c r="J46" s="102">
        <f>-PMT(Dashboard!$D$15,10,(NPV(Dashboard!$D$15,J12:J20)+IF(J11="-",,J11)),,1)</f>
        <v>6.415516720786904E-2</v>
      </c>
      <c r="K46" s="102">
        <f>-PMT(Dashboard!$D$15,10,(NPV(Dashboard!$D$15,K12:K20)+IF(K11="-",,K11)),,1)</f>
        <v>5.3170083753475317E-2</v>
      </c>
      <c r="L46" s="108">
        <f>-PMT(Dashboard!$D$15,10,(NPV(Dashboard!$D$15,L12:L20)+IF(L11="-",,L11)),,1)</f>
        <v>4.6242444468985885E-2</v>
      </c>
      <c r="M46" s="109">
        <f>-PMT(Dashboard!$D$15,10,(NPV(Dashboard!$D$15,M12:M20)+IF(M11="-",,M11)),,1)</f>
        <v>73.28754827689886</v>
      </c>
      <c r="N46" s="110">
        <f>-PMT(Dashboard!$D$15,10,(NPV(Dashboard!$D$15,N12:N20)+IF(N11="-",,N11)),,1)</f>
        <v>26.368526233790405</v>
      </c>
      <c r="O46" s="109">
        <f>-PMT(Dashboard!$D$15,10,(NPV(Dashboard!$D$15,O12:O20)+IF(O11="-",,O11)),,1)</f>
        <v>79.150552139050774</v>
      </c>
      <c r="P46" s="111">
        <f>-PMT(Dashboard!$D$15,10,(NPV(Dashboard!$D$15,P12:P20)+IF(P11="-",,P11)),,1)</f>
        <v>31.248348983078621</v>
      </c>
      <c r="Q46" s="112">
        <f>-PMT(Dashboard!$D$15,10,(NPV(Dashboard!$D$15,Q12:Q20)+IF(Q11="-",,Q11)),,1)</f>
        <v>55.199450561064694</v>
      </c>
      <c r="R46" s="101">
        <f>-PMT(Dashboard!$D$15,10,(NPV(Dashboard!$D$15,R12:R20)+IF(R11="-",,R11)),,1)</f>
        <v>4.3100980996918524E-2</v>
      </c>
      <c r="S46" s="102">
        <f>-PMT(Dashboard!$D$15,10,(NPV(Dashboard!$D$15,S12:S20)+IF(S11="-",,S11)),,1)</f>
        <v>4.4019553850715078E-2</v>
      </c>
      <c r="T46" s="102">
        <f>-PMT(Dashboard!$D$15,10,(NPV(Dashboard!$D$15,T12:T20)+IF(T11="-",,T11)),,1)</f>
        <v>4.198750145658655E-2</v>
      </c>
      <c r="U46" s="103">
        <f>-PMT(Dashboard!$D$15,10,(NPV(Dashboard!$D$15,U12:U20)+IF(U11="-",,U11)),,1)</f>
        <v>4.2254311673739497E-2</v>
      </c>
      <c r="W46" s="92" t="s">
        <v>21</v>
      </c>
      <c r="X46" s="79">
        <v>10</v>
      </c>
      <c r="Y46" s="101">
        <f>-PMT(Dashboard!$D$15,10,(NPV(Dashboard!$D$15,Y12:Y20)+IF(Y11="-",,Y11)),,1)</f>
        <v>9.3635498286594038E-3</v>
      </c>
      <c r="Z46" s="102">
        <f>-PMT(Dashboard!$D$15,10,(NPV(Dashboard!$D$15,Z12:Z20)+IF(Z11="-",,Z11)),,1)</f>
        <v>6.6798582499631972E-3</v>
      </c>
      <c r="AA46" s="102">
        <f>-PMT(Dashboard!$D$15,10,(NPV(Dashboard!$D$15,AA12:AA20)+IF(AA11="-",,AA11)),,1)</f>
        <v>7.4503640129124013E-3</v>
      </c>
      <c r="AB46" s="108">
        <f>-PMT(Dashboard!$D$15,10,(NPV(Dashboard!$D$15,AB12:AB20)+IF(AB11="-",,AB11)),,1)</f>
        <v>5.054978538755122E-3</v>
      </c>
      <c r="AC46" s="109">
        <f>-PMT(Dashboard!$D$15,10,(NPV(Dashboard!$D$15,AC12:AC20)+IF(AC11="-",,AC11)),,1)</f>
        <v>28.657352780464795</v>
      </c>
      <c r="AD46" s="111">
        <f>-PMT(Dashboard!$D$15,10,(NPV(Dashboard!$D$15,AD12:AD20)+IF(AD11="-",,AD11)),,1)</f>
        <v>77.342099887337085</v>
      </c>
      <c r="AE46" s="109">
        <f>-PMT(Dashboard!$D$15,10,(NPV(Dashboard!$D$15,AE12:AE20)+IF(AE11="-",,AE11)),,1)</f>
        <v>30.949941002901983</v>
      </c>
      <c r="AF46" s="119">
        <f>-PMT(Dashboard!$D$15,10,(NPV(Dashboard!$D$15,AF12:AF20)+IF(AF11="-",,AF11)),,1)</f>
        <v>91.655214513527426</v>
      </c>
      <c r="AG46" s="112">
        <f>-PMT(Dashboard!$D$15,10,(NPV(Dashboard!$D$15,AG12:AG20)+IF(AG11="-",,AG11)),,1)</f>
        <v>58.920826054892153</v>
      </c>
      <c r="AH46" s="101">
        <f>-PMT(Dashboard!$D$15,10,(NPV(Dashboard!$D$15,AH12:AH20)+IF(AH11="-",,AH11)),,1)</f>
        <v>9.1499046043115526E-3</v>
      </c>
      <c r="AI46" s="102">
        <f>-PMT(Dashboard!$D$15,10,(NPV(Dashboard!$D$15,AI12:AI20)+IF(AI11="-",,AI11)),,1)</f>
        <v>6.5365233573048435E-3</v>
      </c>
      <c r="AJ46" s="102">
        <f>-PMT(Dashboard!$D$15,10,(NPV(Dashboard!$D$15,AJ12:AJ20)+IF(AJ11="-",,AJ11)),,1)</f>
        <v>7.4349941012214829E-3</v>
      </c>
      <c r="AK46" s="108">
        <f>-PMT(Dashboard!$D$15,10,(NPV(Dashboard!$D$15,AK12:AK20)+IF(AK11="-",,AK11)),,1)</f>
        <v>5.0556616967009404E-3</v>
      </c>
      <c r="AL46" s="109">
        <f>-PMT(Dashboard!$D$15,10,(NPV(Dashboard!$D$15,AL12:AL20)+IF(AL11="-",,AL11)),,1)</f>
        <v>21.002698174678098</v>
      </c>
      <c r="AM46" s="111">
        <f>-PMT(Dashboard!$D$15,10,(NPV(Dashboard!$D$15,AM12:AM20)+IF(AM11="-",,AM11)),,1)</f>
        <v>71.329370126713755</v>
      </c>
      <c r="AN46" s="109">
        <f>-PMT(Dashboard!$D$15,10,(NPV(Dashboard!$D$15,AN12:AN20)+IF(AN11="-",,AN11)),,1)</f>
        <v>22.682914028652348</v>
      </c>
      <c r="AO46" s="119">
        <f>-PMT(Dashboard!$D$15,10,(NPV(Dashboard!$D$15,AO12:AO20)+IF(AO11="-",,AO11)),,1)</f>
        <v>84.529754552851713</v>
      </c>
      <c r="AP46" s="112">
        <f>-PMT(Dashboard!$D$15,10,(NPV(Dashboard!$D$15,AP12:AP20)+IF(AP11="-",,AP11)),,1)</f>
        <v>50.878672211812351</v>
      </c>
      <c r="AQ46" s="101">
        <f>-PMT(Dashboard!$D$15,10,(NPV(Dashboard!$D$15,AQ12:AQ20)+IF(AQ11="-",,AQ11)),,1)</f>
        <v>3.4730783304522512E-3</v>
      </c>
      <c r="AR46" s="103">
        <f>-PMT(Dashboard!$D$15,10,(NPV(Dashboard!$D$15,AR12:AR20)+IF(AR11="-",,AR11)),,1)</f>
        <v>2.816227635814694E-3</v>
      </c>
      <c r="AT46" s="92" t="s">
        <v>21</v>
      </c>
      <c r="AU46" s="79">
        <v>10</v>
      </c>
      <c r="AV46" s="101">
        <f>-PMT(Dashboard!$D$15,10,(NPV(Dashboard!$D$15,AV12:AV20)+IF(AV11="-",,AV11)),,1)</f>
        <v>3.5412435455341638E-2</v>
      </c>
      <c r="AW46" s="102">
        <f>-PMT(Dashboard!$D$15,10,(NPV(Dashboard!$D$15,AW12:AW20)+IF(AW11="-",,AW11)),,1)</f>
        <v>2.5274988129670432E-2</v>
      </c>
      <c r="AX46" s="102">
        <f>-PMT(Dashboard!$D$15,10,(NPV(Dashboard!$D$15,AX12:AX20)+IF(AX11="-",,AX11)),,1)</f>
        <v>2.6725181669451925E-2</v>
      </c>
      <c r="AY46" s="108">
        <f>-PMT(Dashboard!$D$15,10,(NPV(Dashboard!$D$15,AY12:AY20)+IF(AY11="-",,AY11)),,1)</f>
        <v>1.826238840200866E-2</v>
      </c>
      <c r="AZ46" s="109">
        <f>-PMT(Dashboard!$D$15,10,(NPV(Dashboard!$D$15,AZ12:AZ20)+IF(AZ11="-",,AZ11)),,1)</f>
        <v>90.523897310050671</v>
      </c>
      <c r="BA46" s="111">
        <f>-PMT(Dashboard!$D$15,10,(NPV(Dashboard!$D$15,BA12:BA20)+IF(BA11="-",,BA11)),,1)</f>
        <v>250.93359247904979</v>
      </c>
      <c r="BB46" s="109">
        <f>-PMT(Dashboard!$D$15,10,(NPV(Dashboard!$D$15,BB12:BB20)+IF(BB11="-",,BB11)),,1)</f>
        <v>97.765809094854731</v>
      </c>
      <c r="BC46" s="119">
        <f>-PMT(Dashboard!$D$15,10,(NPV(Dashboard!$D$15,BC12:BC20)+IF(BC11="-",,BC11)),,1)</f>
        <v>297.37196534384481</v>
      </c>
      <c r="BD46" s="112">
        <f>-PMT(Dashboard!$D$15,10,(NPV(Dashboard!$D$15,BD12:BD20)+IF(BD11="-",,BD11)),,1)</f>
        <v>189.84138160237748</v>
      </c>
      <c r="BE46" s="101">
        <f>-PMT(Dashboard!$D$15,10,(NPV(Dashboard!$D$15,BE12:BE20)+IF(BE11="-",,BE11)),,1)</f>
        <v>3.4262456153164735E-2</v>
      </c>
      <c r="BF46" s="102">
        <f>-PMT(Dashboard!$D$15,10,(NPV(Dashboard!$D$15,BF12:BF20)+IF(BF11="-",,BF11)),,1)</f>
        <v>2.449598725385892E-2</v>
      </c>
      <c r="BG46" s="102">
        <f>-PMT(Dashboard!$D$15,10,(NPV(Dashboard!$D$15,BG12:BG20)+IF(BG11="-",,BG11)),,1)</f>
        <v>2.6392177571737657E-2</v>
      </c>
      <c r="BH46" s="108">
        <f>-PMT(Dashboard!$D$15,10,(NPV(Dashboard!$D$15,BH12:BH20)+IF(BH11="-",,BH11)),,1)</f>
        <v>1.8066391320948845E-2</v>
      </c>
      <c r="BI46" s="109">
        <f>-PMT(Dashboard!$D$15,10,(NPV(Dashboard!$D$15,BI12:BI20)+IF(BI11="-",,BI11)),,1)</f>
        <v>66.670832316112438</v>
      </c>
      <c r="BJ46" s="111">
        <f>-PMT(Dashboard!$D$15,10,(NPV(Dashboard!$D$15,BJ12:BJ20)+IF(BJ11="-",,BJ11)),,1)</f>
        <v>231.50243510055756</v>
      </c>
      <c r="BK46" s="109">
        <f>-PMT(Dashboard!$D$15,10,(NPV(Dashboard!$D$15,BK12:BK20)+IF(BK11="-",,BK11)),,1)</f>
        <v>72.004498901401433</v>
      </c>
      <c r="BL46" s="119">
        <f>-PMT(Dashboard!$D$15,10,(NPV(Dashboard!$D$15,BL12:BL20)+IF(BL11="-",,BL11)),,1)</f>
        <v>274.34483134611105</v>
      </c>
      <c r="BM46" s="112">
        <f>-PMT(Dashboard!$D$15,10,(NPV(Dashboard!$D$15,BM12:BM20)+IF(BM11="-",,BM11)),,1)</f>
        <v>164.32192448852808</v>
      </c>
      <c r="BO46" s="92" t="s">
        <v>21</v>
      </c>
      <c r="BP46" s="79">
        <v>10</v>
      </c>
      <c r="BQ46" s="121">
        <f>-PMT(Dashboard!$D$15,10,(NPV(Dashboard!$D$15,BQ12:BQ20)+IF(BQ11="-",,BQ11)),,1)</f>
        <v>94.000000000000014</v>
      </c>
      <c r="BR46" s="109">
        <f>-PMT(Dashboard!$D$15,10,(NPV(Dashboard!$D$15,BR12:BR20)+IF(BR11="-",,BR11)),,1)</f>
        <v>0.94128340325418858</v>
      </c>
      <c r="BS46" s="119">
        <f>-PMT(Dashboard!$D$15,10,(NPV(Dashboard!$D$15,BS12:BS20)+IF(BS11="-",,BS11)),,1)</f>
        <v>8.332183877578565</v>
      </c>
      <c r="BT46" s="112">
        <f>-PMT(Dashboard!$D$15,10,(NPV(Dashboard!$D$15,BT12:BT20)+IF(BT11="-",,BT11)),,1)</f>
        <v>4.6367336404163773</v>
      </c>
      <c r="BU46" s="109">
        <f>-PMT(Dashboard!$D$15,10,(NPV(Dashboard!$D$15,BU12:BU20)+IF(BU11="-",,BU11)),,1)</f>
        <v>0.48403563989045389</v>
      </c>
      <c r="BV46" s="119">
        <f>-PMT(Dashboard!$D$15,10,(NPV(Dashboard!$D$15,BV12:BV20)+IF(BV11="-",,BV11)),,1)</f>
        <v>7.328769273320594</v>
      </c>
      <c r="BW46" s="112">
        <f>-PMT(Dashboard!$D$15,10,(NPV(Dashboard!$D$15,BW12:BW20)+IF(BW11="-",,BW11)),,1)</f>
        <v>3.9064024566055231</v>
      </c>
      <c r="BX46" s="112">
        <f>-PMT(Dashboard!$D$15,10,(NPV(Dashboard!$D$15,BX12:BX20)+IF(BX11="-",,BX11)),,1)</f>
        <v>5.408286118181663</v>
      </c>
      <c r="BY46" s="112">
        <f>-PMT(Dashboard!$D$15,10,(NPV(Dashboard!$D$15,BY12:BY20)+IF(BY11="-",,BY11)),,1)</f>
        <v>4.5564278253846826</v>
      </c>
    </row>
    <row r="47" spans="2:77" x14ac:dyDescent="0.2">
      <c r="B47" s="92" t="s">
        <v>22</v>
      </c>
      <c r="C47" s="79">
        <v>15</v>
      </c>
      <c r="D47" s="101">
        <f>-PMT(Dashboard!$D$15,15,(NPV(Dashboard!$D$15,D12:D25)+IF(D11="-",,D11)),,1)</f>
        <v>5.5997398805747882E-2</v>
      </c>
      <c r="E47" s="102">
        <f>-PMT(Dashboard!$D$15,15,(NPV(Dashboard!$D$15,E12:E25)+IF(E11="-",,E11)),,1)</f>
        <v>5.1769052309483081E-2</v>
      </c>
      <c r="F47" s="102">
        <f>-PMT(Dashboard!$D$15,15,(NPV(Dashboard!$D$15,F12:F25)+IF(F11="-",,F11)),,1)</f>
        <v>4.3007915004342923E-2</v>
      </c>
      <c r="G47" s="102">
        <f>-PMT(Dashboard!$D$15,15,(NPV(Dashboard!$D$15,G12:G25)+IF(G11="-",,G11)),,1)</f>
        <v>3.6864940636957687E-2</v>
      </c>
      <c r="H47" s="107">
        <f>-PMT(Dashboard!$D$15,15,(NPV(Dashboard!$D$15,H12:H25)+IF(H11="-",,H11)),,1)</f>
        <v>3.7640168190099612E-3</v>
      </c>
      <c r="I47" s="101">
        <f>-PMT(Dashboard!$D$15,15,(NPV(Dashboard!$D$15,I12:I25)+IF(I11="-",,I11)),,1)</f>
        <v>6.9705715184717548E-2</v>
      </c>
      <c r="J47" s="102">
        <f>-PMT(Dashboard!$D$15,15,(NPV(Dashboard!$D$15,J12:J25)+IF(J11="-",,J11)),,1)</f>
        <v>6.4773771831474286E-2</v>
      </c>
      <c r="K47" s="102">
        <f>-PMT(Dashboard!$D$15,15,(NPV(Dashboard!$D$15,K12:K25)+IF(K11="-",,K11)),,1)</f>
        <v>5.4554781278758811E-2</v>
      </c>
      <c r="L47" s="108">
        <f>-PMT(Dashboard!$D$15,15,(NPV(Dashboard!$D$15,L12:L25)+IF(L11="-",,L11)),,1)</f>
        <v>4.7389615976640667E-2</v>
      </c>
      <c r="M47" s="109">
        <f>-PMT(Dashboard!$D$15,15,(NPV(Dashboard!$D$15,M12:M25)+IF(M11="-",,M11)),,1)</f>
        <v>76.938370478334988</v>
      </c>
      <c r="N47" s="110">
        <f>-PMT(Dashboard!$D$15,15,(NPV(Dashboard!$D$15,N12:N25)+IF(N11="-",,N11)),,1)</f>
        <v>48.622829545884954</v>
      </c>
      <c r="O47" s="109">
        <f>-PMT(Dashboard!$D$15,15,(NPV(Dashboard!$D$15,O12:O25)+IF(O11="-",,O11)),,1)</f>
        <v>83.093440116601812</v>
      </c>
      <c r="P47" s="111">
        <f>-PMT(Dashboard!$D$15,15,(NPV(Dashboard!$D$15,P12:P25)+IF(P11="-",,P11)),,1)</f>
        <v>57.621087076437348</v>
      </c>
      <c r="Q47" s="112">
        <f>-PMT(Dashboard!$D$15,15,(NPV(Dashboard!$D$15,Q12:Q25)+IF(Q11="-",,Q11)),,1)</f>
        <v>70.357263596519587</v>
      </c>
      <c r="R47" s="101">
        <f>-PMT(Dashboard!$D$15,15,(NPV(Dashboard!$D$15,R12:R25)+IF(R11="-",,R11)),,1)</f>
        <v>4.2236494678440061E-2</v>
      </c>
      <c r="S47" s="102">
        <f>-PMT(Dashboard!$D$15,15,(NPV(Dashboard!$D$15,S12:S25)+IF(S11="-",,S11)),,1)</f>
        <v>4.3136643504609738E-2</v>
      </c>
      <c r="T47" s="102">
        <f>-PMT(Dashboard!$D$15,15,(NPV(Dashboard!$D$15,T12:T25)+IF(T11="-",,T11)),,1)</f>
        <v>4.1145348454108312E-2</v>
      </c>
      <c r="U47" s="103">
        <f>-PMT(Dashboard!$D$15,15,(NPV(Dashboard!$D$15,U12:U25)+IF(U11="-",,U11)),,1)</f>
        <v>4.1406807197187478E-2</v>
      </c>
      <c r="W47" s="92" t="s">
        <v>22</v>
      </c>
      <c r="X47" s="79">
        <v>15</v>
      </c>
      <c r="Y47" s="101">
        <f>-PMT(Dashboard!$D$15,15,(NPV(Dashboard!$D$15,Y12:Y25)+IF(Y11="-",,Y11)),,1)</f>
        <v>6.4481262587700637E-3</v>
      </c>
      <c r="Z47" s="102">
        <f>-PMT(Dashboard!$D$15,15,(NPV(Dashboard!$D$15,Z12:Z25)+IF(Z11="-",,Z11)),,1)</f>
        <v>4.600025649953347E-3</v>
      </c>
      <c r="AA47" s="102">
        <f>-PMT(Dashboard!$D$15,15,(NPV(Dashboard!$D$15,AA12:AA25)+IF(AA11="-",,AA11)),,1)</f>
        <v>5.130627668794502E-3</v>
      </c>
      <c r="AB47" s="108">
        <f>-PMT(Dashboard!$D$15,15,(NPV(Dashboard!$D$15,AB12:AB25)+IF(AB11="-",,AB11)),,1)</f>
        <v>3.481066523884001E-3</v>
      </c>
      <c r="AC47" s="109">
        <f>-PMT(Dashboard!$D$15,15,(NPV(Dashboard!$D$15,AC12:AC25)+IF(AC11="-",,AC11)),,1)</f>
        <v>19.734634017215296</v>
      </c>
      <c r="AD47" s="111">
        <f>-PMT(Dashboard!$D$15,15,(NPV(Dashboard!$D$15,AD12:AD25)+IF(AD11="-",,AD11)),,1)</f>
        <v>81.919502763776094</v>
      </c>
      <c r="AE47" s="109">
        <f>-PMT(Dashboard!$D$15,15,(NPV(Dashboard!$D$15,AE12:AE25)+IF(AE11="-",,AE11)),,1)</f>
        <v>21.313404738592524</v>
      </c>
      <c r="AF47" s="119">
        <f>-PMT(Dashboard!$D$15,15,(NPV(Dashboard!$D$15,AF12:AF25)+IF(AF11="-",,AF11)),,1)</f>
        <v>97.079722552047159</v>
      </c>
      <c r="AG47" s="112">
        <f>-PMT(Dashboard!$D$15,15,(NPV(Dashboard!$D$15,AG12:AG25)+IF(AG11="-",,AG11)),,1)</f>
        <v>56.673850717597723</v>
      </c>
      <c r="AH47" s="101">
        <f>-PMT(Dashboard!$D$15,15,(NPV(Dashboard!$D$15,AH12:AH25)+IF(AH11="-",,AH11)),,1)</f>
        <v>6.4197980737144954E-3</v>
      </c>
      <c r="AI47" s="102">
        <f>-PMT(Dashboard!$D$15,15,(NPV(Dashboard!$D$15,AI12:AI25)+IF(AI11="-",,AI11)),,1)</f>
        <v>4.5827933034505103E-3</v>
      </c>
      <c r="AJ47" s="102">
        <f>-PMT(Dashboard!$D$15,15,(NPV(Dashboard!$D$15,AJ12:AJ25)+IF(AJ11="-",,AJ11)),,1)</f>
        <v>5.219944783818555E-3</v>
      </c>
      <c r="AK47" s="108">
        <f>-PMT(Dashboard!$D$15,15,(NPV(Dashboard!$D$15,AK12:AK25)+IF(AK11="-",,AK11)),,1)</f>
        <v>3.5471480170755874E-3</v>
      </c>
      <c r="AL47" s="109">
        <f>-PMT(Dashboard!$D$15,15,(NPV(Dashboard!$D$15,AL12:AL25)+IF(AL11="-",,AL11)),,1)</f>
        <v>14.463323427900571</v>
      </c>
      <c r="AM47" s="111">
        <f>-PMT(Dashboard!$D$15,15,(NPV(Dashboard!$D$15,AM12:AM25)+IF(AM11="-",,AM11)),,1)</f>
        <v>96.145282265472957</v>
      </c>
      <c r="AN47" s="109">
        <f>-PMT(Dashboard!$D$15,15,(NPV(Dashboard!$D$15,AN12:AN25)+IF(AN11="-",,AN11)),,1)</f>
        <v>15.620389302132615</v>
      </c>
      <c r="AO47" s="119">
        <f>-PMT(Dashboard!$D$15,15,(NPV(Dashboard!$D$15,AO12:AO25)+IF(AO11="-",,AO11)),,1)</f>
        <v>113.93815895019884</v>
      </c>
      <c r="AP47" s="112">
        <f>-PMT(Dashboard!$D$15,15,(NPV(Dashboard!$D$15,AP12:AP25)+IF(AP11="-",,AP11)),,1)</f>
        <v>61.102642185653657</v>
      </c>
      <c r="AQ47" s="101">
        <f>-PMT(Dashboard!$D$15,15,(NPV(Dashboard!$D$15,AQ12:AQ25)+IF(AQ11="-",,AQ11)),,1)</f>
        <v>2.4725556506463744E-3</v>
      </c>
      <c r="AR47" s="103">
        <f>-PMT(Dashboard!$D$15,15,(NPV(Dashboard!$D$15,AR12:AR25)+IF(AR11="-",,AR11)),,1)</f>
        <v>2.0202211952649175E-3</v>
      </c>
      <c r="AT47" s="92" t="s">
        <v>22</v>
      </c>
      <c r="AU47" s="79">
        <v>15</v>
      </c>
      <c r="AV47" s="101">
        <f>-PMT(Dashboard!$D$15,15,(NPV(Dashboard!$D$15,AV12:AV25)+IF(AV11="-",,AV11)),,1)</f>
        <v>2.4386462305960817E-2</v>
      </c>
      <c r="AW47" s="102">
        <f>-PMT(Dashboard!$D$15,15,(NPV(Dashboard!$D$15,AW12:AW25)+IF(AW11="-",,AW11)),,1)</f>
        <v>1.7405398340509838E-2</v>
      </c>
      <c r="AX47" s="102">
        <f>-PMT(Dashboard!$D$15,15,(NPV(Dashboard!$D$15,AX12:AX25)+IF(AX11="-",,AX11)),,1)</f>
        <v>1.8404061370586602E-2</v>
      </c>
      <c r="AY47" s="108">
        <f>-PMT(Dashboard!$D$15,15,(NPV(Dashboard!$D$15,AY12:AY25)+IF(AY11="-",,AY11)),,1)</f>
        <v>1.2576233197630085E-2</v>
      </c>
      <c r="AZ47" s="109">
        <f>-PMT(Dashboard!$D$15,15,(NPV(Dashboard!$D$15,AZ12:AZ25)+IF(AZ11="-",,AZ11)),,1)</f>
        <v>62.338485934528656</v>
      </c>
      <c r="BA47" s="111">
        <f>-PMT(Dashboard!$D$15,15,(NPV(Dashboard!$D$15,BA12:BA25)+IF(BA11="-",,BA11)),,1)</f>
        <v>265.94843380850256</v>
      </c>
      <c r="BB47" s="109">
        <f>-PMT(Dashboard!$D$15,15,(NPV(Dashboard!$D$15,BB12:BB25)+IF(BB11="-",,BB11)),,1)</f>
        <v>67.325564809290952</v>
      </c>
      <c r="BC47" s="119">
        <f>-PMT(Dashboard!$D$15,15,(NPV(Dashboard!$D$15,BC12:BC25)+IF(BC11="-",,BC11)),,1)</f>
        <v>315.16548924534533</v>
      </c>
      <c r="BD47" s="112">
        <f>-PMT(Dashboard!$D$15,15,(NPV(Dashboard!$D$15,BD12:BD25)+IF(BD11="-",,BD11)),,1)</f>
        <v>183.05563903433546</v>
      </c>
      <c r="BE47" s="101">
        <f>-PMT(Dashboard!$D$15,15,(NPV(Dashboard!$D$15,BE12:BE25)+IF(BE11="-",,BE11)),,1)</f>
        <v>2.4009164731275304E-2</v>
      </c>
      <c r="BF47" s="102">
        <f>-PMT(Dashboard!$D$15,15,(NPV(Dashboard!$D$15,BF12:BF25)+IF(BF11="-",,BF11)),,1)</f>
        <v>1.7155073156431729E-2</v>
      </c>
      <c r="BG47" s="102">
        <f>-PMT(Dashboard!$D$15,15,(NPV(Dashboard!$D$15,BG12:BG25)+IF(BG11="-",,BG11)),,1)</f>
        <v>1.850494273520548E-2</v>
      </c>
      <c r="BH47" s="108">
        <f>-PMT(Dashboard!$D$15,15,(NPV(Dashboard!$D$15,BH12:BH25)+IF(BH11="-",,BH11)),,1)</f>
        <v>1.2661963323964185E-2</v>
      </c>
      <c r="BI47" s="109">
        <f>-PMT(Dashboard!$D$15,15,(NPV(Dashboard!$D$15,BI12:BI25)+IF(BI11="-",,BI11)),,1)</f>
        <v>45.912282458919762</v>
      </c>
      <c r="BJ47" s="111">
        <f>-PMT(Dashboard!$D$15,15,(NPV(Dashboard!$D$15,BJ12:BJ25)+IF(BJ11="-",,BJ11)),,1)</f>
        <v>312.26128643686303</v>
      </c>
      <c r="BK47" s="109">
        <f>-PMT(Dashboard!$D$15,15,(NPV(Dashboard!$D$15,BK12:BK25)+IF(BK11="-",,BK11)),,1)</f>
        <v>49.585265055633343</v>
      </c>
      <c r="BL47" s="119">
        <f>-PMT(Dashboard!$D$15,15,(NPV(Dashboard!$D$15,BL12:BL25)+IF(BL11="-",,BL11)),,1)</f>
        <v>370.04910953195656</v>
      </c>
      <c r="BM47" s="112">
        <f>-PMT(Dashboard!$D$15,15,(NPV(Dashboard!$D$15,BM12:BM25)+IF(BM11="-",,BM11)),,1)</f>
        <v>197.87619765345923</v>
      </c>
      <c r="BO47" s="92" t="s">
        <v>22</v>
      </c>
      <c r="BP47" s="79">
        <v>15</v>
      </c>
      <c r="BQ47" s="121">
        <f>-PMT(Dashboard!$D$15,15,(NPV(Dashboard!$D$15,BQ12:BQ25)+IF(BQ11="-",,BQ11)),,1)</f>
        <v>93.999999999999986</v>
      </c>
      <c r="BR47" s="109">
        <f>-PMT(Dashboard!$D$15,15,(NPV(Dashboard!$D$15,BR12:BR25)+IF(BR11="-",,BR11)),,1)</f>
        <v>0.6482065392433296</v>
      </c>
      <c r="BS47" s="119">
        <f>-PMT(Dashboard!$D$15,15,(NPV(Dashboard!$D$15,BS12:BS25)+IF(BS11="-",,BS11)),,1)</f>
        <v>6.6041336769365184</v>
      </c>
      <c r="BT47" s="112">
        <f>-PMT(Dashboard!$D$15,15,(NPV(Dashboard!$D$15,BT12:BT25)+IF(BT11="-",,BT11)),,1)</f>
        <v>3.6261701080899238</v>
      </c>
      <c r="BU47" s="109">
        <f>-PMT(Dashboard!$D$15,15,(NPV(Dashboard!$D$15,BU12:BU25)+IF(BU11="-",,BU11)),,1)</f>
        <v>0.33332688743805861</v>
      </c>
      <c r="BV47" s="119">
        <f>-PMT(Dashboard!$D$15,15,(NPV(Dashboard!$D$15,BV12:BV25)+IF(BV11="-",,BV11)),,1)</f>
        <v>6.4440715691891333</v>
      </c>
      <c r="BW47" s="112">
        <f>-PMT(Dashboard!$D$15,15,(NPV(Dashboard!$D$15,BW12:BW25)+IF(BW11="-",,BW11)),,1)</f>
        <v>3.3886992283135946</v>
      </c>
      <c r="BX47" s="112">
        <f>-PMT(Dashboard!$D$15,15,(NPV(Dashboard!$D$15,BX12:BX25)+IF(BX11="-",,BX11)),,1)</f>
        <v>4.2295648140760873</v>
      </c>
      <c r="BY47" s="112">
        <f>-PMT(Dashboard!$D$15,15,(NPV(Dashboard!$D$15,BY12:BY25)+IF(BY11="-",,BY11)),,1)</f>
        <v>3.9525787799049765</v>
      </c>
    </row>
    <row r="48" spans="2:77" ht="13.5" thickBot="1" x14ac:dyDescent="0.25">
      <c r="B48" s="93" t="s">
        <v>23</v>
      </c>
      <c r="C48" s="79">
        <v>30</v>
      </c>
      <c r="D48" s="104">
        <f>-PMT(Dashboard!$D$15,30,(NPV(Dashboard!$D$15,D12:D40)+IF(D11="-",,D11)),,1)</f>
        <v>6.1772846958519589E-2</v>
      </c>
      <c r="E48" s="105">
        <f>-PMT(Dashboard!$D$15,30,(NPV(Dashboard!$D$15,E12:E40)+IF(E11="-",,E11)),,1)</f>
        <v>5.4382129539838252E-2</v>
      </c>
      <c r="F48" s="105">
        <f>-PMT(Dashboard!$D$15,30,(NPV(Dashboard!$D$15,F12:F40)+IF(F11="-",,F11)),,1)</f>
        <v>5.6504362128435529E-2</v>
      </c>
      <c r="G48" s="105">
        <f>-PMT(Dashboard!$D$15,30,(NPV(Dashboard!$D$15,G12:G40)+IF(G11="-",,G11)),,1)</f>
        <v>4.6765694279918515E-2</v>
      </c>
      <c r="H48" s="113">
        <f>-PMT(Dashboard!$D$15,30,(NPV(Dashboard!$D$15,H12:H40)+IF(H11="-",,H11)),,1)</f>
        <v>3.850620887364859E-3</v>
      </c>
      <c r="I48" s="104">
        <f>-PMT(Dashboard!$D$15,30,(NPV(Dashboard!$D$15,I12:I40)+IF(I11="-",,I11)),,1)</f>
        <v>7.6543212895439638E-2</v>
      </c>
      <c r="J48" s="105">
        <f>-PMT(Dashboard!$D$15,30,(NPV(Dashboard!$D$15,J12:J40)+IF(J11="-",,J11)),,1)</f>
        <v>6.7922680098289737E-2</v>
      </c>
      <c r="K48" s="105">
        <f>-PMT(Dashboard!$D$15,30,(NPV(Dashboard!$D$15,K12:K40)+IF(K11="-",,K11)),,1)</f>
        <v>7.0398052189629579E-2</v>
      </c>
      <c r="L48" s="114">
        <f>-PMT(Dashboard!$D$15,30,(NPV(Dashboard!$D$15,L12:L40)+IF(L11="-",,L11)),,1)</f>
        <v>5.9038870011119328E-2</v>
      </c>
      <c r="M48" s="115">
        <f>-PMT(Dashboard!$D$15,30,(NPV(Dashboard!$D$15,M12:M40)+IF(M11="-",,M11)),,1)</f>
        <v>85.146541541345115</v>
      </c>
      <c r="N48" s="116">
        <f>-PMT(Dashboard!$D$15,30,(NPV(Dashboard!$D$15,N12:N40)+IF(N11="-",,N11)),,1)</f>
        <v>75.722990972062561</v>
      </c>
      <c r="O48" s="115">
        <f>-PMT(Dashboard!$D$15,30,(NPV(Dashboard!$D$15,O12:O40)+IF(O11="-",,O11)),,1)</f>
        <v>91.958264864652705</v>
      </c>
      <c r="P48" s="117">
        <f>-PMT(Dashboard!$D$15,30,(NPV(Dashboard!$D$15,P12:P40)+IF(P11="-",,P11)),,1)</f>
        <v>89.736469416530809</v>
      </c>
      <c r="Q48" s="118">
        <f>-PMT(Dashboard!$D$15,30,(NPV(Dashboard!$D$15,Q12:Q40)+IF(Q11="-",,Q11)),,1)</f>
        <v>90.847367140591771</v>
      </c>
      <c r="R48" s="104">
        <f>-PMT(Dashboard!$D$15,30,(NPV(Dashboard!$D$15,R12:R40)+IF(R11="-",,R11)),,1)</f>
        <v>3.95601263548684E-2</v>
      </c>
      <c r="S48" s="105">
        <f>-PMT(Dashboard!$D$15,30,(NPV(Dashboard!$D$15,S12:S40)+IF(S11="-",,S11)),,1)</f>
        <v>4.0403236124572771E-2</v>
      </c>
      <c r="T48" s="105">
        <f>-PMT(Dashboard!$D$15,30,(NPV(Dashboard!$D$15,T12:T40)+IF(T11="-",,T11)),,1)</f>
        <v>3.8538121976076145E-2</v>
      </c>
      <c r="U48" s="106">
        <f>-PMT(Dashboard!$D$15,30,(NPV(Dashboard!$D$15,U12:U40)+IF(U11="-",,U11)),,1)</f>
        <v>3.878301305881264E-2</v>
      </c>
      <c r="W48" s="93" t="s">
        <v>23</v>
      </c>
      <c r="X48" s="79">
        <v>30</v>
      </c>
      <c r="Y48" s="104">
        <f>-PMT(Dashboard!$D$15,30,(NPV(Dashboard!$D$15,Y12:Y40)+IF(Y11="-",,Y11)),,1)</f>
        <v>3.5456258196011293E-3</v>
      </c>
      <c r="Z48" s="105">
        <f>-PMT(Dashboard!$D$15,30,(NPV(Dashboard!$D$15,Z12:Z40)+IF(Z11="-",,Z11)),,1)</f>
        <v>2.5294122758714515E-3</v>
      </c>
      <c r="AA48" s="105">
        <f>-PMT(Dashboard!$D$15,30,(NPV(Dashboard!$D$15,AA12:AA40)+IF(AA11="-",,AA11)),,1)</f>
        <v>2.8211739663899825E-3</v>
      </c>
      <c r="AB48" s="114">
        <f>-PMT(Dashboard!$D$15,30,(NPV(Dashboard!$D$15,AB12:AB40)+IF(AB11="-",,AB11)),,1)</f>
        <v>1.9141311524483898E-3</v>
      </c>
      <c r="AC48" s="115">
        <f>-PMT(Dashboard!$D$15,30,(NPV(Dashboard!$D$15,AC12:AC40)+IF(AC11="-",,AC11)),,1)</f>
        <v>10.85146678333869</v>
      </c>
      <c r="AD48" s="117">
        <f>-PMT(Dashboard!$D$15,30,(NPV(Dashboard!$D$15,AD12:AD40)+IF(AD11="-",,AD11)),,1)</f>
        <v>45.045008809044802</v>
      </c>
      <c r="AE48" s="115">
        <f>-PMT(Dashboard!$D$15,30,(NPV(Dashboard!$D$15,AE12:AE40)+IF(AE11="-",,AE11)),,1)</f>
        <v>11.719584126005785</v>
      </c>
      <c r="AF48" s="120">
        <f>-PMT(Dashboard!$D$15,30,(NPV(Dashboard!$D$15,AF12:AF40)+IF(AF11="-",,AF11)),,1)</f>
        <v>53.381146247267786</v>
      </c>
      <c r="AG48" s="118">
        <f>-PMT(Dashboard!$D$15,30,(NPV(Dashboard!$D$15,AG12:AG40)+IF(AG11="-",,AG11)),,1)</f>
        <v>31.163203128541596</v>
      </c>
      <c r="AH48" s="104">
        <f>-PMT(Dashboard!$D$15,30,(NPV(Dashboard!$D$15,AH12:AH40)+IF(AH11="-",,AH11)),,1)</f>
        <v>3.5300490240601223E-3</v>
      </c>
      <c r="AI48" s="105">
        <f>-PMT(Dashboard!$D$15,30,(NPV(Dashboard!$D$15,AI12:AI40)+IF(AI11="-",,AI11)),,1)</f>
        <v>2.5199367398411714E-3</v>
      </c>
      <c r="AJ48" s="105">
        <f>-PMT(Dashboard!$D$15,30,(NPV(Dashboard!$D$15,AJ12:AJ40)+IF(AJ11="-",,AJ11)),,1)</f>
        <v>2.8702866940960884E-3</v>
      </c>
      <c r="AK48" s="114">
        <f>-PMT(Dashboard!$D$15,30,(NPV(Dashboard!$D$15,AK12:AK40)+IF(AK11="-",,AK11)),,1)</f>
        <v>1.9504673281148036E-3</v>
      </c>
      <c r="AL48" s="115">
        <f>-PMT(Dashboard!$D$15,30,(NPV(Dashboard!$D$15,AL12:AL40)+IF(AL11="-",,AL11)),,1)</f>
        <v>7.9529356165224625</v>
      </c>
      <c r="AM48" s="117">
        <f>-PMT(Dashboard!$D$15,30,(NPV(Dashboard!$D$15,AM12:AM40)+IF(AM11="-",,AM11)),,1)</f>
        <v>53.136098858581342</v>
      </c>
      <c r="AN48" s="115">
        <f>-PMT(Dashboard!$D$15,30,(NPV(Dashboard!$D$15,AN12:AN40)+IF(AN11="-",,AN11)),,1)</f>
        <v>8.5891704658442602</v>
      </c>
      <c r="AO48" s="120">
        <f>-PMT(Dashboard!$D$15,30,(NPV(Dashboard!$D$15,AO12:AO40)+IF(AO11="-",,AO11)),,1)</f>
        <v>62.969592839987669</v>
      </c>
      <c r="AP48" s="118">
        <f>-PMT(Dashboard!$D$15,30,(NPV(Dashboard!$D$15,AP12:AP40)+IF(AP11="-",,AP11)),,1)</f>
        <v>33.74743714503839</v>
      </c>
      <c r="AQ48" s="104">
        <f>-PMT(Dashboard!$D$15,30,(NPV(Dashboard!$D$15,AQ12:AQ40)+IF(AQ11="-",,AQ11)),,1)</f>
        <v>1.4767868923588102E-3</v>
      </c>
      <c r="AR48" s="106">
        <f>-PMT(Dashboard!$D$15,30,(NPV(Dashboard!$D$15,AR12:AR40)+IF(AR11="-",,AR11)),,1)</f>
        <v>1.2280621218234355E-3</v>
      </c>
      <c r="AT48" s="93" t="s">
        <v>23</v>
      </c>
      <c r="AU48" s="79">
        <v>30</v>
      </c>
      <c r="AV48" s="104">
        <f>-PMT(Dashboard!$D$15,30,(NPV(Dashboard!$D$15,AV12:AV40)+IF(AV11="-",,AV11)),,1)</f>
        <v>1.3409363733091206E-2</v>
      </c>
      <c r="AW48" s="105">
        <f>-PMT(Dashboard!$D$15,30,(NPV(Dashboard!$D$15,AW12:AW40)+IF(AW11="-",,AW11)),,1)</f>
        <v>9.5706919002429194E-3</v>
      </c>
      <c r="AX48" s="105">
        <f>-PMT(Dashboard!$D$15,30,(NPV(Dashboard!$D$15,AX12:AX40)+IF(AX11="-",,AX11)),,1)</f>
        <v>1.0119825909476275E-2</v>
      </c>
      <c r="AY48" s="114">
        <f>-PMT(Dashboard!$D$15,30,(NPV(Dashboard!$D$15,AY12:AY40)+IF(AY11="-",,AY11)),,1)</f>
        <v>6.9152828820922413E-3</v>
      </c>
      <c r="AZ48" s="115">
        <f>-PMT(Dashboard!$D$15,30,(NPV(Dashboard!$D$15,AZ12:AZ40)+IF(AZ11="-",,AZ11)),,1)</f>
        <v>34.278011381009534</v>
      </c>
      <c r="BA48" s="117">
        <f>-PMT(Dashboard!$D$15,30,(NPV(Dashboard!$D$15,BA12:BA40)+IF(BA11="-",,BA11)),,1)</f>
        <v>146.23684396864937</v>
      </c>
      <c r="BB48" s="115">
        <f>-PMT(Dashboard!$D$15,30,(NPV(Dashboard!$D$15,BB12:BB40)+IF(BB11="-",,BB11)),,1)</f>
        <v>37.020252291490294</v>
      </c>
      <c r="BC48" s="120">
        <f>-PMT(Dashboard!$D$15,30,(NPV(Dashboard!$D$15,BC12:BC40)+IF(BC11="-",,BC11)),,1)</f>
        <v>173.29978528191322</v>
      </c>
      <c r="BD48" s="118">
        <f>-PMT(Dashboard!$D$15,30,(NPV(Dashboard!$D$15,BD12:BD40)+IF(BD11="-",,BD11)),,1)</f>
        <v>100.65665189185137</v>
      </c>
      <c r="BE48" s="104">
        <f>-PMT(Dashboard!$D$15,30,(NPV(Dashboard!$D$15,BE12:BE40)+IF(BE11="-",,BE11)),,1)</f>
        <v>1.3201899429696346E-2</v>
      </c>
      <c r="BF48" s="105">
        <f>-PMT(Dashboard!$D$15,30,(NPV(Dashboard!$D$15,BF12:BF40)+IF(BF11="-",,BF11)),,1)</f>
        <v>9.4330457996014225E-3</v>
      </c>
      <c r="BG48" s="105">
        <f>-PMT(Dashboard!$D$15,30,(NPV(Dashboard!$D$15,BG12:BG40)+IF(BG11="-",,BG11)),,1)</f>
        <v>1.0175297461482997E-2</v>
      </c>
      <c r="BH48" s="114">
        <f>-PMT(Dashboard!$D$15,30,(NPV(Dashboard!$D$15,BH12:BH40)+IF(BH11="-",,BH11)),,1)</f>
        <v>6.9624232353125929E-3</v>
      </c>
      <c r="BI48" s="115">
        <f>-PMT(Dashboard!$D$15,30,(NPV(Dashboard!$D$15,BI12:BI40)+IF(BI11="-",,BI11)),,1)</f>
        <v>25.245748546216685</v>
      </c>
      <c r="BJ48" s="117">
        <f>-PMT(Dashboard!$D$15,30,(NPV(Dashboard!$D$15,BJ12:BJ40)+IF(BJ11="-",,BJ11)),,1)</f>
        <v>172.57641077694407</v>
      </c>
      <c r="BK48" s="115">
        <f>-PMT(Dashboard!$D$15,30,(NPV(Dashboard!$D$15,BK12:BK40)+IF(BK11="-",,BK11)),,1)</f>
        <v>27.265408429914018</v>
      </c>
      <c r="BL48" s="120">
        <f>-PMT(Dashboard!$D$15,30,(NPV(Dashboard!$D$15,BL12:BL40)+IF(BL11="-",,BL11)),,1)</f>
        <v>204.51381553871124</v>
      </c>
      <c r="BM48" s="118">
        <f>-PMT(Dashboard!$D$15,30,(NPV(Dashboard!$D$15,BM12:BM40)+IF(BM11="-",,BM11)),,1)</f>
        <v>109.29022479556332</v>
      </c>
      <c r="BO48" s="93" t="s">
        <v>23</v>
      </c>
      <c r="BP48" s="79">
        <v>30</v>
      </c>
      <c r="BQ48" s="122">
        <f>-PMT(Dashboard!$D$15,30,(NPV(Dashboard!$D$15,BQ12:BQ40)+IF(BQ11="-",,BQ11)),,1)</f>
        <v>93.999999999999957</v>
      </c>
      <c r="BR48" s="115">
        <f>-PMT(Dashboard!$D$15,30,(NPV(Dashboard!$D$15,BR12:BR40)+IF(BR11="-",,BR11)),,1)</f>
        <v>0.35642879027834468</v>
      </c>
      <c r="BS48" s="120">
        <f>-PMT(Dashboard!$D$15,30,(NPV(Dashboard!$D$15,BS12:BS40)+IF(BS11="-",,BS11)),,1)</f>
        <v>3.631409488794636</v>
      </c>
      <c r="BT48" s="118">
        <f>-PMT(Dashboard!$D$15,30,(NPV(Dashboard!$D$15,BT12:BT40)+IF(BT11="-",,BT11)),,1)</f>
        <v>1.9939191395364901</v>
      </c>
      <c r="BU48" s="115">
        <f>-PMT(Dashboard!$D$15,30,(NPV(Dashboard!$D$15,BU12:BU40)+IF(BU11="-",,BU11)),,1)</f>
        <v>0.1832861781917233</v>
      </c>
      <c r="BV48" s="120">
        <f>-PMT(Dashboard!$D$15,30,(NPV(Dashboard!$D$15,BV12:BV40)+IF(BV11="-",,BV11)),,1)</f>
        <v>3.5493763915060068</v>
      </c>
      <c r="BW48" s="118">
        <f>-PMT(Dashboard!$D$15,30,(NPV(Dashboard!$D$15,BW12:BW40)+IF(BW11="-",,BW11)),,1)</f>
        <v>1.8663312848488651</v>
      </c>
      <c r="BX48" s="118">
        <f>-PMT(Dashboard!$D$15,30,(NPV(Dashboard!$D$15,BX12:BX40)+IF(BX11="-",,BX11)),,1)</f>
        <v>2.3257072843553619</v>
      </c>
      <c r="BY48" s="118">
        <f>-PMT(Dashboard!$D$15,30,(NPV(Dashboard!$D$15,BY12:BY40)+IF(BY11="-",,BY11)),,1)</f>
        <v>2.1768888106477156</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tr">
        <f>IF(Dashboard!$D$4="2018 $","All Avoided Costs are in 2018 Dollars","All Avoided Costs are in Nominal Dollars")</f>
        <v>All Avoided Costs are in 2018 Dollars</v>
      </c>
      <c r="E50" s="97"/>
      <c r="F50" s="95"/>
      <c r="G50" s="95"/>
      <c r="H50" s="95"/>
      <c r="K50" s="10"/>
      <c r="L50" s="95"/>
      <c r="M50" s="95"/>
      <c r="N50" s="95"/>
      <c r="O50" s="95"/>
      <c r="P50" s="95"/>
      <c r="Q50" s="95"/>
      <c r="R50" s="75"/>
      <c r="S50" s="75"/>
      <c r="T50" s="75"/>
      <c r="U50" s="75"/>
      <c r="W50" s="96" t="s">
        <v>116</v>
      </c>
      <c r="X50" s="10"/>
      <c r="Y50" s="97" t="str">
        <f>$D50</f>
        <v>All Avoided Costs are in 2018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All Avoided Costs are in 2018 Dollars</v>
      </c>
      <c r="AW50" s="98"/>
      <c r="BO50" s="96" t="s">
        <v>116</v>
      </c>
      <c r="BP50" s="10"/>
      <c r="BQ50" s="97" t="str">
        <f>$D50</f>
        <v>All Avoided Costs are in 2018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7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CJ65"/>
  <sheetViews>
    <sheetView showGridLines="0"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("&amp;Dashboard!$D$4&amp;")"</f>
        <v>AESC 2018 Results: Avoided Cost of Electricity (2018 $)</v>
      </c>
      <c r="C2" s="11"/>
      <c r="F2" s="11"/>
      <c r="G2" s="11"/>
      <c r="H2" s="11"/>
      <c r="K2" s="11"/>
      <c r="L2" s="11"/>
      <c r="M2" s="11"/>
      <c r="N2" s="11"/>
      <c r="O2" s="11"/>
      <c r="P2" s="11"/>
      <c r="U2" s="12" t="s">
        <v>24</v>
      </c>
      <c r="W2" s="11" t="str">
        <f>$B$2</f>
        <v>AESC 2018 Results: Avoided Cost of Electricity (2018 $)</v>
      </c>
      <c r="X2" s="11"/>
      <c r="AB2" s="11"/>
      <c r="AI2" s="11"/>
      <c r="AK2" s="11"/>
      <c r="AQ2" s="11"/>
      <c r="AR2" s="12" t="s">
        <v>25</v>
      </c>
      <c r="AT2" s="11" t="str">
        <f>$B$2</f>
        <v>AESC 2018 Results: Avoided Cost of Electricity (2018 $)</v>
      </c>
      <c r="AV2" s="11"/>
      <c r="AW2" s="11"/>
      <c r="AZ2" s="11"/>
      <c r="BA2" s="11"/>
      <c r="BB2" s="11"/>
      <c r="BC2" s="11"/>
      <c r="BD2" s="11"/>
      <c r="BM2" s="12" t="s">
        <v>26</v>
      </c>
      <c r="BO2" s="11" t="str">
        <f>$B$2</f>
        <v>AESC 2018 Results: Avoided Cost of Electricity (2018 $)</v>
      </c>
      <c r="BQ2" s="11"/>
      <c r="BR2" s="11"/>
      <c r="BS2" s="11"/>
      <c r="BU2" s="11"/>
      <c r="BV2" s="11"/>
      <c r="BW2" s="12"/>
      <c r="BY2" s="12"/>
      <c r="CJ2" s="12" t="s">
        <v>27</v>
      </c>
    </row>
    <row r="3" spans="1:88" ht="23.25" x14ac:dyDescent="0.35">
      <c r="B3" s="13" t="s">
        <v>28</v>
      </c>
      <c r="D3" s="13" t="s">
        <v>131</v>
      </c>
      <c r="F3" s="11"/>
      <c r="G3" s="11"/>
      <c r="H3" s="11"/>
      <c r="K3" s="11"/>
      <c r="L3" s="11"/>
      <c r="M3" s="11"/>
      <c r="N3" s="11"/>
      <c r="O3" s="11"/>
      <c r="P3" s="11"/>
      <c r="Q3" s="11"/>
      <c r="R3" s="11"/>
      <c r="S3" s="11"/>
      <c r="T3" s="11"/>
      <c r="U3" s="11"/>
      <c r="W3" s="13" t="s">
        <v>28</v>
      </c>
      <c r="Y3" s="13" t="str">
        <f>D3</f>
        <v>Massachusetts</v>
      </c>
      <c r="AI3" s="11"/>
      <c r="AJ3" s="11"/>
      <c r="AK3" s="11"/>
      <c r="AL3" s="11"/>
      <c r="AQ3" s="11"/>
      <c r="AR3" s="11"/>
      <c r="AT3" s="13" t="s">
        <v>28</v>
      </c>
      <c r="AV3" s="13" t="str">
        <f>Y3</f>
        <v>Massachusetts</v>
      </c>
      <c r="BO3" s="13" t="s">
        <v>28</v>
      </c>
      <c r="BQ3" s="13" t="str">
        <f>AV3</f>
        <v>Massachusetts</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v>4.760172308328986E-2</v>
      </c>
      <c r="E11" s="49">
        <v>4.3392507218312976E-2</v>
      </c>
      <c r="F11" s="49">
        <v>3.1837629327130593E-2</v>
      </c>
      <c r="G11" s="49">
        <v>2.5794921506289384E-2</v>
      </c>
      <c r="H11" s="50">
        <v>3.8693606154167615E-3</v>
      </c>
      <c r="I11" s="101">
        <f>IFERROR((D11+$H11)*(1+Dashboard!$D$7)*(1+Dashboard!$D$8),"-")</f>
        <v>6.0035872026171409E-2</v>
      </c>
      <c r="J11" s="102">
        <f>IFERROR((E11+$H11)*(1+Dashboard!$D$7)*(1+Dashboard!$D$8),"-")</f>
        <v>5.5126242641262375E-2</v>
      </c>
      <c r="K11" s="102">
        <f>IFERROR((F11+$H11)*(1+Dashboard!$D$7)*(1+Dashboard!$D$8),"-")</f>
        <v>4.1648633068987244E-2</v>
      </c>
      <c r="L11" s="103">
        <f>IFERROR((G11+$H11)*(1+Dashboard!$D$7)*(1+Dashboard!$D$8),"-")</f>
        <v>3.4600418666758052E-2</v>
      </c>
      <c r="M11" s="53">
        <v>104.4975</v>
      </c>
      <c r="N11" s="54">
        <v>0</v>
      </c>
      <c r="O11" s="109">
        <f>M11*(1+Dashboard!$D$8)</f>
        <v>112.85730000000001</v>
      </c>
      <c r="P11" s="111">
        <f>N11*(1+Dashboard!$D$10)*(1+Dashboard!$D$7)*(1+Dashboard!$D$8)</f>
        <v>0</v>
      </c>
      <c r="Q11" s="112">
        <f>O11*Dashboard!$D$9+P11*(1-Dashboard!$D$9)</f>
        <v>56.428650000000005</v>
      </c>
      <c r="R11" s="51">
        <v>4.5903584515619753E-2</v>
      </c>
      <c r="S11" s="49">
        <v>4.6881886764262748E-2</v>
      </c>
      <c r="T11" s="49">
        <v>4.4717701943951693E-2</v>
      </c>
      <c r="U11" s="52">
        <v>4.5001861261661585E-2</v>
      </c>
      <c r="W11" s="36">
        <v>2018</v>
      </c>
      <c r="X11" s="47"/>
      <c r="Y11" s="56">
        <v>1.955572788517863E-2</v>
      </c>
      <c r="Z11" s="49">
        <v>1.362871101582314E-2</v>
      </c>
      <c r="AA11" s="49">
        <v>1.3483910535859688E-2</v>
      </c>
      <c r="AB11" s="52">
        <v>8.8866456076802207E-3</v>
      </c>
      <c r="AC11" s="53">
        <v>239.64009263490385</v>
      </c>
      <c r="AD11" s="55" t="s">
        <v>121</v>
      </c>
      <c r="AE11" s="109">
        <f>IFERROR(AC11*(1+Dashboard!$D$8),"-")</f>
        <v>258.81130004569616</v>
      </c>
      <c r="AF11" s="119" t="str">
        <f>IFERROR(AD11*(1+Dashboard!$D$7)*(1+Dashboard!$D$8)*(1+Dashboard!$D$10)*(1+$N11),"-")</f>
        <v>-</v>
      </c>
      <c r="AG11" s="112">
        <f>IF(AND(AE11="-",AF11="-"),"-",IFERROR(AE11*Dashboard!$D$9,0)+IFERROR(AF11*(1-Dashboard!$D$9),0))</f>
        <v>129.40565002284808</v>
      </c>
      <c r="AH11" s="51" t="s">
        <v>121</v>
      </c>
      <c r="AI11" s="49" t="s">
        <v>121</v>
      </c>
      <c r="AJ11" s="49" t="s">
        <v>121</v>
      </c>
      <c r="AK11" s="52" t="s">
        <v>121</v>
      </c>
      <c r="AL11" s="53" t="s">
        <v>121</v>
      </c>
      <c r="AM11" s="55" t="s">
        <v>121</v>
      </c>
      <c r="AN11" s="109" t="str">
        <f>IFERROR(AL11*(1+Dashboard!$D$8),"-")</f>
        <v>-</v>
      </c>
      <c r="AO11" s="119" t="str">
        <f>IFERROR(AM11*(1+Dashboard!$D$7)*(1+Dashboard!$D$8)*(1+Dashboard!$D$10),"-")</f>
        <v>-</v>
      </c>
      <c r="AP11" s="112" t="str">
        <f>IF(AND(AN11="-",AO11="-"),"-",IFERROR(AN11*Dashboard!$D$9,0)+IFERROR(AO11*(1-Dashboard!$D$9),0))</f>
        <v>-</v>
      </c>
      <c r="AQ11" s="56">
        <v>7.4809652186822329E-3</v>
      </c>
      <c r="AR11" s="58">
        <v>0</v>
      </c>
      <c r="AT11" s="36">
        <v>2018</v>
      </c>
      <c r="AU11" s="47"/>
      <c r="AV11" s="56">
        <v>1.9151799316945821E-2</v>
      </c>
      <c r="AW11" s="49">
        <v>1.377607744310577E-2</v>
      </c>
      <c r="AX11" s="49">
        <v>1.2834710638624904E-2</v>
      </c>
      <c r="AY11" s="52">
        <v>8.3595987252984005E-3</v>
      </c>
      <c r="AZ11" s="53">
        <v>247.30796036656278</v>
      </c>
      <c r="BA11" s="55" t="s">
        <v>121</v>
      </c>
      <c r="BB11" s="109">
        <f>IFERROR(AZ11*(1+Dashboard!$D$8),"-")</f>
        <v>267.09259719588783</v>
      </c>
      <c r="BC11" s="119" t="str">
        <f>IFERROR(BA11*(1+Dashboard!$D$7)*(1+Dashboard!$D$8)*(1+Dashboard!$D$10),"-")</f>
        <v>-</v>
      </c>
      <c r="BD11" s="112">
        <f>IF(AND(BB11="-",BC11="-"),"-",IFERROR(BB11*Dashboard!$D$9,0)+IFERROR(BC11*(1-Dashboard!$D$9),0))</f>
        <v>133.54629859794392</v>
      </c>
      <c r="BE11" s="51" t="s">
        <v>121</v>
      </c>
      <c r="BF11" s="49" t="s">
        <v>121</v>
      </c>
      <c r="BG11" s="49" t="s">
        <v>121</v>
      </c>
      <c r="BH11" s="52" t="s">
        <v>121</v>
      </c>
      <c r="BI11" s="53" t="s">
        <v>121</v>
      </c>
      <c r="BJ11" s="55" t="s">
        <v>121</v>
      </c>
      <c r="BK11" s="109" t="str">
        <f>IFERROR(BI11*(1+Dashboard!$D$8),"-")</f>
        <v>-</v>
      </c>
      <c r="BL11" s="119" t="str">
        <f>IFERROR(BJ11*(1+Dashboard!$D$7)*(1+Dashboard!$D$8)*(1+Dashboard!$D$10),"-")</f>
        <v>-</v>
      </c>
      <c r="BM11" s="112" t="str">
        <f>IF(AND(BK11="-",BL11="-"),"-",IFERROR(BK11*Dashboard!$D$9,0)+IFERROR(BL11*(1-Dashboard!$D$9),0))</f>
        <v>-</v>
      </c>
      <c r="BO11" s="36">
        <v>2018</v>
      </c>
      <c r="BP11" s="47"/>
      <c r="BQ11" s="59">
        <v>94</v>
      </c>
      <c r="BR11" s="60">
        <v>5.3250000000000002</v>
      </c>
      <c r="BS11" s="57">
        <v>16.643999999999998</v>
      </c>
      <c r="BT11" s="112">
        <f>IF(AND(BR11="-",BS11="-"),"-",IFERROR(BR11*Dashboard!$D$9,0)+IFERROR(BS11*(1-Dashboard!$D$9),0))</f>
        <v>10.984499999999999</v>
      </c>
      <c r="BU11" s="60" t="s">
        <v>121</v>
      </c>
      <c r="BV11" s="57" t="s">
        <v>121</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v>4.8764455618491159E-2</v>
      </c>
      <c r="E12" s="49">
        <v>4.5016253723697275E-2</v>
      </c>
      <c r="F12" s="49">
        <v>3.1784989182350822E-2</v>
      </c>
      <c r="G12" s="49">
        <v>2.8331621202913927E-2</v>
      </c>
      <c r="H12" s="50">
        <v>8.2487564474023611E-3</v>
      </c>
      <c r="I12" s="101">
        <f>IFERROR((D12+$H12)*(1+Dashboard!$D$7)*(1+Dashboard!$D$8),"-")</f>
        <v>6.6500210553658221E-2</v>
      </c>
      <c r="J12" s="102">
        <f>IFERROR((E12+$H12)*(1+Dashboard!$D$7)*(1+Dashboard!$D$8),"-")</f>
        <v>6.2128307863570625E-2</v>
      </c>
      <c r="K12" s="102">
        <f>IFERROR((F12+$H12)*(1+Dashboard!$D$7)*(1+Dashboard!$D$8),"-")</f>
        <v>4.6695360902544121E-2</v>
      </c>
      <c r="L12" s="103">
        <f>IFERROR((G12+$H12)*(1+Dashboard!$D$7)*(1+Dashboard!$D$8),"-")</f>
        <v>4.2667352491328921E-2</v>
      </c>
      <c r="M12" s="53">
        <v>100.00999999999999</v>
      </c>
      <c r="N12" s="54">
        <v>0</v>
      </c>
      <c r="O12" s="109">
        <f>M12*(1+Dashboard!$D$8)</f>
        <v>108.0108</v>
      </c>
      <c r="P12" s="111">
        <f>N12*(1+Dashboard!$D$10)*(1+Dashboard!$D$7)*(1+Dashboard!$D$8)</f>
        <v>0</v>
      </c>
      <c r="Q12" s="112">
        <f>O12*Dashboard!$D$9+P12*(1-Dashboard!$D$9)</f>
        <v>54.005400000000002</v>
      </c>
      <c r="R12" s="51">
        <v>4.4646866518084541E-2</v>
      </c>
      <c r="S12" s="49">
        <v>4.5598385454359409E-2</v>
      </c>
      <c r="T12" s="49">
        <v>4.3493450255671084E-2</v>
      </c>
      <c r="U12" s="52">
        <v>4.376983004739185E-2</v>
      </c>
      <c r="W12" s="36">
        <v>2019</v>
      </c>
      <c r="X12" s="47"/>
      <c r="Y12" s="51">
        <v>3.061231436908576E-2</v>
      </c>
      <c r="Z12" s="49">
        <v>2.1213298341580807E-2</v>
      </c>
      <c r="AA12" s="49">
        <v>2.0547792223988708E-2</v>
      </c>
      <c r="AB12" s="52">
        <v>1.5046879378526428E-2</v>
      </c>
      <c r="AC12" s="53">
        <v>125.95102666797629</v>
      </c>
      <c r="AD12" s="55" t="s">
        <v>121</v>
      </c>
      <c r="AE12" s="109">
        <f>IFERROR(AC12*(1+Dashboard!$D$8),"-")</f>
        <v>136.02710880141441</v>
      </c>
      <c r="AF12" s="119" t="str">
        <f>IFERROR(AD12*(1+Dashboard!$D$7)*(1+Dashboard!$D$8)*(1+Dashboard!$D$10),"-")</f>
        <v>-</v>
      </c>
      <c r="AG12" s="112">
        <f>IF(AND(AE12="-",AF12="-"),"-",IFERROR(AE12*Dashboard!$D$9,0)+IFERROR(AF12*(1-Dashboard!$D$9),0))</f>
        <v>68.013554400707207</v>
      </c>
      <c r="AH12" s="51">
        <v>1.9747890524607768E-2</v>
      </c>
      <c r="AI12" s="49">
        <v>1.3684620125893877E-2</v>
      </c>
      <c r="AJ12" s="49">
        <v>1.3255304596358566E-2</v>
      </c>
      <c r="AK12" s="52">
        <v>9.7066861107434899E-3</v>
      </c>
      <c r="AL12" s="53">
        <v>151.74822490117626</v>
      </c>
      <c r="AM12" s="55" t="s">
        <v>121</v>
      </c>
      <c r="AN12" s="109">
        <f>IFERROR(AL12*(1+Dashboard!$D$8),"-")</f>
        <v>163.88808289327037</v>
      </c>
      <c r="AO12" s="119" t="str">
        <f>IFERROR(AM12*(1+Dashboard!$D$7)*(1+Dashboard!$D$8)*(1+Dashboard!$D$10),"-")</f>
        <v>-</v>
      </c>
      <c r="AP12" s="112">
        <f>IF(AND(AN12="-",AO12="-"),"-",IFERROR(AN12*Dashboard!$D$9,0)+IFERROR(AO12*(1-Dashboard!$D$9),0))</f>
        <v>81.944041446635183</v>
      </c>
      <c r="AQ12" s="56">
        <v>1.1796579428169493E-2</v>
      </c>
      <c r="AR12" s="58">
        <v>7.3728621426059323E-3</v>
      </c>
      <c r="AT12" s="36">
        <v>2019</v>
      </c>
      <c r="AU12" s="47"/>
      <c r="AV12" s="51">
        <v>2.9772154162821994E-2</v>
      </c>
      <c r="AW12" s="49">
        <v>2.1303842657477173E-2</v>
      </c>
      <c r="AX12" s="49">
        <v>1.9548017815286787E-2</v>
      </c>
      <c r="AY12" s="52">
        <v>1.4002675287675213E-2</v>
      </c>
      <c r="AZ12" s="53">
        <v>129.05518435527375</v>
      </c>
      <c r="BA12" s="55" t="s">
        <v>121</v>
      </c>
      <c r="BB12" s="109">
        <f>IFERROR(AZ12*(1+Dashboard!$D$8),"-")</f>
        <v>139.37959910369565</v>
      </c>
      <c r="BC12" s="119" t="str">
        <f>IFERROR(BA12*(1+Dashboard!$D$7)*(1+Dashboard!$D$8)*(1+Dashboard!$D$10),"-")</f>
        <v>-</v>
      </c>
      <c r="BD12" s="112">
        <f>IF(AND(BB12="-",BC12="-"),"-",IFERROR(BB12*Dashboard!$D$9,0)+IFERROR(BC12*(1-Dashboard!$D$9),0))</f>
        <v>69.689799551847827</v>
      </c>
      <c r="BE12" s="51">
        <v>1.9205906289884774E-2</v>
      </c>
      <c r="BF12" s="49">
        <v>1.3743029928445514E-2</v>
      </c>
      <c r="BG12" s="49">
        <v>1.26103538313067E-2</v>
      </c>
      <c r="BH12" s="52">
        <v>9.0330739224307507E-3</v>
      </c>
      <c r="BI12" s="53">
        <v>155.48817392201661</v>
      </c>
      <c r="BJ12" s="55" t="s">
        <v>121</v>
      </c>
      <c r="BK12" s="109">
        <f>IFERROR(BI12*(1+Dashboard!$D$8),"-")</f>
        <v>167.92722783577796</v>
      </c>
      <c r="BL12" s="119" t="str">
        <f>IFERROR(BJ12*(1+Dashboard!$D$7)*(1+Dashboard!$D$8)*(1+Dashboard!$D$10),"-")</f>
        <v>-</v>
      </c>
      <c r="BM12" s="112">
        <f>IF(AND(BK12="-",BL12="-"),"-",IFERROR(BK12*Dashboard!$D$9,0)+IFERROR(BL12*(1-Dashboard!$D$9),0))</f>
        <v>83.963613917888978</v>
      </c>
      <c r="BO12" s="36">
        <v>2019</v>
      </c>
      <c r="BP12" s="47"/>
      <c r="BQ12" s="59">
        <v>94</v>
      </c>
      <c r="BR12" s="53">
        <v>2.15</v>
      </c>
      <c r="BS12" s="57">
        <v>12.668849999999999</v>
      </c>
      <c r="BT12" s="112">
        <f>IF(AND(BR12="-",BS12="-"),"-",IFERROR(BR12*Dashboard!$D$9,0)+IFERROR(BS12*(1-Dashboard!$D$9),0))</f>
        <v>7.4094249999999997</v>
      </c>
      <c r="BU12" s="53">
        <v>2.6</v>
      </c>
      <c r="BV12" s="57">
        <v>12.668849999999999</v>
      </c>
      <c r="BW12" s="112">
        <f>IF(AND(BU12="-",BV12="-"),"-",IFERROR(BU12*Dashboard!$D$9,0)+IFERROR(BV12*(1-Dashboard!$D$9),0))</f>
        <v>7.6344249999999994</v>
      </c>
      <c r="BX12" s="112">
        <f>IFERROR(BT12*(1+Dashboard!$D$7)*(1+Dashboard!$D$8),"-")</f>
        <v>8.6423533199999998</v>
      </c>
      <c r="BY12" s="112">
        <f>IFERROR(BW12*(1+Dashboard!$D$7)*(1+Dashboard!$D$8),"-")</f>
        <v>8.9047933200000013</v>
      </c>
    </row>
    <row r="13" spans="1:88" x14ac:dyDescent="0.2">
      <c r="B13" s="36">
        <v>2020</v>
      </c>
      <c r="C13" s="47"/>
      <c r="D13" s="48">
        <v>5.1858918002649995E-2</v>
      </c>
      <c r="E13" s="49">
        <v>4.8598524142550337E-2</v>
      </c>
      <c r="F13" s="49">
        <v>3.7674121759289789E-2</v>
      </c>
      <c r="G13" s="49">
        <v>3.265885551707802E-2</v>
      </c>
      <c r="H13" s="50">
        <v>8.5205107324035322E-3</v>
      </c>
      <c r="I13" s="101">
        <f>IFERROR((D13+$H13)*(1+Dashboard!$D$7)*(1+Dashboard!$D$8),"-")</f>
        <v>7.0426565676566438E-2</v>
      </c>
      <c r="J13" s="102">
        <f>IFERROR((E13+$H13)*(1+Dashboard!$D$7)*(1+Dashboard!$D$8),"-")</f>
        <v>6.6623642278146197E-2</v>
      </c>
      <c r="K13" s="102">
        <f>IFERROR((F13+$H13)*(1+Dashboard!$D$7)*(1+Dashboard!$D$8),"-")</f>
        <v>5.3881419338311101E-2</v>
      </c>
      <c r="L13" s="103">
        <f>IFERROR((G13+$H13)*(1+Dashboard!$D$7)*(1+Dashboard!$D$8),"-")</f>
        <v>4.8031612793395288E-2</v>
      </c>
      <c r="M13" s="53">
        <v>73.849999999999994</v>
      </c>
      <c r="N13" s="54">
        <v>0</v>
      </c>
      <c r="O13" s="109">
        <f>M13*(1+Dashboard!$D$8)</f>
        <v>79.757999999999996</v>
      </c>
      <c r="P13" s="111">
        <f>N13*(1+Dashboard!$D$10)*(1+Dashboard!$D$7)*(1+Dashboard!$D$8)</f>
        <v>0</v>
      </c>
      <c r="Q13" s="112">
        <f>O13*Dashboard!$D$9+P13*(1-Dashboard!$D$9)</f>
        <v>39.878999999999998</v>
      </c>
      <c r="R13" s="51">
        <v>4.3435879311609089E-2</v>
      </c>
      <c r="S13" s="49">
        <v>4.4361589555171298E-2</v>
      </c>
      <c r="T13" s="49">
        <v>4.2313747939859966E-2</v>
      </c>
      <c r="U13" s="52">
        <v>4.2582631295257106E-2</v>
      </c>
      <c r="W13" s="36">
        <v>2020</v>
      </c>
      <c r="X13" s="47"/>
      <c r="Y13" s="51">
        <v>3.50895881920706E-2</v>
      </c>
      <c r="Z13" s="49">
        <v>2.5127903873272465E-2</v>
      </c>
      <c r="AA13" s="49">
        <v>2.6189102090828614E-2</v>
      </c>
      <c r="AB13" s="52">
        <v>1.8254307601719311E-2</v>
      </c>
      <c r="AC13" s="53">
        <v>153.41235289264577</v>
      </c>
      <c r="AD13" s="55" t="s">
        <v>121</v>
      </c>
      <c r="AE13" s="109">
        <f>IFERROR(AC13*(1+Dashboard!$D$8),"-")</f>
        <v>165.68534112405743</v>
      </c>
      <c r="AF13" s="119" t="str">
        <f>IFERROR(AD13*(1+Dashboard!$D$7)*(1+Dashboard!$D$8)*(1+Dashboard!$D$10),"-")</f>
        <v>-</v>
      </c>
      <c r="AG13" s="112">
        <f>IF(AND(AE13="-",AF13="-"),"-",IFERROR(AE13*Dashboard!$D$9,0)+IFERROR(AF13*(1-Dashboard!$D$9),0))</f>
        <v>82.842670562028715</v>
      </c>
      <c r="AH13" s="51">
        <v>3.2492753035175542E-2</v>
      </c>
      <c r="AI13" s="49">
        <v>2.3268291733055356E-2</v>
      </c>
      <c r="AJ13" s="49">
        <v>2.4250955063718559E-2</v>
      </c>
      <c r="AK13" s="52">
        <v>1.6903381865986868E-2</v>
      </c>
      <c r="AL13" s="53">
        <v>190.04813865805369</v>
      </c>
      <c r="AM13" s="55" t="s">
        <v>121</v>
      </c>
      <c r="AN13" s="109">
        <f>IFERROR(AL13*(1+Dashboard!$D$8),"-")</f>
        <v>205.25198975069799</v>
      </c>
      <c r="AO13" s="119" t="str">
        <f>IFERROR(AM13*(1+Dashboard!$D$7)*(1+Dashboard!$D$8)*(1+Dashboard!$D$10),"-")</f>
        <v>-</v>
      </c>
      <c r="AP13" s="112">
        <f>IF(AND(AN13="-",AO13="-"),"-",IFERROR(AN13*Dashboard!$D$9,0)+IFERROR(AO13*(1-Dashboard!$D$9),0))</f>
        <v>102.62599487534899</v>
      </c>
      <c r="AQ13" s="56">
        <v>1.3038117862865128E-2</v>
      </c>
      <c r="AR13" s="58">
        <v>1.1569973307524789E-2</v>
      </c>
      <c r="AT13" s="36">
        <v>2020</v>
      </c>
      <c r="AU13" s="47"/>
      <c r="AV13" s="51">
        <v>3.4017256755423525E-2</v>
      </c>
      <c r="AW13" s="49">
        <v>2.5093083003989412E-2</v>
      </c>
      <c r="AX13" s="49">
        <v>2.4663156108847763E-2</v>
      </c>
      <c r="AY13" s="52">
        <v>1.7132345758941028E-2</v>
      </c>
      <c r="AZ13" s="53">
        <v>156.93204825459205</v>
      </c>
      <c r="BA13" s="55" t="s">
        <v>121</v>
      </c>
      <c r="BB13" s="109">
        <f>IFERROR(AZ13*(1+Dashboard!$D$8),"-")</f>
        <v>169.48661211495943</v>
      </c>
      <c r="BC13" s="119" t="str">
        <f>IFERROR(BA13*(1+Dashboard!$D$7)*(1+Dashboard!$D$8)*(1+Dashboard!$D$10),"-")</f>
        <v>-</v>
      </c>
      <c r="BD13" s="112">
        <f>IF(AND(BB13="-",BC13="-"),"-",IFERROR(BB13*Dashboard!$D$9,0)+IFERROR(BC13*(1-Dashboard!$D$9),0))</f>
        <v>84.743306057479714</v>
      </c>
      <c r="BE13" s="51">
        <v>3.1499780408876604E-2</v>
      </c>
      <c r="BF13" s="49">
        <v>2.3236047812155197E-2</v>
      </c>
      <c r="BG13" s="49">
        <v>2.2837938026695408E-2</v>
      </c>
      <c r="BH13" s="52">
        <v>1.586445177445267E-2</v>
      </c>
      <c r="BI13" s="53">
        <v>194.40835828553941</v>
      </c>
      <c r="BJ13" s="55" t="s">
        <v>121</v>
      </c>
      <c r="BK13" s="109">
        <f>IFERROR(BI13*(1+Dashboard!$D$8),"-")</f>
        <v>209.96102694838257</v>
      </c>
      <c r="BL13" s="119" t="str">
        <f>IFERROR(BJ13*(1+Dashboard!$D$7)*(1+Dashboard!$D$8)*(1+Dashboard!$D$10),"-")</f>
        <v>-</v>
      </c>
      <c r="BM13" s="112">
        <f>IF(AND(BK13="-",BL13="-"),"-",IFERROR(BK13*Dashboard!$D$9,0)+IFERROR(BL13*(1-Dashboard!$D$9),0))</f>
        <v>104.98051347419128</v>
      </c>
      <c r="BO13" s="36">
        <v>2020</v>
      </c>
      <c r="BP13" s="47"/>
      <c r="BQ13" s="59">
        <v>94</v>
      </c>
      <c r="BR13" s="53">
        <v>0.92499999999999993</v>
      </c>
      <c r="BS13" s="57">
        <v>4.6398000000000001</v>
      </c>
      <c r="BT13" s="112">
        <f>IF(AND(BR13="-",BS13="-"),"-",IFERROR(BR13*Dashboard!$D$9,0)+IFERROR(BS13*(1-Dashboard!$D$9),0))</f>
        <v>2.7824</v>
      </c>
      <c r="BU13" s="53">
        <v>1.1499999999999999</v>
      </c>
      <c r="BV13" s="57">
        <v>4.6398000000000001</v>
      </c>
      <c r="BW13" s="112">
        <f>IF(AND(BU13="-",BV13="-"),"-",IFERROR(BU13*Dashboard!$D$9,0)+IFERROR(BV13*(1-Dashboard!$D$9),0))</f>
        <v>2.8948999999999998</v>
      </c>
      <c r="BX13" s="112">
        <f>IFERROR(BT13*(1+Dashboard!$D$7)*(1+Dashboard!$D$8),"-")</f>
        <v>3.2453913600000002</v>
      </c>
      <c r="BY13" s="112">
        <f>IFERROR(BW13*(1+Dashboard!$D$7)*(1+Dashboard!$D$8),"-")</f>
        <v>3.3766113600000001</v>
      </c>
    </row>
    <row r="14" spans="1:88" x14ac:dyDescent="0.2">
      <c r="B14" s="36">
        <v>2021</v>
      </c>
      <c r="C14" s="47"/>
      <c r="D14" s="48">
        <v>5.4358749453164407E-2</v>
      </c>
      <c r="E14" s="49">
        <v>5.0445013171660009E-2</v>
      </c>
      <c r="F14" s="49">
        <v>4.5461631688260618E-2</v>
      </c>
      <c r="G14" s="49">
        <v>3.7684677914953384E-2</v>
      </c>
      <c r="H14" s="50">
        <v>6.6028725242887418E-3</v>
      </c>
      <c r="I14" s="101">
        <f>IFERROR((D14+$H14)*(1+Dashboard!$D$7)*(1+Dashboard!$D$8),"-")</f>
        <v>7.1105635874501361E-2</v>
      </c>
      <c r="J14" s="102">
        <f>IFERROR((E14+$H14)*(1+Dashboard!$D$7)*(1+Dashboard!$D$8),"-")</f>
        <v>6.6540653875754627E-2</v>
      </c>
      <c r="K14" s="102">
        <f>IFERROR((F14+$H14)*(1+Dashboard!$D$7)*(1+Dashboard!$D$8),"-")</f>
        <v>6.0728037713517577E-2</v>
      </c>
      <c r="L14" s="103">
        <f>IFERROR((G14+$H14)*(1+Dashboard!$D$7)*(1+Dashboard!$D$8),"-")</f>
        <v>5.1656998832332018E-2</v>
      </c>
      <c r="M14" s="53">
        <v>59.93</v>
      </c>
      <c r="N14" s="54">
        <v>0</v>
      </c>
      <c r="O14" s="109">
        <f>M14*(1+Dashboard!$D$8)</f>
        <v>64.724400000000003</v>
      </c>
      <c r="P14" s="111">
        <f>N14*(1+Dashboard!$D$10)*(1+Dashboard!$D$7)*(1+Dashboard!$D$8)</f>
        <v>0</v>
      </c>
      <c r="Q14" s="112">
        <f>O14*Dashboard!$D$9+P14*(1-Dashboard!$D$9)</f>
        <v>32.362200000000001</v>
      </c>
      <c r="R14" s="51">
        <v>4.3207073250855259E-2</v>
      </c>
      <c r="S14" s="49">
        <v>4.4127907154451855E-2</v>
      </c>
      <c r="T14" s="49">
        <v>4.2090852901580808E-2</v>
      </c>
      <c r="U14" s="52">
        <v>4.2358319867064224E-2</v>
      </c>
      <c r="W14" s="36">
        <v>2021</v>
      </c>
      <c r="X14" s="47"/>
      <c r="Y14" s="51">
        <v>3.6960221073516014E-2</v>
      </c>
      <c r="Z14" s="49">
        <v>2.6337892086720566E-2</v>
      </c>
      <c r="AA14" s="49">
        <v>3.1889470239898132E-2</v>
      </c>
      <c r="AB14" s="52">
        <v>2.1578993960353406E-2</v>
      </c>
      <c r="AC14" s="53">
        <v>25.578313072959471</v>
      </c>
      <c r="AD14" s="55" t="s">
        <v>121</v>
      </c>
      <c r="AE14" s="109">
        <f>IFERROR(AC14*(1+Dashboard!$D$8),"-")</f>
        <v>27.624578118796229</v>
      </c>
      <c r="AF14" s="119" t="str">
        <f>IFERROR(AD14*(1+Dashboard!$D$7)*(1+Dashboard!$D$8)*(1+Dashboard!$D$10),"-")</f>
        <v>-</v>
      </c>
      <c r="AG14" s="112">
        <f>IF(AND(AE14="-",AF14="-"),"-",IFERROR(AE14*Dashboard!$D$9,0)+IFERROR(AF14*(1-Dashboard!$D$9),0))</f>
        <v>13.812289059398115</v>
      </c>
      <c r="AH14" s="51">
        <v>3.6374798572832802E-2</v>
      </c>
      <c r="AI14" s="49">
        <v>2.5920719402134512E-2</v>
      </c>
      <c r="AJ14" s="49">
        <v>3.1384364673127559E-2</v>
      </c>
      <c r="AK14" s="52">
        <v>2.1237198693994725E-2</v>
      </c>
      <c r="AL14" s="53">
        <v>34.274939517765688</v>
      </c>
      <c r="AM14" s="55" t="s">
        <v>121</v>
      </c>
      <c r="AN14" s="109">
        <f>IFERROR(AL14*(1+Dashboard!$D$8),"-")</f>
        <v>37.016934679186946</v>
      </c>
      <c r="AO14" s="119" t="str">
        <f>IFERROR(AM14*(1+Dashboard!$D$7)*(1+Dashboard!$D$8)*(1+Dashboard!$D$10),"-")</f>
        <v>-</v>
      </c>
      <c r="AP14" s="112">
        <f>IF(AND(AN14="-",AO14="-"),"-",IFERROR(AN14*Dashboard!$D$9,0)+IFERROR(AO14*(1-Dashboard!$D$9),0))</f>
        <v>18.508467339593473</v>
      </c>
      <c r="AQ14" s="56">
        <v>1.3214928755350261E-2</v>
      </c>
      <c r="AR14" s="58">
        <v>1.1915286993738531E-2</v>
      </c>
      <c r="AT14" s="36">
        <v>2021</v>
      </c>
      <c r="AU14" s="47"/>
      <c r="AV14" s="51">
        <v>3.5485672122313683E-2</v>
      </c>
      <c r="AW14" s="49">
        <v>2.6115846136495244E-2</v>
      </c>
      <c r="AX14" s="49">
        <v>2.9755866426731222E-2</v>
      </c>
      <c r="AY14" s="52">
        <v>1.9989087321799253E-2</v>
      </c>
      <c r="AZ14" s="53">
        <v>26.120828727322579</v>
      </c>
      <c r="BA14" s="55" t="s">
        <v>121</v>
      </c>
      <c r="BB14" s="109">
        <f>IFERROR(AZ14*(1+Dashboard!$D$8),"-")</f>
        <v>28.210495025508386</v>
      </c>
      <c r="BC14" s="119" t="str">
        <f>IFERROR(BA14*(1+Dashboard!$D$7)*(1+Dashboard!$D$8)*(1+Dashboard!$D$10),"-")</f>
        <v>-</v>
      </c>
      <c r="BD14" s="112">
        <f>IF(AND(BB14="-",BC14="-"),"-",IFERROR(BB14*Dashboard!$D$9,0)+IFERROR(BC14*(1-Dashboard!$D$9),0))</f>
        <v>14.105247512754193</v>
      </c>
      <c r="BE14" s="51">
        <v>3.4923605383834259E-2</v>
      </c>
      <c r="BF14" s="49">
        <v>2.570219049514302E-2</v>
      </c>
      <c r="BG14" s="49">
        <v>2.9284555562575844E-2</v>
      </c>
      <c r="BH14" s="52">
        <v>1.9672474997889534E-2</v>
      </c>
      <c r="BI14" s="53">
        <v>35.001910494612261</v>
      </c>
      <c r="BJ14" s="55" t="s">
        <v>121</v>
      </c>
      <c r="BK14" s="109">
        <f>IFERROR(BI14*(1+Dashboard!$D$8),"-")</f>
        <v>37.802063334181241</v>
      </c>
      <c r="BL14" s="119" t="str">
        <f>IFERROR(BJ14*(1+Dashboard!$D$7)*(1+Dashboard!$D$8)*(1+Dashboard!$D$10),"-")</f>
        <v>-</v>
      </c>
      <c r="BM14" s="112">
        <f>IF(AND(BK14="-",BL14="-"),"-",IFERROR(BK14*Dashboard!$D$9,0)+IFERROR(BL14*(1-Dashboard!$D$9),0))</f>
        <v>18.901031667090621</v>
      </c>
      <c r="BO14" s="36">
        <v>2021</v>
      </c>
      <c r="BP14" s="47"/>
      <c r="BQ14" s="59">
        <v>94</v>
      </c>
      <c r="BR14" s="53">
        <v>0.27499999999999997</v>
      </c>
      <c r="BS14" s="57">
        <v>7.7650750000000004</v>
      </c>
      <c r="BT14" s="112">
        <f>IF(AND(BR14="-",BS14="-"),"-",IFERROR(BR14*Dashboard!$D$9,0)+IFERROR(BS14*(1-Dashboard!$D$9),0))</f>
        <v>4.0200374999999999</v>
      </c>
      <c r="BU14" s="53">
        <v>0.35000000000000003</v>
      </c>
      <c r="BV14" s="57">
        <v>7.7650750000000004</v>
      </c>
      <c r="BW14" s="112">
        <f>IF(AND(BU14="-",BV14="-"),"-",IFERROR(BU14*Dashboard!$D$9,0)+IFERROR(BV14*(1-Dashboard!$D$9),0))</f>
        <v>4.0575375000000005</v>
      </c>
      <c r="BX14" s="112">
        <f>IFERROR(BT14*(1+Dashboard!$D$7)*(1+Dashboard!$D$8),"-")</f>
        <v>4.6889717400000004</v>
      </c>
      <c r="BY14" s="112">
        <f>IFERROR(BW14*(1+Dashboard!$D$7)*(1+Dashboard!$D$8),"-")</f>
        <v>4.7327117400000018</v>
      </c>
    </row>
    <row r="15" spans="1:88" x14ac:dyDescent="0.2">
      <c r="B15" s="36">
        <v>2022</v>
      </c>
      <c r="C15" s="47"/>
      <c r="D15" s="48">
        <v>5.3950423717028552E-2</v>
      </c>
      <c r="E15" s="49">
        <v>4.880218730653365E-2</v>
      </c>
      <c r="F15" s="49">
        <v>4.4619734501608485E-2</v>
      </c>
      <c r="G15" s="49">
        <v>3.5918493091252758E-2</v>
      </c>
      <c r="H15" s="50">
        <v>2.6783000587656562E-3</v>
      </c>
      <c r="I15" s="101">
        <f>IFERROR((D15+$H15)*(1+Dashboard!$D$7)*(1+Dashboard!$D$8),"-")</f>
        <v>6.6051743412086361E-2</v>
      </c>
      <c r="J15" s="102">
        <f>IFERROR((E15+$H15)*(1+Dashboard!$D$7)*(1+Dashboard!$D$8),"-")</f>
        <v>6.0046840462885116E-2</v>
      </c>
      <c r="K15" s="102">
        <f>IFERROR((F15+$H15)*(1+Dashboard!$D$7)*(1+Dashboard!$D$8),"-")</f>
        <v>5.5168427511220398E-2</v>
      </c>
      <c r="L15" s="103">
        <f>IFERROR((G15+$H15)*(1+Dashboard!$D$7)*(1+Dashboard!$D$8),"-")</f>
        <v>4.5019299530181481E-2</v>
      </c>
      <c r="M15" s="53">
        <v>57.58</v>
      </c>
      <c r="N15" s="54">
        <v>0</v>
      </c>
      <c r="O15" s="109">
        <f>M15*(1+Dashboard!$D$8)</f>
        <v>62.186399999999999</v>
      </c>
      <c r="P15" s="111">
        <f>N15*(1+Dashboard!$D$10)*(1+Dashboard!$D$7)*(1+Dashboard!$D$8)</f>
        <v>0</v>
      </c>
      <c r="Q15" s="112">
        <f>O15*Dashboard!$D$9+P15*(1-Dashboard!$D$9)</f>
        <v>31.0932</v>
      </c>
      <c r="R15" s="51">
        <v>4.2984818918756315E-2</v>
      </c>
      <c r="S15" s="49">
        <v>4.3900916113549938E-2</v>
      </c>
      <c r="T15" s="49">
        <v>4.1874340333261206E-2</v>
      </c>
      <c r="U15" s="52">
        <v>4.2140431466333415E-2</v>
      </c>
      <c r="W15" s="36">
        <v>2022</v>
      </c>
      <c r="X15" s="47"/>
      <c r="Y15" s="51">
        <v>3.3115875162263331E-2</v>
      </c>
      <c r="Z15" s="49">
        <v>2.2785923349652636E-2</v>
      </c>
      <c r="AA15" s="49">
        <v>2.8308326609484076E-2</v>
      </c>
      <c r="AB15" s="52">
        <v>1.817177024640565E-2</v>
      </c>
      <c r="AC15" s="53">
        <v>17.113891367140273</v>
      </c>
      <c r="AD15" s="55" t="s">
        <v>121</v>
      </c>
      <c r="AE15" s="109">
        <f>IFERROR(AC15*(1+Dashboard!$D$8),"-")</f>
        <v>18.483002676511497</v>
      </c>
      <c r="AF15" s="119" t="str">
        <f>IFERROR(AD15*(1+Dashboard!$D$7)*(1+Dashboard!$D$8)*(1+Dashboard!$D$10),"-")</f>
        <v>-</v>
      </c>
      <c r="AG15" s="112">
        <f>IF(AND(AE15="-",AF15="-"),"-",IFERROR(AE15*Dashboard!$D$9,0)+IFERROR(AF15*(1-Dashboard!$D$9),0))</f>
        <v>9.2415013382557483</v>
      </c>
      <c r="AH15" s="51">
        <v>3.6483012861072167E-2</v>
      </c>
      <c r="AI15" s="49">
        <v>2.5102737902698569E-2</v>
      </c>
      <c r="AJ15" s="49">
        <v>3.1186645036822679E-2</v>
      </c>
      <c r="AK15" s="52">
        <v>2.0019429483884892E-2</v>
      </c>
      <c r="AL15" s="53">
        <v>25.930138435061018</v>
      </c>
      <c r="AM15" s="55" t="s">
        <v>121</v>
      </c>
      <c r="AN15" s="109">
        <f>IFERROR(AL15*(1+Dashboard!$D$8),"-")</f>
        <v>28.0045495098659</v>
      </c>
      <c r="AO15" s="119" t="str">
        <f>IFERROR(AM15*(1+Dashboard!$D$7)*(1+Dashboard!$D$8)*(1+Dashboard!$D$10),"-")</f>
        <v>-</v>
      </c>
      <c r="AP15" s="112">
        <f>IF(AND(AN15="-",AO15="-"),"-",IFERROR(AN15*Dashboard!$D$9,0)+IFERROR(AO15*(1-Dashboard!$D$9),0))</f>
        <v>14.00227475493295</v>
      </c>
      <c r="AQ15" s="56">
        <v>1.1979659472940855E-2</v>
      </c>
      <c r="AR15" s="58">
        <v>1.1979659472940855E-2</v>
      </c>
      <c r="AT15" s="36">
        <v>2022</v>
      </c>
      <c r="AU15" s="47"/>
      <c r="AV15" s="51">
        <v>3.1654942355746972E-2</v>
      </c>
      <c r="AW15" s="49">
        <v>2.2560891792148142E-2</v>
      </c>
      <c r="AX15" s="49">
        <v>2.6374127099698465E-2</v>
      </c>
      <c r="AY15" s="52">
        <v>1.6969721745726463E-2</v>
      </c>
      <c r="AZ15" s="53">
        <v>17.448560899735849</v>
      </c>
      <c r="BA15" s="55" t="s">
        <v>121</v>
      </c>
      <c r="BB15" s="109">
        <f>IFERROR(AZ15*(1+Dashboard!$D$8),"-")</f>
        <v>18.844445771714717</v>
      </c>
      <c r="BC15" s="119" t="str">
        <f>IFERROR(BA15*(1+Dashboard!$D$7)*(1+Dashboard!$D$8)*(1+Dashboard!$D$10),"-")</f>
        <v>-</v>
      </c>
      <c r="BD15" s="112">
        <f>IF(AND(BB15="-",BC15="-"),"-",IFERROR(BB15*Dashboard!$D$9,0)+IFERROR(BC15*(1-Dashboard!$D$9),0))</f>
        <v>9.4222228858573587</v>
      </c>
      <c r="BE15" s="51">
        <v>3.4873536134029944E-2</v>
      </c>
      <c r="BF15" s="49">
        <v>2.4854825710544304E-2</v>
      </c>
      <c r="BG15" s="49">
        <v>2.9055781055556087E-2</v>
      </c>
      <c r="BH15" s="52">
        <v>1.8695159758412416E-2</v>
      </c>
      <c r="BI15" s="53">
        <v>26.437213484448243</v>
      </c>
      <c r="BJ15" s="55" t="s">
        <v>121</v>
      </c>
      <c r="BK15" s="109">
        <f>IFERROR(BI15*(1+Dashboard!$D$8),"-")</f>
        <v>28.552190563204103</v>
      </c>
      <c r="BL15" s="119" t="str">
        <f>IFERROR(BJ15*(1+Dashboard!$D$7)*(1+Dashboard!$D$8)*(1+Dashboard!$D$10),"-")</f>
        <v>-</v>
      </c>
      <c r="BM15" s="112">
        <f>IF(AND(BK15="-",BL15="-"),"-",IFERROR(BK15*Dashboard!$D$9,0)+IFERROR(BL15*(1-Dashboard!$D$9),0))</f>
        <v>14.276095281602052</v>
      </c>
      <c r="BO15" s="36">
        <v>2022</v>
      </c>
      <c r="BP15" s="47"/>
      <c r="BQ15" s="59">
        <v>94</v>
      </c>
      <c r="BR15" s="53">
        <v>0.17500000000000002</v>
      </c>
      <c r="BS15" s="57">
        <v>7.9649999999999999</v>
      </c>
      <c r="BT15" s="112">
        <f>IF(AND(BR15="-",BS15="-"),"-",IFERROR(BR15*Dashboard!$D$9,0)+IFERROR(BS15*(1-Dashboard!$D$9),0))</f>
        <v>4.07</v>
      </c>
      <c r="BU15" s="53">
        <v>0.27499999999999997</v>
      </c>
      <c r="BV15" s="57">
        <v>7.9649999999999999</v>
      </c>
      <c r="BW15" s="112">
        <f>IF(AND(BU15="-",BV15="-"),"-",IFERROR(BU15*Dashboard!$D$9,0)+IFERROR(BV15*(1-Dashboard!$D$9),0))</f>
        <v>4.12</v>
      </c>
      <c r="BX15" s="112">
        <f>IFERROR(BT15*(1+Dashboard!$D$7)*(1+Dashboard!$D$8),"-")</f>
        <v>4.7472480000000008</v>
      </c>
      <c r="BY15" s="112">
        <f>IFERROR(BW15*(1+Dashboard!$D$7)*(1+Dashboard!$D$8),"-")</f>
        <v>4.8055680000000009</v>
      </c>
    </row>
    <row r="16" spans="1:88" x14ac:dyDescent="0.2">
      <c r="B16" s="36">
        <v>2023</v>
      </c>
      <c r="C16" s="47"/>
      <c r="D16" s="48">
        <v>5.5117252477475301E-2</v>
      </c>
      <c r="E16" s="49">
        <v>4.888127882361961E-2</v>
      </c>
      <c r="F16" s="49">
        <v>4.1703076409996848E-2</v>
      </c>
      <c r="G16" s="49">
        <v>3.2698683047367429E-2</v>
      </c>
      <c r="H16" s="50">
        <v>2.9073608841288412E-3</v>
      </c>
      <c r="I16" s="101">
        <f>IFERROR((D16+$H16)*(1+Dashboard!$D$7)*(1+Dashboard!$D$8),"-")</f>
        <v>6.7679909024975088E-2</v>
      </c>
      <c r="J16" s="102">
        <f>IFERROR((E16+$H16)*(1+Dashboard!$D$7)*(1+Dashboard!$D$8),"-")</f>
        <v>6.0406269355117802E-2</v>
      </c>
      <c r="K16" s="102">
        <f>IFERROR((F16+$H16)*(1+Dashboard!$D$7)*(1+Dashboard!$D$8),"-")</f>
        <v>5.2033614059868213E-2</v>
      </c>
      <c r="L16" s="103">
        <f>IFERROR((G16+$H16)*(1+Dashboard!$D$7)*(1+Dashboard!$D$8),"-")</f>
        <v>4.1530889641697259E-2</v>
      </c>
      <c r="M16" s="53">
        <v>58.78</v>
      </c>
      <c r="N16" s="54">
        <v>20.790485999999998</v>
      </c>
      <c r="O16" s="109">
        <f>M16*(1+Dashboard!$D$8)</f>
        <v>63.482400000000005</v>
      </c>
      <c r="P16" s="111">
        <f>N16*(1+Dashboard!$D$10)*(1+Dashboard!$D$7)*(1+Dashboard!$D$8)</f>
        <v>24.638023236326401</v>
      </c>
      <c r="Q16" s="112">
        <f>O16*Dashboard!$D$9+P16*(1-Dashboard!$D$9)</f>
        <v>44.060211618163201</v>
      </c>
      <c r="R16" s="51">
        <v>4.2773463619224794E-2</v>
      </c>
      <c r="S16" s="49">
        <v>4.3685056386597851E-2</v>
      </c>
      <c r="T16" s="49">
        <v>4.1668445229677102E-2</v>
      </c>
      <c r="U16" s="52">
        <v>4.1933227999179382E-2</v>
      </c>
      <c r="W16" s="36">
        <v>2023</v>
      </c>
      <c r="X16" s="47"/>
      <c r="Y16" s="51">
        <v>2.2581529347853783E-2</v>
      </c>
      <c r="Z16" s="49">
        <v>1.5056780076098739E-2</v>
      </c>
      <c r="AA16" s="49">
        <v>1.7631682249651694E-2</v>
      </c>
      <c r="AB16" s="52">
        <v>1.1154995602657161E-2</v>
      </c>
      <c r="AC16" s="53" t="s">
        <v>121</v>
      </c>
      <c r="AD16" s="55">
        <v>16.439027647823753</v>
      </c>
      <c r="AE16" s="109" t="str">
        <f>IFERROR(AC16*(1+Dashboard!$D$8),"-")</f>
        <v>-</v>
      </c>
      <c r="AF16" s="119">
        <f>IFERROR(AD16*(1+Dashboard!$D$7)*(1+Dashboard!$D$8)*(1+Dashboard!$D$10),"-")</f>
        <v>19.481273557996374</v>
      </c>
      <c r="AG16" s="112">
        <f>IF(AND(AE16="-",AF16="-"),"-",IFERROR(AE16*Dashboard!$D$9,0)+IFERROR(AF16*(1-Dashboard!$D$9),0))</f>
        <v>9.7406367789981871</v>
      </c>
      <c r="AH16" s="51">
        <v>2.8379264461419938E-2</v>
      </c>
      <c r="AI16" s="49">
        <v>1.8922559988509221E-2</v>
      </c>
      <c r="AJ16" s="49">
        <v>2.215856002286869E-2</v>
      </c>
      <c r="AK16" s="52">
        <v>1.4019004886569909E-2</v>
      </c>
      <c r="AL16" s="53">
        <v>17.254704592181447</v>
      </c>
      <c r="AM16" s="55" t="s">
        <v>121</v>
      </c>
      <c r="AN16" s="109">
        <f>IFERROR(AL16*(1+Dashboard!$D$8),"-")</f>
        <v>18.635080959555964</v>
      </c>
      <c r="AO16" s="119" t="str">
        <f>IFERROR(AM16*(1+Dashboard!$D$7)*(1+Dashboard!$D$8)*(1+Dashboard!$D$10),"-")</f>
        <v>-</v>
      </c>
      <c r="AP16" s="112">
        <f>IF(AND(AN16="-",AO16="-"),"-",IFERROR(AN16*Dashboard!$D$9,0)+IFERROR(AO16*(1-Dashboard!$D$9),0))</f>
        <v>9.3175404797779819</v>
      </c>
      <c r="AQ16" s="56">
        <v>8.7978051089774006E-3</v>
      </c>
      <c r="AR16" s="58">
        <v>8.7978051089774006E-3</v>
      </c>
      <c r="AT16" s="36">
        <v>2023</v>
      </c>
      <c r="AU16" s="47"/>
      <c r="AV16" s="51">
        <v>2.6040177751133393E-2</v>
      </c>
      <c r="AW16" s="49">
        <v>1.8003593429602099E-2</v>
      </c>
      <c r="AX16" s="49">
        <v>1.9767317348541136E-2</v>
      </c>
      <c r="AY16" s="52">
        <v>1.2480524297995817E-2</v>
      </c>
      <c r="AZ16" s="53" t="s">
        <v>121</v>
      </c>
      <c r="BA16" s="55">
        <v>16.709913383702318</v>
      </c>
      <c r="BB16" s="109" t="str">
        <f>IFERROR(AZ16*(1+Dashboard!$D$8),"-")</f>
        <v>-</v>
      </c>
      <c r="BC16" s="119">
        <f>IFERROR(BA16*(1+Dashboard!$D$7)*(1+Dashboard!$D$8)*(1+Dashboard!$D$10),"-")</f>
        <v>19.802290058282388</v>
      </c>
      <c r="BD16" s="112">
        <f>IF(AND(BB16="-",BC16="-"),"-",IFERROR(BB16*Dashboard!$D$9,0)+IFERROR(BC16*(1-Dashboard!$D$9),0))</f>
        <v>9.901145029141194</v>
      </c>
      <c r="BE16" s="51">
        <v>3.2725909730823212E-2</v>
      </c>
      <c r="BF16" s="49">
        <v>2.2625958203451819E-2</v>
      </c>
      <c r="BG16" s="49">
        <v>2.4842512572355101E-2</v>
      </c>
      <c r="BH16" s="52">
        <v>1.5684858815980231E-2</v>
      </c>
      <c r="BI16" s="53">
        <v>17.539031223351692</v>
      </c>
      <c r="BJ16" s="55" t="s">
        <v>121</v>
      </c>
      <c r="BK16" s="109">
        <f>IFERROR(BI16*(1+Dashboard!$D$8),"-")</f>
        <v>18.942153721219828</v>
      </c>
      <c r="BL16" s="119" t="str">
        <f>IFERROR(BJ16*(1+Dashboard!$D$7)*(1+Dashboard!$D$8)*(1+Dashboard!$D$10),"-")</f>
        <v>-</v>
      </c>
      <c r="BM16" s="112">
        <f>IF(AND(BK16="-",BL16="-"),"-",IFERROR(BK16*Dashboard!$D$9,0)+IFERROR(BL16*(1-Dashboard!$D$9),0))</f>
        <v>9.471076860609914</v>
      </c>
      <c r="BO16" s="36">
        <v>2023</v>
      </c>
      <c r="BP16" s="47"/>
      <c r="BQ16" s="59">
        <v>94</v>
      </c>
      <c r="BR16" s="53">
        <v>0.1</v>
      </c>
      <c r="BS16" s="57">
        <v>5.8756932314410486</v>
      </c>
      <c r="BT16" s="112">
        <f>IF(AND(BR16="-",BS16="-"),"-",IFERROR(BR16*Dashboard!$D$9,0)+IFERROR(BS16*(1-Dashboard!$D$9),0))</f>
        <v>2.9878466157205241</v>
      </c>
      <c r="BU16" s="53">
        <v>0.2</v>
      </c>
      <c r="BV16" s="57">
        <v>8.1056250000000016</v>
      </c>
      <c r="BW16" s="112">
        <f>IF(AND(BU16="-",BV16="-"),"-",IFERROR(BU16*Dashboard!$D$9,0)+IFERROR(BV16*(1-Dashboard!$D$9),0))</f>
        <v>4.1528125000000005</v>
      </c>
      <c r="BX16" s="112">
        <f>IFERROR(BT16*(1+Dashboard!$D$7)*(1+Dashboard!$D$8),"-")</f>
        <v>3.4850242925764197</v>
      </c>
      <c r="BY16" s="112">
        <f>IFERROR(BW16*(1+Dashboard!$D$7)*(1+Dashboard!$D$8),"-")</f>
        <v>4.8438405000000007</v>
      </c>
    </row>
    <row r="17" spans="2:77" x14ac:dyDescent="0.2">
      <c r="B17" s="36">
        <v>2024</v>
      </c>
      <c r="C17" s="47"/>
      <c r="D17" s="48">
        <v>5.8646131961086284E-2</v>
      </c>
      <c r="E17" s="49">
        <v>5.4871525240520899E-2</v>
      </c>
      <c r="F17" s="49">
        <v>4.1078005892790093E-2</v>
      </c>
      <c r="G17" s="49">
        <v>3.73513849558922E-2</v>
      </c>
      <c r="H17" s="50">
        <v>2.9001309160932988E-3</v>
      </c>
      <c r="I17" s="101">
        <f>IFERROR((D17+$H17)*(1+Dashboard!$D$7)*(1+Dashboard!$D$8),"-")</f>
        <v>7.178756101994227E-2</v>
      </c>
      <c r="J17" s="102">
        <f>IFERROR((E17+$H17)*(1+Dashboard!$D$7)*(1+Dashboard!$D$8),"-")</f>
        <v>6.7384859741074804E-2</v>
      </c>
      <c r="K17" s="102">
        <f>IFERROR((F17+$H17)*(1+Dashboard!$D$7)*(1+Dashboard!$D$8),"-")</f>
        <v>5.1296098773881589E-2</v>
      </c>
      <c r="L17" s="103">
        <f>IFERROR((G17+$H17)*(1+Dashboard!$D$7)*(1+Dashboard!$D$8),"-")</f>
        <v>4.6949368113083888E-2</v>
      </c>
      <c r="M17" s="53">
        <v>61.24</v>
      </c>
      <c r="N17" s="54">
        <v>36.039740000000002</v>
      </c>
      <c r="O17" s="109">
        <f>M17*(1+Dashboard!$D$8)</f>
        <v>66.139200000000002</v>
      </c>
      <c r="P17" s="111">
        <f>N17*(1+Dashboard!$D$10)*(1+Dashboard!$D$7)*(1+Dashboard!$D$8)</f>
        <v>42.709340779776007</v>
      </c>
      <c r="Q17" s="112">
        <f>O17*Dashboard!$D$9+P17*(1-Dashboard!$D$9)</f>
        <v>54.424270389888008</v>
      </c>
      <c r="R17" s="51">
        <v>4.2404336799778355E-2</v>
      </c>
      <c r="S17" s="49">
        <v>4.3308062695722759E-2</v>
      </c>
      <c r="T17" s="49">
        <v>4.1308854507826002E-2</v>
      </c>
      <c r="U17" s="52">
        <v>4.1571352252612478E-2</v>
      </c>
      <c r="W17" s="36">
        <v>2024</v>
      </c>
      <c r="X17" s="47"/>
      <c r="Y17" s="51">
        <v>1.8287298824745082E-2</v>
      </c>
      <c r="Z17" s="49">
        <v>1.3184941525449849E-2</v>
      </c>
      <c r="AA17" s="49">
        <v>1.3064256782808712E-2</v>
      </c>
      <c r="AB17" s="52">
        <v>9.8006845027011538E-3</v>
      </c>
      <c r="AC17" s="53" t="s">
        <v>121</v>
      </c>
      <c r="AD17" s="55">
        <v>28.744944690671545</v>
      </c>
      <c r="AE17" s="109" t="str">
        <f>IFERROR(AC17*(1+Dashboard!$D$8),"-")</f>
        <v>-</v>
      </c>
      <c r="AF17" s="119">
        <f>IFERROR(AD17*(1+Dashboard!$D$7)*(1+Dashboard!$D$8)*(1+Dashboard!$D$10),"-")</f>
        <v>34.064553142994484</v>
      </c>
      <c r="AG17" s="112">
        <f>IF(AND(AE17="-",AF17="-"),"-",IFERROR(AE17*Dashboard!$D$9,0)+IFERROR(AF17*(1-Dashboard!$D$9),0))</f>
        <v>17.032276571497242</v>
      </c>
      <c r="AH17" s="51">
        <v>2.3601497609908827E-2</v>
      </c>
      <c r="AI17" s="49">
        <v>1.7016420461102737E-2</v>
      </c>
      <c r="AJ17" s="49">
        <v>1.6860665327865506E-2</v>
      </c>
      <c r="AK17" s="52">
        <v>1.2648715049867192E-2</v>
      </c>
      <c r="AL17" s="53" t="s">
        <v>121</v>
      </c>
      <c r="AM17" s="55">
        <v>16.684462092429609</v>
      </c>
      <c r="AN17" s="109" t="str">
        <f>IFERROR(AL17*(1+Dashboard!$D$8),"-")</f>
        <v>-</v>
      </c>
      <c r="AO17" s="119">
        <f>IFERROR(AM17*(1+Dashboard!$D$7)*(1+Dashboard!$D$8)*(1+Dashboard!$D$10),"-")</f>
        <v>19.772128689963655</v>
      </c>
      <c r="AP17" s="112">
        <f>IF(AND(AN17="-",AO17="-"),"-",IFERROR(AN17*Dashboard!$D$9,0)+IFERROR(AO17*(1-Dashboard!$D$9),0))</f>
        <v>9.8860643449818273</v>
      </c>
      <c r="AQ17" s="56">
        <v>5.7092617098499134E-3</v>
      </c>
      <c r="AR17" s="58">
        <v>5.7092617098499134E-3</v>
      </c>
      <c r="AT17" s="36">
        <v>2024</v>
      </c>
      <c r="AU17" s="47"/>
      <c r="AV17" s="51">
        <v>2.097702803155849E-2</v>
      </c>
      <c r="AW17" s="49">
        <v>1.5648017279007644E-2</v>
      </c>
      <c r="AX17" s="49">
        <v>1.4612608822485953E-2</v>
      </c>
      <c r="AY17" s="52">
        <v>1.0729591245138215E-2</v>
      </c>
      <c r="AZ17" s="53" t="s">
        <v>121</v>
      </c>
      <c r="BA17" s="55">
        <v>29.115769226398733</v>
      </c>
      <c r="BB17" s="109" t="str">
        <f>IFERROR(AZ17*(1+Dashboard!$D$8),"-")</f>
        <v>-</v>
      </c>
      <c r="BC17" s="119">
        <f>IFERROR(BA17*(1+Dashboard!$D$7)*(1+Dashboard!$D$8)*(1+Dashboard!$D$10),"-")</f>
        <v>34.50400335728223</v>
      </c>
      <c r="BD17" s="112">
        <f>IF(AND(BB17="-",BC17="-"),"-",IFERROR(BB17*Dashboard!$D$9,0)+IFERROR(BC17*(1-Dashboard!$D$9),0))</f>
        <v>17.252001678641115</v>
      </c>
      <c r="BE17" s="51">
        <v>2.7072848849601466E-2</v>
      </c>
      <c r="BF17" s="49">
        <v>2.0195253872626488E-2</v>
      </c>
      <c r="BG17" s="49">
        <v>1.885896082869102E-2</v>
      </c>
      <c r="BH17" s="52">
        <v>1.3847557507222951E-2</v>
      </c>
      <c r="BI17" s="53" t="s">
        <v>121</v>
      </c>
      <c r="BJ17" s="55">
        <v>16.899700214327634</v>
      </c>
      <c r="BK17" s="109" t="str">
        <f>IFERROR(BI17*(1+Dashboard!$D$8),"-")</f>
        <v>-</v>
      </c>
      <c r="BL17" s="119">
        <f>IFERROR(BJ17*(1+Dashboard!$D$7)*(1+Dashboard!$D$8)*(1+Dashboard!$D$10),"-")</f>
        <v>20.027199295271622</v>
      </c>
      <c r="BM17" s="112">
        <f>IF(AND(BK17="-",BL17="-"),"-",IFERROR(BK17*Dashboard!$D$9,0)+IFERROR(BL17*(1-Dashboard!$D$9),0))</f>
        <v>10.013599647635811</v>
      </c>
      <c r="BO17" s="36">
        <v>2024</v>
      </c>
      <c r="BP17" s="47"/>
      <c r="BQ17" s="59">
        <v>94</v>
      </c>
      <c r="BR17" s="53" t="s">
        <v>121</v>
      </c>
      <c r="BS17" s="57">
        <v>4.6359815737970704</v>
      </c>
      <c r="BT17" s="112">
        <f>IF(AND(BR17="-",BS17="-"),"-",IFERROR(BR17*Dashboard!$D$9,0)+IFERROR(BS17*(1-Dashboard!$D$9),0))</f>
        <v>2.3179907868985352</v>
      </c>
      <c r="BU17" s="53">
        <v>0.1</v>
      </c>
      <c r="BV17" s="57">
        <v>6.2406854602510453</v>
      </c>
      <c r="BW17" s="112">
        <f>IF(AND(BU17="-",BV17="-"),"-",IFERROR(BU17*Dashboard!$D$9,0)+IFERROR(BV17*(1-Dashboard!$D$9),0))</f>
        <v>3.1703427301255225</v>
      </c>
      <c r="BX17" s="112">
        <f>IFERROR(BT17*(1+Dashboard!$D$7)*(1+Dashboard!$D$8),"-")</f>
        <v>2.7037044538384518</v>
      </c>
      <c r="BY17" s="112">
        <f>IFERROR(BW17*(1+Dashboard!$D$7)*(1+Dashboard!$D$8),"-")</f>
        <v>3.6978877604184097</v>
      </c>
    </row>
    <row r="18" spans="2:77" x14ac:dyDescent="0.2">
      <c r="B18" s="36">
        <v>2025</v>
      </c>
      <c r="C18" s="47"/>
      <c r="D18" s="48">
        <v>5.5345550871132118E-2</v>
      </c>
      <c r="E18" s="49">
        <v>5.217348514516372E-2</v>
      </c>
      <c r="F18" s="49">
        <v>4.3056360988220049E-2</v>
      </c>
      <c r="G18" s="49">
        <v>3.848964133014858E-2</v>
      </c>
      <c r="H18" s="50">
        <v>2.464332530800176E-3</v>
      </c>
      <c r="I18" s="101">
        <f>IFERROR((D18+$H18)*(1+Dashboard!$D$7)*(1+Dashboard!$D$8),"-")</f>
        <v>6.7429448000013839E-2</v>
      </c>
      <c r="J18" s="102">
        <f>IFERROR((E18+$H18)*(1+Dashboard!$D$7)*(1+Dashboard!$D$8),"-")</f>
        <v>6.3729550537244287E-2</v>
      </c>
      <c r="K18" s="102">
        <f>IFERROR((F18+$H18)*(1+Dashboard!$D$7)*(1+Dashboard!$D$8),"-")</f>
        <v>5.3095336920585198E-2</v>
      </c>
      <c r="L18" s="103">
        <f>IFERROR((G18+$H18)*(1+Dashboard!$D$7)*(1+Dashboard!$D$8),"-")</f>
        <v>4.7768715111410634E-2</v>
      </c>
      <c r="M18" s="53">
        <v>65.650000000000006</v>
      </c>
      <c r="N18" s="54">
        <v>53.905214999999998</v>
      </c>
      <c r="O18" s="109">
        <f>M18*(1+Dashboard!$D$8)</f>
        <v>70.902000000000015</v>
      </c>
      <c r="P18" s="111">
        <f>N18*(1+Dashboard!$D$10)*(1+Dashboard!$D$7)*(1+Dashboard!$D$8)</f>
        <v>63.881043460416009</v>
      </c>
      <c r="Q18" s="112">
        <f>O18*Dashboard!$D$9+P18*(1-Dashboard!$D$9)</f>
        <v>67.391521730208012</v>
      </c>
      <c r="R18" s="51">
        <v>4.1843502291657945E-2</v>
      </c>
      <c r="S18" s="49">
        <v>4.2735275620799554E-2</v>
      </c>
      <c r="T18" s="49">
        <v>4.0762508712859226E-2</v>
      </c>
      <c r="U18" s="52">
        <v>4.102153469497493E-2</v>
      </c>
      <c r="W18" s="36">
        <v>2025</v>
      </c>
      <c r="X18" s="47"/>
      <c r="Y18" s="51">
        <v>1.2027078021625823E-2</v>
      </c>
      <c r="Z18" s="49">
        <v>8.7286461352993026E-3</v>
      </c>
      <c r="AA18" s="49">
        <v>9.6567162182856076E-3</v>
      </c>
      <c r="AB18" s="52">
        <v>7.0918059670831129E-3</v>
      </c>
      <c r="AC18" s="53" t="s">
        <v>121</v>
      </c>
      <c r="AD18" s="55">
        <v>472.15103327443489</v>
      </c>
      <c r="AE18" s="109" t="str">
        <f>IFERROR(AC18*(1+Dashboard!$D$8),"-")</f>
        <v>-</v>
      </c>
      <c r="AF18" s="119">
        <f>IFERROR(AD18*(1+Dashboard!$D$7)*(1+Dashboard!$D$8)*(1+Dashboard!$D$10),"-")</f>
        <v>559.52843665468174</v>
      </c>
      <c r="AG18" s="112">
        <f>IF(AND(AE18="-",AF18="-"),"-",IFERROR(AE18*Dashboard!$D$9,0)+IFERROR(AF18*(1-Dashboard!$D$9),0))</f>
        <v>279.76421832734087</v>
      </c>
      <c r="AH18" s="51">
        <v>1.6555797213951243E-2</v>
      </c>
      <c r="AI18" s="49">
        <v>1.2015361928185083E-2</v>
      </c>
      <c r="AJ18" s="49">
        <v>1.3292890856377663E-2</v>
      </c>
      <c r="AK18" s="52">
        <v>9.7621800790351782E-3</v>
      </c>
      <c r="AL18" s="53" t="s">
        <v>121</v>
      </c>
      <c r="AM18" s="55">
        <v>370.29045431895179</v>
      </c>
      <c r="AN18" s="109" t="str">
        <f>IFERROR(AL18*(1+Dashboard!$D$8),"-")</f>
        <v>-</v>
      </c>
      <c r="AO18" s="119">
        <f>IFERROR(AM18*(1+Dashboard!$D$7)*(1+Dashboard!$D$8)*(1+Dashboard!$D$10),"-")</f>
        <v>438.81729449230738</v>
      </c>
      <c r="AP18" s="112">
        <f>IF(AND(AN18="-",AO18="-"),"-",IFERROR(AN18*Dashboard!$D$9,0)+IFERROR(AO18*(1-Dashboard!$D$9),0))</f>
        <v>219.40864724615369</v>
      </c>
      <c r="AQ18" s="56">
        <v>4.3553406258867227E-3</v>
      </c>
      <c r="AR18" s="58">
        <v>4.3553406258867227E-3</v>
      </c>
      <c r="AT18" s="36">
        <v>2025</v>
      </c>
      <c r="AU18" s="47"/>
      <c r="AV18" s="51">
        <v>1.4175696513223016E-2</v>
      </c>
      <c r="AW18" s="49">
        <v>1.0586423469208104E-2</v>
      </c>
      <c r="AX18" s="49">
        <v>1.1034529316262406E-2</v>
      </c>
      <c r="AY18" s="52">
        <v>7.965988899797943E-3</v>
      </c>
      <c r="AZ18" s="53" t="s">
        <v>121</v>
      </c>
      <c r="BA18" s="55">
        <v>478.09602146877808</v>
      </c>
      <c r="BB18" s="109" t="str">
        <f>IFERROR(AZ18*(1+Dashboard!$D$8),"-")</f>
        <v>-</v>
      </c>
      <c r="BC18" s="119">
        <f>IFERROR(BA18*(1+Dashboard!$D$7)*(1+Dashboard!$D$8)*(1+Dashboard!$D$10),"-")</f>
        <v>566.57361863224173</v>
      </c>
      <c r="BD18" s="112">
        <f>IF(AND(BB18="-",BC18="-"),"-",IFERROR(BB18*Dashboard!$D$9,0)+IFERROR(BC18*(1-Dashboard!$D$9),0))</f>
        <v>283.28680931612087</v>
      </c>
      <c r="BE18" s="51">
        <v>1.951346423607141E-2</v>
      </c>
      <c r="BF18" s="49">
        <v>1.4572673417606298E-2</v>
      </c>
      <c r="BG18" s="49">
        <v>1.5189510651128627E-2</v>
      </c>
      <c r="BH18" s="52">
        <v>1.0965530995683466E-2</v>
      </c>
      <c r="BI18" s="53" t="s">
        <v>121</v>
      </c>
      <c r="BJ18" s="55">
        <v>374.95288693958435</v>
      </c>
      <c r="BK18" s="109" t="str">
        <f>IFERROR(BI18*(1+Dashboard!$D$8),"-")</f>
        <v>-</v>
      </c>
      <c r="BL18" s="119">
        <f>IFERROR(BJ18*(1+Dashboard!$D$7)*(1+Dashboard!$D$8)*(1+Dashboard!$D$10),"-")</f>
        <v>444.34256808355252</v>
      </c>
      <c r="BM18" s="112">
        <f>IF(AND(BK18="-",BL18="-"),"-",IFERROR(BK18*Dashboard!$D$9,0)+IFERROR(BL18*(1-Dashboard!$D$9),0))</f>
        <v>222.17128404177626</v>
      </c>
      <c r="BO18" s="36">
        <v>2025</v>
      </c>
      <c r="BP18" s="47"/>
      <c r="BQ18" s="59">
        <v>94</v>
      </c>
      <c r="BR18" s="53" t="s">
        <v>121</v>
      </c>
      <c r="BS18" s="57">
        <v>8.2769585174418605</v>
      </c>
      <c r="BT18" s="112">
        <f>IF(AND(BR18="-",BS18="-"),"-",IFERROR(BR18*Dashboard!$D$9,0)+IFERROR(BS18*(1-Dashboard!$D$9),0))</f>
        <v>4.1384792587209303</v>
      </c>
      <c r="BU18" s="53" t="s">
        <v>121</v>
      </c>
      <c r="BV18" s="57">
        <v>8.977801501937984</v>
      </c>
      <c r="BW18" s="112">
        <f>IF(AND(BU18="-",BV18="-"),"-",IFERROR(BU18*Dashboard!$D$9,0)+IFERROR(BV18*(1-Dashboard!$D$9),0))</f>
        <v>4.488900750968992</v>
      </c>
      <c r="BX18" s="112">
        <f>IFERROR(BT18*(1+Dashboard!$D$7)*(1+Dashboard!$D$8),"-")</f>
        <v>4.827122207372093</v>
      </c>
      <c r="BY18" s="112">
        <f>IFERROR(BW18*(1+Dashboard!$D$7)*(1+Dashboard!$D$8),"-")</f>
        <v>5.2358538359302331</v>
      </c>
    </row>
    <row r="19" spans="2:77" x14ac:dyDescent="0.2">
      <c r="B19" s="36">
        <v>2026</v>
      </c>
      <c r="C19" s="47"/>
      <c r="D19" s="48">
        <v>5.5390464047752469E-2</v>
      </c>
      <c r="E19" s="49">
        <v>5.1846358802950507E-2</v>
      </c>
      <c r="F19" s="49">
        <v>4.6789257761033598E-2</v>
      </c>
      <c r="G19" s="49">
        <v>4.0879395826055293E-2</v>
      </c>
      <c r="H19" s="50">
        <v>2.3322450159680712E-3</v>
      </c>
      <c r="I19" s="101">
        <f>IFERROR((D19+$H19)*(1+Dashboard!$D$7)*(1+Dashboard!$D$8),"-")</f>
        <v>6.7327767851923639E-2</v>
      </c>
      <c r="J19" s="102">
        <f>IFERROR((E19+$H19)*(1+Dashboard!$D$7)*(1+Dashboard!$D$8),"-")</f>
        <v>6.3193923494386642E-2</v>
      </c>
      <c r="K19" s="102">
        <f>IFERROR((F19+$H19)*(1+Dashboard!$D$7)*(1+Dashboard!$D$8),"-")</f>
        <v>5.7295320839094749E-2</v>
      </c>
      <c r="L19" s="103">
        <f>IFERROR((G19+$H19)*(1+Dashboard!$D$7)*(1+Dashboard!$D$8),"-")</f>
        <v>5.0402057878136057E-2</v>
      </c>
      <c r="M19" s="53">
        <v>71.16</v>
      </c>
      <c r="N19" s="54">
        <v>74.867436000000012</v>
      </c>
      <c r="O19" s="109">
        <f>M19*(1+Dashboard!$D$8)</f>
        <v>76.852800000000002</v>
      </c>
      <c r="P19" s="111">
        <f>N19*(1+Dashboard!$D$10)*(1+Dashboard!$D$7)*(1+Dashboard!$D$8)</f>
        <v>88.722583388006427</v>
      </c>
      <c r="Q19" s="112">
        <f>O19*Dashboard!$D$9+P19*(1-Dashboard!$D$9)</f>
        <v>82.787691694003215</v>
      </c>
      <c r="R19" s="51">
        <v>4.1269602111379269E-2</v>
      </c>
      <c r="S19" s="49">
        <v>4.2149144416674091E-2</v>
      </c>
      <c r="T19" s="49">
        <v>4.0203434786975516E-2</v>
      </c>
      <c r="U19" s="52">
        <v>4.0458908125318792E-2</v>
      </c>
      <c r="W19" s="36">
        <v>2026</v>
      </c>
      <c r="X19" s="47"/>
      <c r="Y19" s="51">
        <v>6.2350274399042603E-3</v>
      </c>
      <c r="Z19" s="49">
        <v>4.4155914426220293E-3</v>
      </c>
      <c r="AA19" s="49">
        <v>5.4122538147377578E-3</v>
      </c>
      <c r="AB19" s="52">
        <v>3.7938628471267293E-3</v>
      </c>
      <c r="AC19" s="53" t="s">
        <v>121</v>
      </c>
      <c r="AD19" s="55">
        <v>558.69969471632794</v>
      </c>
      <c r="AE19" s="109" t="str">
        <f>IFERROR(AC19*(1+Dashboard!$D$8),"-")</f>
        <v>-</v>
      </c>
      <c r="AF19" s="119">
        <f>IFERROR(AD19*(1+Dashboard!$D$7)*(1+Dashboard!$D$8)*(1+Dashboard!$D$10),"-")</f>
        <v>662.09400109979902</v>
      </c>
      <c r="AG19" s="112">
        <f>IF(AND(AE19="-",AF19="-"),"-",IFERROR(AE19*Dashboard!$D$9,0)+IFERROR(AF19*(1-Dashboard!$D$9),0))</f>
        <v>331.04700054989951</v>
      </c>
      <c r="AH19" s="51">
        <v>1.1552961642149594E-2</v>
      </c>
      <c r="AI19" s="49">
        <v>8.1817055427104261E-3</v>
      </c>
      <c r="AJ19" s="49">
        <v>1.002843392782298E-2</v>
      </c>
      <c r="AK19" s="52">
        <v>7.029696720806184E-3</v>
      </c>
      <c r="AL19" s="53" t="s">
        <v>121</v>
      </c>
      <c r="AM19" s="55">
        <v>505.3024293780523</v>
      </c>
      <c r="AN19" s="109" t="str">
        <f>IFERROR(AL19*(1+Dashboard!$D$8),"-")</f>
        <v>-</v>
      </c>
      <c r="AO19" s="119">
        <f>IFERROR(AM19*(1+Dashboard!$D$7)*(1+Dashboard!$D$8)*(1+Dashboard!$D$10),"-")</f>
        <v>598.81490968458525</v>
      </c>
      <c r="AP19" s="112">
        <f>IF(AND(AN19="-",AO19="-"),"-",IFERROR(AN19*Dashboard!$D$9,0)+IFERROR(AO19*(1-Dashboard!$D$9),0))</f>
        <v>299.40745484229262</v>
      </c>
      <c r="AQ19" s="56">
        <v>3.0356917268565447E-3</v>
      </c>
      <c r="AR19" s="58">
        <v>3.0356917268565447E-3</v>
      </c>
      <c r="AT19" s="36">
        <v>2026</v>
      </c>
      <c r="AU19" s="47"/>
      <c r="AV19" s="51">
        <v>7.4827302009818734E-3</v>
      </c>
      <c r="AW19" s="49">
        <v>5.4858226450495845E-3</v>
      </c>
      <c r="AX19" s="49">
        <v>6.3461733838260466E-3</v>
      </c>
      <c r="AY19" s="52">
        <v>4.4309986781869296E-3</v>
      </c>
      <c r="AZ19" s="53" t="s">
        <v>121</v>
      </c>
      <c r="BA19" s="55">
        <v>563.37655337328397</v>
      </c>
      <c r="BB19" s="109" t="str">
        <f>IFERROR(AZ19*(1+Dashboard!$D$8),"-")</f>
        <v>-</v>
      </c>
      <c r="BC19" s="119">
        <f>IFERROR(BA19*(1+Dashboard!$D$7)*(1+Dashboard!$D$8)*(1+Dashboard!$D$10),"-")</f>
        <v>667.63637044427207</v>
      </c>
      <c r="BD19" s="112">
        <f>IF(AND(BB19="-",BC19="-"),"-",IFERROR(BB19*Dashboard!$D$9,0)+IFERROR(BC19*(1-Dashboard!$D$9),0))</f>
        <v>333.81818522213604</v>
      </c>
      <c r="BE19" s="51">
        <v>1.3864845956768606E-2</v>
      </c>
      <c r="BF19" s="49">
        <v>1.0164750549175875E-2</v>
      </c>
      <c r="BG19" s="49">
        <v>1.1758905375226192E-2</v>
      </c>
      <c r="BH19" s="52">
        <v>8.2102538054419846E-3</v>
      </c>
      <c r="BI19" s="53" t="s">
        <v>121</v>
      </c>
      <c r="BJ19" s="55">
        <v>509.53230110264218</v>
      </c>
      <c r="BK19" s="109" t="str">
        <f>IFERROR(BI19*(1+Dashboard!$D$8),"-")</f>
        <v>-</v>
      </c>
      <c r="BL19" s="119">
        <f>IFERROR(BJ19*(1+Dashboard!$D$7)*(1+Dashboard!$D$8)*(1+Dashboard!$D$10),"-")</f>
        <v>603.82757162221992</v>
      </c>
      <c r="BM19" s="112">
        <f>IF(AND(BK19="-",BL19="-"),"-",IFERROR(BK19*Dashboard!$D$9,0)+IFERROR(BL19*(1-Dashboard!$D$9),0))</f>
        <v>301.91378581110996</v>
      </c>
      <c r="BO19" s="36">
        <v>2026</v>
      </c>
      <c r="BP19" s="47"/>
      <c r="BQ19" s="59">
        <v>94</v>
      </c>
      <c r="BR19" s="53" t="s">
        <v>121</v>
      </c>
      <c r="BS19" s="57">
        <v>7.6259482528409084</v>
      </c>
      <c r="BT19" s="112">
        <f>IF(AND(BR19="-",BS19="-"),"-",IFERROR(BR19*Dashboard!$D$9,0)+IFERROR(BS19*(1-Dashboard!$D$9),0))</f>
        <v>3.8129741264204542</v>
      </c>
      <c r="BU19" s="53" t="s">
        <v>121</v>
      </c>
      <c r="BV19" s="57">
        <v>9.023941072443181</v>
      </c>
      <c r="BW19" s="112">
        <f>IF(AND(BU19="-",BV19="-"),"-",IFERROR(BU19*Dashboard!$D$9,0)+IFERROR(BV19*(1-Dashboard!$D$9),0))</f>
        <v>4.5119705362215905</v>
      </c>
      <c r="BX19" s="112">
        <f>IFERROR(BT19*(1+Dashboard!$D$7)*(1+Dashboard!$D$8),"-")</f>
        <v>4.4474530210568179</v>
      </c>
      <c r="BY19" s="112">
        <f>IFERROR(BW19*(1+Dashboard!$D$7)*(1+Dashboard!$D$8),"-")</f>
        <v>5.2627624334488639</v>
      </c>
    </row>
    <row r="20" spans="2:77" x14ac:dyDescent="0.2">
      <c r="B20" s="36">
        <v>2027</v>
      </c>
      <c r="C20" s="47"/>
      <c r="D20" s="48">
        <v>5.999124155526743E-2</v>
      </c>
      <c r="E20" s="49">
        <v>5.605473160020661E-2</v>
      </c>
      <c r="F20" s="49">
        <v>4.4687150074169846E-2</v>
      </c>
      <c r="G20" s="49">
        <v>3.8734109317336354E-2</v>
      </c>
      <c r="H20" s="50">
        <v>2.1385682336841267E-3</v>
      </c>
      <c r="I20" s="101">
        <f>IFERROR((D20+$H20)*(1+Dashboard!$D$7)*(1+Dashboard!$D$8),"-")</f>
        <v>7.2468210137833111E-2</v>
      </c>
      <c r="J20" s="102">
        <f>IFERROR((E20+$H20)*(1+Dashboard!$D$7)*(1+Dashboard!$D$8),"-")</f>
        <v>6.7876664926250163E-2</v>
      </c>
      <c r="K20" s="102">
        <f>IFERROR((F20+$H20)*(1+Dashboard!$D$7)*(1+Dashboard!$D$8),"-")</f>
        <v>5.4617517834280878E-2</v>
      </c>
      <c r="L20" s="103">
        <f>IFERROR((G20+$H20)*(1+Dashboard!$D$7)*(1+Dashboard!$D$8),"-")</f>
        <v>4.7673891095510297E-2</v>
      </c>
      <c r="M20" s="53">
        <v>76.849999999999994</v>
      </c>
      <c r="N20" s="54">
        <v>89.530249999999995</v>
      </c>
      <c r="O20" s="109">
        <f>M20*(1+Dashboard!$D$8)</f>
        <v>82.998000000000005</v>
      </c>
      <c r="P20" s="111">
        <f>N20*(1+Dashboard!$D$10)*(1+Dashboard!$D$7)*(1+Dashboard!$D$8)</f>
        <v>106.09893293760001</v>
      </c>
      <c r="Q20" s="112">
        <f>O20*Dashboard!$D$9+P20*(1-Dashboard!$D$9)</f>
        <v>94.548466468800001</v>
      </c>
      <c r="R20" s="51">
        <v>3.9690561581718402E-2</v>
      </c>
      <c r="S20" s="49">
        <v>4.0536451201342451E-2</v>
      </c>
      <c r="T20" s="49">
        <v>3.8665187512652799E-2</v>
      </c>
      <c r="U20" s="52">
        <v>3.8910886035275712E-2</v>
      </c>
      <c r="W20" s="36">
        <v>2027</v>
      </c>
      <c r="X20" s="47"/>
      <c r="Y20" s="51">
        <v>3.8311802171819972E-3</v>
      </c>
      <c r="Z20" s="49">
        <v>2.759113963645048E-3</v>
      </c>
      <c r="AA20" s="49">
        <v>2.9491292422786299E-3</v>
      </c>
      <c r="AB20" s="52">
        <v>2.0686545235559643E-3</v>
      </c>
      <c r="AC20" s="53" t="s">
        <v>121</v>
      </c>
      <c r="AD20" s="55">
        <v>547.14674027827459</v>
      </c>
      <c r="AE20" s="109" t="str">
        <f>IFERROR(AC20*(1+Dashboard!$D$8),"-")</f>
        <v>-</v>
      </c>
      <c r="AF20" s="119">
        <f>IFERROR(AD20*(1+Dashboard!$D$7)*(1+Dashboard!$D$8)*(1+Dashboard!$D$10),"-")</f>
        <v>648.40302918634882</v>
      </c>
      <c r="AG20" s="112">
        <f>IF(AND(AE20="-",AF20="-"),"-",IFERROR(AE20*Dashboard!$D$9,0)+IFERROR(AF20*(1-Dashboard!$D$9),0))</f>
        <v>324.20151459317441</v>
      </c>
      <c r="AH20" s="51">
        <v>6.463048224654171E-3</v>
      </c>
      <c r="AI20" s="49">
        <v>4.6545152129311993E-3</v>
      </c>
      <c r="AJ20" s="49">
        <v>4.9750634094692485E-3</v>
      </c>
      <c r="AK20" s="52">
        <v>3.4897376755942027E-3</v>
      </c>
      <c r="AL20" s="53" t="s">
        <v>121</v>
      </c>
      <c r="AM20" s="55">
        <v>588.32331709605273</v>
      </c>
      <c r="AN20" s="109" t="str">
        <f>IFERROR(AL20*(1+Dashboard!$D$8),"-")</f>
        <v>-</v>
      </c>
      <c r="AO20" s="119">
        <f>IFERROR(AM20*(1+Dashboard!$D$7)*(1+Dashboard!$D$8)*(1+Dashboard!$D$10),"-")</f>
        <v>697.1998421338094</v>
      </c>
      <c r="AP20" s="112">
        <f>IF(AND(AN20="-",AO20="-"),"-",IFERROR(AN20*Dashboard!$D$9,0)+IFERROR(AO20*(1-Dashboard!$D$9),0))</f>
        <v>348.5999210669047</v>
      </c>
      <c r="AQ20" s="56">
        <v>1.7671397711111025E-3</v>
      </c>
      <c r="AR20" s="58">
        <v>1.7671397711111025E-3</v>
      </c>
      <c r="AT20" s="36">
        <v>2027</v>
      </c>
      <c r="AU20" s="47"/>
      <c r="AV20" s="51">
        <v>4.5886619915492723E-3</v>
      </c>
      <c r="AW20" s="49">
        <v>3.4110361825256804E-3</v>
      </c>
      <c r="AX20" s="49">
        <v>3.4393889568919991E-3</v>
      </c>
      <c r="AY20" s="52">
        <v>2.3974377511012056E-3</v>
      </c>
      <c r="AZ20" s="53" t="s">
        <v>121</v>
      </c>
      <c r="BA20" s="55">
        <v>551.72688949456324</v>
      </c>
      <c r="BB20" s="109" t="str">
        <f>IFERROR(AZ20*(1+Dashboard!$D$8),"-")</f>
        <v>-</v>
      </c>
      <c r="BC20" s="119">
        <f>IFERROR(BA20*(1+Dashboard!$D$7)*(1+Dashboard!$D$8)*(1+Dashboard!$D$10),"-")</f>
        <v>653.83079180896209</v>
      </c>
      <c r="BD20" s="112">
        <f>IF(AND(BB20="-",BC20="-"),"-",IFERROR(BB20*Dashboard!$D$9,0)+IFERROR(BC20*(1-Dashboard!$D$9),0))</f>
        <v>326.91539590448104</v>
      </c>
      <c r="BE20" s="51">
        <v>7.740889766818239E-3</v>
      </c>
      <c r="BF20" s="49">
        <v>5.7542819950974081E-3</v>
      </c>
      <c r="BG20" s="49">
        <v>5.8021119946391779E-3</v>
      </c>
      <c r="BH20" s="52">
        <v>4.0443818673637378E-3</v>
      </c>
      <c r="BI20" s="53" t="s">
        <v>121</v>
      </c>
      <c r="BJ20" s="55">
        <v>593.24815422174106</v>
      </c>
      <c r="BK20" s="109" t="str">
        <f>IFERROR(BI20*(1+Dashboard!$D$8),"-")</f>
        <v>-</v>
      </c>
      <c r="BL20" s="119">
        <f>IFERROR(BJ20*(1+Dashboard!$D$7)*(1+Dashboard!$D$8)*(1+Dashboard!$D$10),"-")</f>
        <v>703.03608143758674</v>
      </c>
      <c r="BM20" s="112">
        <f>IF(AND(BK20="-",BL20="-"),"-",IFERROR(BK20*Dashboard!$D$9,0)+IFERROR(BL20*(1-Dashboard!$D$9),0))</f>
        <v>351.51804071879337</v>
      </c>
      <c r="BO20" s="36">
        <v>2027</v>
      </c>
      <c r="BP20" s="47"/>
      <c r="BQ20" s="59">
        <v>94</v>
      </c>
      <c r="BR20" s="53" t="s">
        <v>121</v>
      </c>
      <c r="BS20" s="57">
        <v>6.406174836693852</v>
      </c>
      <c r="BT20" s="112">
        <f>IF(AND(BR20="-",BS20="-"),"-",IFERROR(BR20*Dashboard!$D$9,0)+IFERROR(BS20*(1-Dashboard!$D$9),0))</f>
        <v>3.203087418346926</v>
      </c>
      <c r="BU20" s="53" t="s">
        <v>121</v>
      </c>
      <c r="BV20" s="57">
        <v>8.351940821816946</v>
      </c>
      <c r="BW20" s="112">
        <f>IF(AND(BU20="-",BV20="-"),"-",IFERROR(BU20*Dashboard!$D$9,0)+IFERROR(BV20*(1-Dashboard!$D$9),0))</f>
        <v>4.175970410908473</v>
      </c>
      <c r="BX20" s="112">
        <f>IFERROR(BT20*(1+Dashboard!$D$7)*(1+Dashboard!$D$8),"-")</f>
        <v>3.7360811647598551</v>
      </c>
      <c r="BY20" s="112">
        <f>IFERROR(BW20*(1+Dashboard!$D$7)*(1+Dashboard!$D$8),"-")</f>
        <v>4.8708518872836439</v>
      </c>
    </row>
    <row r="21" spans="2:77" x14ac:dyDescent="0.2">
      <c r="B21" s="36">
        <v>2028</v>
      </c>
      <c r="C21" s="47"/>
      <c r="D21" s="48">
        <v>6.1816066873386366E-2</v>
      </c>
      <c r="E21" s="49">
        <v>5.4479343919649023E-2</v>
      </c>
      <c r="F21" s="49">
        <v>4.8838301172896913E-2</v>
      </c>
      <c r="G21" s="49">
        <v>3.9750669909530259E-2</v>
      </c>
      <c r="H21" s="50">
        <v>2.0284941965111095E-3</v>
      </c>
      <c r="I21" s="101">
        <f>IFERROR((D21+$H21)*(1+Dashboard!$D$7)*(1+Dashboard!$D$8),"-")</f>
        <v>7.4468296031928422E-2</v>
      </c>
      <c r="J21" s="102">
        <f>IFERROR((E21+$H21)*(1+Dashboard!$D$7)*(1+Dashboard!$D$8),"-")</f>
        <v>6.5910742378689186E-2</v>
      </c>
      <c r="K21" s="102">
        <f>IFERROR((F21+$H21)*(1+Dashboard!$D$7)*(1+Dashboard!$D$8),"-")</f>
        <v>5.9331030118877526E-2</v>
      </c>
      <c r="L21" s="103">
        <f>IFERROR((G21+$H21)*(1+Dashboard!$D$7)*(1+Dashboard!$D$8),"-")</f>
        <v>4.8731217013286657E-2</v>
      </c>
      <c r="M21" s="53">
        <v>82.490000000000009</v>
      </c>
      <c r="N21" s="54">
        <v>94.781010000000009</v>
      </c>
      <c r="O21" s="109">
        <f>M21*(1+Dashboard!$D$8)</f>
        <v>89.089200000000019</v>
      </c>
      <c r="P21" s="111">
        <f>N21*(1+Dashboard!$D$10)*(1+Dashboard!$D$7)*(1+Dashboard!$D$8)</f>
        <v>112.32141118502403</v>
      </c>
      <c r="Q21" s="112">
        <f>O21*Dashboard!$D$9+P21*(1-Dashboard!$D$9)</f>
        <v>100.70530559251202</v>
      </c>
      <c r="R21" s="51">
        <v>3.9190981955660328E-2</v>
      </c>
      <c r="S21" s="49">
        <v>4.002622447927421E-2</v>
      </c>
      <c r="T21" s="49">
        <v>3.817851412862254E-2</v>
      </c>
      <c r="U21" s="52">
        <v>3.8421120077818331E-2</v>
      </c>
      <c r="W21" s="36">
        <v>2028</v>
      </c>
      <c r="X21" s="47"/>
      <c r="Y21" s="51" t="s">
        <v>121</v>
      </c>
      <c r="Z21" s="49" t="s">
        <v>121</v>
      </c>
      <c r="AA21" s="49" t="s">
        <v>121</v>
      </c>
      <c r="AB21" s="52" t="s">
        <v>121</v>
      </c>
      <c r="AC21" s="53" t="s">
        <v>121</v>
      </c>
      <c r="AD21" s="55">
        <v>419.11419554831554</v>
      </c>
      <c r="AE21" s="109" t="str">
        <f>IFERROR(AC21*(1+Dashboard!$D$8),"-")</f>
        <v>-</v>
      </c>
      <c r="AF21" s="119">
        <f>IFERROR(AD21*(1+Dashboard!$D$7)*(1+Dashboard!$D$8)*(1+Dashboard!$D$10),"-")</f>
        <v>496.67647445055621</v>
      </c>
      <c r="AG21" s="112">
        <f>IF(AND(AE21="-",AF21="-"),"-",IFERROR(AE21*Dashboard!$D$9,0)+IFERROR(AF21*(1-Dashboard!$D$9),0))</f>
        <v>248.33823722527811</v>
      </c>
      <c r="AH21" s="51">
        <v>3.8108128675552232E-3</v>
      </c>
      <c r="AI21" s="49">
        <v>2.5687043245900586E-3</v>
      </c>
      <c r="AJ21" s="49">
        <v>3.1243995285086508E-3</v>
      </c>
      <c r="AK21" s="52">
        <v>2.0888420538261549E-3</v>
      </c>
      <c r="AL21" s="53" t="s">
        <v>121</v>
      </c>
      <c r="AM21" s="55">
        <v>577.91525765055485</v>
      </c>
      <c r="AN21" s="109" t="str">
        <f>IFERROR(AL21*(1+Dashboard!$D$8),"-")</f>
        <v>-</v>
      </c>
      <c r="AO21" s="119">
        <f>IFERROR(AM21*(1+Dashboard!$D$7)*(1+Dashboard!$D$8)*(1+Dashboard!$D$10),"-")</f>
        <v>684.86564222798506</v>
      </c>
      <c r="AP21" s="112">
        <f>IF(AND(AN21="-",AO21="-"),"-",IFERROR(AN21*Dashboard!$D$9,0)+IFERROR(AO21*(1-Dashboard!$D$9),0))</f>
        <v>342.43282111399253</v>
      </c>
      <c r="AQ21" s="56">
        <v>5.4830152874563599E-4</v>
      </c>
      <c r="AR21" s="58">
        <v>5.4830152874563599E-4</v>
      </c>
      <c r="AT21" s="36">
        <v>2028</v>
      </c>
      <c r="AU21" s="47"/>
      <c r="AV21" s="51">
        <v>0</v>
      </c>
      <c r="AW21" s="49">
        <v>0</v>
      </c>
      <c r="AX21" s="49">
        <v>0</v>
      </c>
      <c r="AY21" s="52">
        <v>0</v>
      </c>
      <c r="AZ21" s="53" t="s">
        <v>121</v>
      </c>
      <c r="BA21" s="55">
        <v>422.62258811097576</v>
      </c>
      <c r="BB21" s="109" t="str">
        <f>IFERROR(AZ21*(1+Dashboard!$D$8),"-")</f>
        <v>-</v>
      </c>
      <c r="BC21" s="119">
        <f>IFERROR(BA21*(1+Dashboard!$D$7)*(1+Dashboard!$D$8)*(1+Dashboard!$D$10),"-")</f>
        <v>500.83413856100452</v>
      </c>
      <c r="BD21" s="112">
        <f>IF(AND(BB21="-",BC21="-"),"-",IFERROR(BB21*Dashboard!$D$9,0)+IFERROR(BC21*(1-Dashboard!$D$9),0))</f>
        <v>250.41706928050226</v>
      </c>
      <c r="BE21" s="51">
        <v>4.5311436532667684E-3</v>
      </c>
      <c r="BF21" s="49">
        <v>3.1800443210845799E-3</v>
      </c>
      <c r="BG21" s="49">
        <v>3.6017949743146461E-3</v>
      </c>
      <c r="BH21" s="52">
        <v>2.388678497850307E-3</v>
      </c>
      <c r="BI21" s="53" t="s">
        <v>121</v>
      </c>
      <c r="BJ21" s="55">
        <v>582.75296921777203</v>
      </c>
      <c r="BK21" s="109" t="str">
        <f>IFERROR(BI21*(1+Dashboard!$D$8),"-")</f>
        <v>-</v>
      </c>
      <c r="BL21" s="119">
        <f>IFERROR(BJ21*(1+Dashboard!$D$7)*(1+Dashboard!$D$8)*(1+Dashboard!$D$10),"-")</f>
        <v>690.59863230833912</v>
      </c>
      <c r="BM21" s="112">
        <f>IF(AND(BK21="-",BL21="-"),"-",IFERROR(BK21*Dashboard!$D$9,0)+IFERROR(BL21*(1-Dashboard!$D$9),0))</f>
        <v>345.29931615416956</v>
      </c>
      <c r="BO21" s="36">
        <v>2028</v>
      </c>
      <c r="BP21" s="47"/>
      <c r="BQ21" s="59">
        <v>94</v>
      </c>
      <c r="BR21" s="53" t="s">
        <v>121</v>
      </c>
      <c r="BS21" s="57">
        <v>6.5389444841329549</v>
      </c>
      <c r="BT21" s="112">
        <f>IF(AND(BR21="-",BS21="-"),"-",IFERROR(BR21*Dashboard!$D$9,0)+IFERROR(BS21*(1-Dashboard!$D$9),0))</f>
        <v>3.2694722420664775</v>
      </c>
      <c r="BU21" s="53" t="s">
        <v>121</v>
      </c>
      <c r="BV21" s="57">
        <v>9.0249487234922565</v>
      </c>
      <c r="BW21" s="112">
        <f>IF(AND(BU21="-",BV21="-"),"-",IFERROR(BU21*Dashboard!$D$9,0)+IFERROR(BV21*(1-Dashboard!$D$9),0))</f>
        <v>4.5124743617461283</v>
      </c>
      <c r="BX21" s="112">
        <f>IFERROR(BT21*(1+Dashboard!$D$7)*(1+Dashboard!$D$8),"-")</f>
        <v>3.8135124231463395</v>
      </c>
      <c r="BY21" s="112">
        <f>IFERROR(BW21*(1+Dashboard!$D$7)*(1+Dashboard!$D$8),"-")</f>
        <v>5.2633500955406847</v>
      </c>
    </row>
    <row r="22" spans="2:77" x14ac:dyDescent="0.2">
      <c r="B22" s="36">
        <v>2029</v>
      </c>
      <c r="C22" s="47"/>
      <c r="D22" s="48">
        <v>6.3634096957292829E-2</v>
      </c>
      <c r="E22" s="49">
        <v>5.8222599465855222E-2</v>
      </c>
      <c r="F22" s="49">
        <v>4.7856392589098004E-2</v>
      </c>
      <c r="G22" s="49">
        <v>4.0448555630104778E-2</v>
      </c>
      <c r="H22" s="50">
        <v>1.9225983290118672E-3</v>
      </c>
      <c r="I22" s="101">
        <f>IFERROR((D22+$H22)*(1+Dashboard!$D$7)*(1+Dashboard!$D$8),"-")</f>
        <v>7.6465329381945807E-2</v>
      </c>
      <c r="J22" s="102">
        <f>IFERROR((E22+$H22)*(1+Dashboard!$D$7)*(1+Dashboard!$D$8),"-")</f>
        <v>7.0153358707932975E-2</v>
      </c>
      <c r="K22" s="102">
        <f>IFERROR((F22+$H22)*(1+Dashboard!$D$7)*(1+Dashboard!$D$8),"-")</f>
        <v>5.8062215006883362E-2</v>
      </c>
      <c r="L22" s="103">
        <f>IFERROR((G22+$H22)*(1+Dashboard!$D$7)*(1+Dashboard!$D$8),"-")</f>
        <v>4.9421713977913659E-2</v>
      </c>
      <c r="M22" s="53">
        <v>88.13</v>
      </c>
      <c r="N22" s="54">
        <v>100.99697999999999</v>
      </c>
      <c r="O22" s="109">
        <f>M22*(1+Dashboard!$D$8)</f>
        <v>95.180400000000006</v>
      </c>
      <c r="P22" s="111">
        <f>N22*(1+Dashboard!$D$10)*(1+Dashboard!$D$7)*(1+Dashboard!$D$8)</f>
        <v>119.68772351155199</v>
      </c>
      <c r="Q22" s="112">
        <f>O22*Dashboard!$D$9+P22*(1-Dashboard!$D$9)</f>
        <v>107.434061755776</v>
      </c>
      <c r="R22" s="51">
        <v>3.7881012414280581E-2</v>
      </c>
      <c r="S22" s="49">
        <v>3.8688336722759224E-2</v>
      </c>
      <c r="T22" s="49">
        <v>3.6902386607750137E-2</v>
      </c>
      <c r="U22" s="52">
        <v>3.7136883385188932E-2</v>
      </c>
      <c r="W22" s="36">
        <v>2029</v>
      </c>
      <c r="X22" s="47"/>
      <c r="Y22" s="51" t="s">
        <v>121</v>
      </c>
      <c r="Z22" s="49" t="s">
        <v>121</v>
      </c>
      <c r="AA22" s="49" t="s">
        <v>121</v>
      </c>
      <c r="AB22" s="52" t="s">
        <v>121</v>
      </c>
      <c r="AC22" s="53" t="s">
        <v>121</v>
      </c>
      <c r="AD22" s="55">
        <v>275.61988474920531</v>
      </c>
      <c r="AE22" s="109" t="str">
        <f>IFERROR(AC22*(1+Dashboard!$D$8),"-")</f>
        <v>-</v>
      </c>
      <c r="AF22" s="119">
        <f>IFERROR(AD22*(1+Dashboard!$D$7)*(1+Dashboard!$D$8)*(1+Dashboard!$D$10),"-")</f>
        <v>326.62676210861673</v>
      </c>
      <c r="AG22" s="112">
        <f>IF(AND(AE22="-",AF22="-"),"-",IFERROR(AE22*Dashboard!$D$9,0)+IFERROR(AF22*(1-Dashboard!$D$9),0))</f>
        <v>163.31338105430837</v>
      </c>
      <c r="AH22" s="51" t="s">
        <v>121</v>
      </c>
      <c r="AI22" s="49" t="s">
        <v>121</v>
      </c>
      <c r="AJ22" s="49" t="s">
        <v>121</v>
      </c>
      <c r="AK22" s="52" t="s">
        <v>121</v>
      </c>
      <c r="AL22" s="53" t="s">
        <v>121</v>
      </c>
      <c r="AM22" s="55">
        <v>445.47865093185453</v>
      </c>
      <c r="AN22" s="109" t="str">
        <f>IFERROR(AL22*(1+Dashboard!$D$8),"-")</f>
        <v>-</v>
      </c>
      <c r="AO22" s="119">
        <f>IFERROR(AM22*(1+Dashboard!$D$7)*(1+Dashboard!$D$8)*(1+Dashboard!$D$10),"-")</f>
        <v>527.91999922206594</v>
      </c>
      <c r="AP22" s="112">
        <f>IF(AND(AN22="-",AO22="-"),"-",IFERROR(AN22*Dashboard!$D$9,0)+IFERROR(AO22*(1-Dashboard!$D$9),0))</f>
        <v>263.95999961103297</v>
      </c>
      <c r="AQ22" s="56">
        <v>5.5322356896512289E-4</v>
      </c>
      <c r="AR22" s="58">
        <v>5.5322356896512289E-4</v>
      </c>
      <c r="AT22" s="36">
        <v>2029</v>
      </c>
      <c r="AU22" s="47"/>
      <c r="AV22" s="51">
        <v>0</v>
      </c>
      <c r="AW22" s="49">
        <v>0</v>
      </c>
      <c r="AX22" s="49">
        <v>0</v>
      </c>
      <c r="AY22" s="52">
        <v>0</v>
      </c>
      <c r="AZ22" s="53" t="s">
        <v>121</v>
      </c>
      <c r="BA22" s="55">
        <v>277.92709067075691</v>
      </c>
      <c r="BB22" s="109" t="str">
        <f>IFERROR(AZ22*(1+Dashboard!$D$8),"-")</f>
        <v>-</v>
      </c>
      <c r="BC22" s="119">
        <f>IFERROR(BA22*(1+Dashboard!$D$7)*(1+Dashboard!$D$8)*(1+Dashboard!$D$10),"-")</f>
        <v>329.36094509530483</v>
      </c>
      <c r="BD22" s="112">
        <f>IF(AND(BB22="-",BC22="-"),"-",IFERROR(BB22*Dashboard!$D$9,0)+IFERROR(BC22*(1-Dashboard!$D$9),0))</f>
        <v>164.68047254765241</v>
      </c>
      <c r="BE22" s="51" t="s">
        <v>121</v>
      </c>
      <c r="BF22" s="49" t="s">
        <v>121</v>
      </c>
      <c r="BG22" s="49" t="s">
        <v>121</v>
      </c>
      <c r="BH22" s="52" t="s">
        <v>121</v>
      </c>
      <c r="BI22" s="53" t="s">
        <v>121</v>
      </c>
      <c r="BJ22" s="55">
        <v>449.20773957250185</v>
      </c>
      <c r="BK22" s="109" t="str">
        <f>IFERROR(BI22*(1+Dashboard!$D$8),"-")</f>
        <v>-</v>
      </c>
      <c r="BL22" s="119">
        <f>IFERROR(BJ22*(1+Dashboard!$D$7)*(1+Dashboard!$D$8)*(1+Dashboard!$D$10),"-")</f>
        <v>532.33920195636415</v>
      </c>
      <c r="BM22" s="112">
        <f>IF(AND(BK22="-",BL22="-"),"-",IFERROR(BK22*Dashboard!$D$9,0)+IFERROR(BL22*(1-Dashboard!$D$9),0))</f>
        <v>266.16960097818207</v>
      </c>
      <c r="BO22" s="36">
        <v>2029</v>
      </c>
      <c r="BP22" s="47"/>
      <c r="BQ22" s="59">
        <v>94</v>
      </c>
      <c r="BR22" s="53" t="s">
        <v>121</v>
      </c>
      <c r="BS22" s="57">
        <v>4.274731681518646</v>
      </c>
      <c r="BT22" s="112">
        <f>IF(AND(BR22="-",BS22="-"),"-",IFERROR(BR22*Dashboard!$D$9,0)+IFERROR(BS22*(1-Dashboard!$D$9),0))</f>
        <v>2.137365840759323</v>
      </c>
      <c r="BU22" s="53" t="s">
        <v>121</v>
      </c>
      <c r="BV22" s="57">
        <v>6.9484402613449152</v>
      </c>
      <c r="BW22" s="112">
        <f>IF(AND(BU22="-",BV22="-"),"-",IFERROR(BU22*Dashboard!$D$9,0)+IFERROR(BV22*(1-Dashboard!$D$9),0))</f>
        <v>3.4742201306724576</v>
      </c>
      <c r="BX22" s="112">
        <f>IFERROR(BT22*(1+Dashboard!$D$7)*(1+Dashboard!$D$8),"-")</f>
        <v>2.4930235166616748</v>
      </c>
      <c r="BY22" s="112">
        <f>IFERROR(BW22*(1+Dashboard!$D$7)*(1+Dashboard!$D$8),"-")</f>
        <v>4.052330360416355</v>
      </c>
    </row>
    <row r="23" spans="2:77" x14ac:dyDescent="0.2">
      <c r="B23" s="36">
        <v>2030</v>
      </c>
      <c r="C23" s="47"/>
      <c r="D23" s="48">
        <v>5.8532748885930734E-2</v>
      </c>
      <c r="E23" s="49">
        <v>5.5186397831183731E-2</v>
      </c>
      <c r="F23" s="49">
        <v>5.0487671338743774E-2</v>
      </c>
      <c r="G23" s="49">
        <v>4.6061756807089203E-2</v>
      </c>
      <c r="H23" s="50">
        <v>1.8362068635688856E-3</v>
      </c>
      <c r="I23" s="101">
        <f>IFERROR((D23+$H23)*(1+Dashboard!$D$7)*(1+Dashboard!$D$8),"-")</f>
        <v>7.0414349986216374E-2</v>
      </c>
      <c r="J23" s="102">
        <f>IFERROR((E23+$H23)*(1+Dashboard!$D$7)*(1+Dashboard!$D$8),"-")</f>
        <v>6.6511166115959461E-2</v>
      </c>
      <c r="K23" s="102">
        <f>IFERROR((F23+$H23)*(1+Dashboard!$D$7)*(1+Dashboard!$D$8),"-")</f>
        <v>6.1030571535177491E-2</v>
      </c>
      <c r="L23" s="103">
        <f>IFERROR((G23+$H23)*(1+Dashboard!$D$7)*(1+Dashboard!$D$8),"-")</f>
        <v>5.5868184825455601E-2</v>
      </c>
      <c r="M23" s="53">
        <v>83.9</v>
      </c>
      <c r="N23" s="54">
        <v>97.743500000000012</v>
      </c>
      <c r="O23" s="109">
        <f>M23*(1+Dashboard!$D$8)</f>
        <v>90.612000000000009</v>
      </c>
      <c r="P23" s="111">
        <f>N23*(1+Dashboard!$D$10)*(1+Dashboard!$D$7)*(1+Dashboard!$D$8)</f>
        <v>115.83214669440002</v>
      </c>
      <c r="Q23" s="112">
        <f>O23*Dashboard!$D$9+P23*(1-Dashboard!$D$9)</f>
        <v>103.22207334720002</v>
      </c>
      <c r="R23" s="51">
        <v>3.6268439950905923E-2</v>
      </c>
      <c r="S23" s="49">
        <v>3.7041396937449553E-2</v>
      </c>
      <c r="T23" s="49">
        <v>3.5331473670533332E-2</v>
      </c>
      <c r="U23" s="52">
        <v>3.5555988057799644E-2</v>
      </c>
      <c r="W23" s="36">
        <v>2030</v>
      </c>
      <c r="X23" s="47"/>
      <c r="Y23" s="51" t="s">
        <v>121</v>
      </c>
      <c r="Z23" s="49" t="s">
        <v>121</v>
      </c>
      <c r="AA23" s="49" t="s">
        <v>121</v>
      </c>
      <c r="AB23" s="52" t="s">
        <v>121</v>
      </c>
      <c r="AC23" s="53" t="s">
        <v>121</v>
      </c>
      <c r="AD23" s="55">
        <v>134.16989631171651</v>
      </c>
      <c r="AE23" s="109" t="str">
        <f>IFERROR(AC23*(1+Dashboard!$D$8),"-")</f>
        <v>-</v>
      </c>
      <c r="AF23" s="119">
        <f>IFERROR(AD23*(1+Dashboard!$D$7)*(1+Dashboard!$D$8)*(1+Dashboard!$D$10),"-")</f>
        <v>158.99969933091396</v>
      </c>
      <c r="AG23" s="112">
        <f>IF(AND(AE23="-",AF23="-"),"-",IFERROR(AE23*Dashboard!$D$9,0)+IFERROR(AF23*(1-Dashboard!$D$9),0))</f>
        <v>79.499849665456978</v>
      </c>
      <c r="AH23" s="51" t="s">
        <v>121</v>
      </c>
      <c r="AI23" s="49" t="s">
        <v>121</v>
      </c>
      <c r="AJ23" s="49" t="s">
        <v>121</v>
      </c>
      <c r="AK23" s="52" t="s">
        <v>121</v>
      </c>
      <c r="AL23" s="53" t="s">
        <v>121</v>
      </c>
      <c r="AM23" s="55">
        <v>245.50236346399146</v>
      </c>
      <c r="AN23" s="109" t="str">
        <f>IFERROR(AL23*(1+Dashboard!$D$8),"-")</f>
        <v>-</v>
      </c>
      <c r="AO23" s="119">
        <f>IFERROR(AM23*(1+Dashboard!$D$7)*(1+Dashboard!$D$8)*(1+Dashboard!$D$10),"-")</f>
        <v>290.93562005231007</v>
      </c>
      <c r="AP23" s="112">
        <f>IF(AND(AN23="-",AO23="-"),"-",IFERROR(AN23*Dashboard!$D$9,0)+IFERROR(AO23*(1-Dashboard!$D$9),0))</f>
        <v>145.46781002615504</v>
      </c>
      <c r="AQ23" s="56">
        <v>5.5734899914173857E-4</v>
      </c>
      <c r="AR23" s="58">
        <v>5.5734899914173857E-4</v>
      </c>
      <c r="AT23" s="36">
        <v>2030</v>
      </c>
      <c r="AU23" s="47"/>
      <c r="AV23" s="51" t="s">
        <v>121</v>
      </c>
      <c r="AW23" s="49" t="s">
        <v>121</v>
      </c>
      <c r="AX23" s="49" t="s">
        <v>121</v>
      </c>
      <c r="AY23" s="52" t="s">
        <v>121</v>
      </c>
      <c r="AZ23" s="53" t="s">
        <v>121</v>
      </c>
      <c r="BA23" s="55">
        <v>135.29302855431951</v>
      </c>
      <c r="BB23" s="109" t="str">
        <f>IFERROR(AZ23*(1+Dashboard!$D$8),"-")</f>
        <v>-</v>
      </c>
      <c r="BC23" s="119">
        <f>IFERROR(BA23*(1+Dashboard!$D$7)*(1+Dashboard!$D$8)*(1+Dashboard!$D$10),"-")</f>
        <v>160.3306811218504</v>
      </c>
      <c r="BD23" s="112">
        <f>IF(AND(BB23="-",BC23="-"),"-",IFERROR(BB23*Dashboard!$D$9,0)+IFERROR(BC23*(1-Dashboard!$D$9),0))</f>
        <v>80.165340560925202</v>
      </c>
      <c r="BE23" s="51" t="s">
        <v>121</v>
      </c>
      <c r="BF23" s="49" t="s">
        <v>121</v>
      </c>
      <c r="BG23" s="49" t="s">
        <v>121</v>
      </c>
      <c r="BH23" s="52" t="s">
        <v>121</v>
      </c>
      <c r="BI23" s="53" t="s">
        <v>121</v>
      </c>
      <c r="BJ23" s="55">
        <v>247.55745650364798</v>
      </c>
      <c r="BK23" s="109" t="str">
        <f>IFERROR(BI23*(1+Dashboard!$D$8),"-")</f>
        <v>-</v>
      </c>
      <c r="BL23" s="119">
        <f>IFERROR(BJ23*(1+Dashboard!$D$7)*(1+Dashboard!$D$8)*(1+Dashboard!$D$10),"-")</f>
        <v>293.37103354210876</v>
      </c>
      <c r="BM23" s="112">
        <f>IF(AND(BK23="-",BL23="-"),"-",IFERROR(BK23*Dashboard!$D$9,0)+IFERROR(BL23*(1-Dashboard!$D$9),0))</f>
        <v>146.68551677105438</v>
      </c>
      <c r="BO23" s="36">
        <v>2030</v>
      </c>
      <c r="BP23" s="47"/>
      <c r="BQ23" s="59">
        <v>94</v>
      </c>
      <c r="BR23" s="53" t="s">
        <v>121</v>
      </c>
      <c r="BS23" s="57">
        <v>1.6042174048482116</v>
      </c>
      <c r="BT23" s="112">
        <f>IF(AND(BR23="-",BS23="-"),"-",IFERROR(BR23*Dashboard!$D$9,0)+IFERROR(BS23*(1-Dashboard!$D$9),0))</f>
        <v>0.80210870242410581</v>
      </c>
      <c r="BU23" s="53" t="s">
        <v>121</v>
      </c>
      <c r="BV23" s="57">
        <v>2.8555069806298143</v>
      </c>
      <c r="BW23" s="112">
        <f>IF(AND(BU23="-",BV23="-"),"-",IFERROR(BU23*Dashboard!$D$9,0)+IFERROR(BV23*(1-Dashboard!$D$9),0))</f>
        <v>1.4277534903149072</v>
      </c>
      <c r="BX23" s="112">
        <f>IFERROR(BT23*(1+Dashboard!$D$7)*(1+Dashboard!$D$8),"-")</f>
        <v>0.93557959050747708</v>
      </c>
      <c r="BY23" s="112">
        <f>IFERROR(BW23*(1+Dashboard!$D$7)*(1+Dashboard!$D$8),"-")</f>
        <v>1.6653316711033079</v>
      </c>
    </row>
    <row r="24" spans="2:77" x14ac:dyDescent="0.2">
      <c r="B24" s="36">
        <v>2031</v>
      </c>
      <c r="C24" s="47"/>
      <c r="D24" s="48">
        <v>5.8152695386710182E-2</v>
      </c>
      <c r="E24" s="49">
        <v>5.4382421402152707E-2</v>
      </c>
      <c r="F24" s="49">
        <v>4.5879941880753887E-2</v>
      </c>
      <c r="G24" s="49">
        <v>3.9909050737831187E-2</v>
      </c>
      <c r="H24" s="50">
        <v>1.8250912057835645E-3</v>
      </c>
      <c r="I24" s="101">
        <f>IFERROR((D24+$H24)*(1+Dashboard!$D$7)*(1+Dashboard!$D$8),"-")</f>
        <v>6.9958090281484711E-2</v>
      </c>
      <c r="J24" s="102">
        <f>IFERROR((E24+$H24)*(1+Dashboard!$D$7)*(1+Dashboard!$D$8),"-")</f>
        <v>6.5560442705896879E-2</v>
      </c>
      <c r="K24" s="102">
        <f>IFERROR((F24+$H24)*(1+Dashboard!$D$7)*(1+Dashboard!$D$8),"-")</f>
        <v>5.5643150592137286E-2</v>
      </c>
      <c r="L24" s="103">
        <f>IFERROR((G24+$H24)*(1+Dashboard!$D$7)*(1+Dashboard!$D$8),"-")</f>
        <v>4.8678703163032251E-2</v>
      </c>
      <c r="M24" s="53">
        <v>82.490000000000009</v>
      </c>
      <c r="N24" s="54">
        <v>94.781010000000009</v>
      </c>
      <c r="O24" s="109">
        <f>M24*(1+Dashboard!$D$8)</f>
        <v>89.089200000000019</v>
      </c>
      <c r="P24" s="111">
        <f>N24*(1+Dashboard!$D$10)*(1+Dashboard!$D$7)*(1+Dashboard!$D$8)</f>
        <v>112.32141118502403</v>
      </c>
      <c r="Q24" s="112">
        <f>O24*Dashboard!$D$9+P24*(1-Dashboard!$D$9)</f>
        <v>100.70530559251202</v>
      </c>
      <c r="R24" s="51">
        <v>3.9862789167650861E-2</v>
      </c>
      <c r="S24" s="49">
        <v>4.0712349320554057E-2</v>
      </c>
      <c r="T24" s="49">
        <v>3.8832965735977248E-2</v>
      </c>
      <c r="U24" s="52">
        <v>3.9079730407874241E-2</v>
      </c>
      <c r="W24" s="36">
        <v>2031</v>
      </c>
      <c r="X24" s="47"/>
      <c r="Y24" s="51" t="s">
        <v>121</v>
      </c>
      <c r="Z24" s="49" t="s">
        <v>121</v>
      </c>
      <c r="AA24" s="49" t="s">
        <v>121</v>
      </c>
      <c r="AB24" s="52" t="s">
        <v>121</v>
      </c>
      <c r="AC24" s="53" t="s">
        <v>121</v>
      </c>
      <c r="AD24" s="55">
        <v>62.67982082976809</v>
      </c>
      <c r="AE24" s="109" t="str">
        <f>IFERROR(AC24*(1+Dashboard!$D$8),"-")</f>
        <v>-</v>
      </c>
      <c r="AF24" s="119">
        <f>IFERROR(AD24*(1+Dashboard!$D$7)*(1+Dashboard!$D$8)*(1+Dashboard!$D$10),"-")</f>
        <v>74.279498904094979</v>
      </c>
      <c r="AG24" s="112">
        <f>IF(AND(AE24="-",AF24="-"),"-",IFERROR(AE24*Dashboard!$D$9,0)+IFERROR(AF24*(1-Dashboard!$D$9),0))</f>
        <v>37.139749452047489</v>
      </c>
      <c r="AH24" s="51" t="s">
        <v>121</v>
      </c>
      <c r="AI24" s="49" t="s">
        <v>121</v>
      </c>
      <c r="AJ24" s="49" t="s">
        <v>121</v>
      </c>
      <c r="AK24" s="52" t="s">
        <v>121</v>
      </c>
      <c r="AL24" s="53" t="s">
        <v>121</v>
      </c>
      <c r="AM24" s="55">
        <v>141.71487187604961</v>
      </c>
      <c r="AN24" s="109" t="str">
        <f>IFERROR(AL24*(1+Dashboard!$D$8),"-")</f>
        <v>-</v>
      </c>
      <c r="AO24" s="119">
        <f>IFERROR(AM24*(1+Dashboard!$D$7)*(1+Dashboard!$D$8)*(1+Dashboard!$D$10),"-")</f>
        <v>167.94096618112388</v>
      </c>
      <c r="AP24" s="112">
        <f>IF(AND(AN24="-",AO24="-"),"-",IFERROR(AN24*Dashboard!$D$9,0)+IFERROR(AO24*(1-Dashboard!$D$9),0))</f>
        <v>83.970483090561942</v>
      </c>
      <c r="AQ24" s="56">
        <v>5.5734899914173857E-4</v>
      </c>
      <c r="AR24" s="58">
        <v>5.5734899914173857E-4</v>
      </c>
      <c r="AT24" s="36">
        <v>2031</v>
      </c>
      <c r="AU24" s="47"/>
      <c r="AV24" s="51" t="s">
        <v>121</v>
      </c>
      <c r="AW24" s="49" t="s">
        <v>121</v>
      </c>
      <c r="AX24" s="49" t="s">
        <v>121</v>
      </c>
      <c r="AY24" s="52" t="s">
        <v>121</v>
      </c>
      <c r="AZ24" s="53" t="s">
        <v>121</v>
      </c>
      <c r="BA24" s="55">
        <v>63.204511760220441</v>
      </c>
      <c r="BB24" s="109" t="str">
        <f>IFERROR(AZ24*(1+Dashboard!$D$8),"-")</f>
        <v>-</v>
      </c>
      <c r="BC24" s="119">
        <f>IFERROR(BA24*(1+Dashboard!$D$7)*(1+Dashboard!$D$8)*(1+Dashboard!$D$10),"-")</f>
        <v>74.901290397395073</v>
      </c>
      <c r="BD24" s="112">
        <f>IF(AND(BB24="-",BC24="-"),"-",IFERROR(BB24*Dashboard!$D$9,0)+IFERROR(BC24*(1-Dashboard!$D$9),0))</f>
        <v>37.450645198697536</v>
      </c>
      <c r="BE24" s="51" t="s">
        <v>121</v>
      </c>
      <c r="BF24" s="49" t="s">
        <v>121</v>
      </c>
      <c r="BG24" s="49" t="s">
        <v>121</v>
      </c>
      <c r="BH24" s="52" t="s">
        <v>121</v>
      </c>
      <c r="BI24" s="53" t="s">
        <v>121</v>
      </c>
      <c r="BJ24" s="55">
        <v>142.90116288644552</v>
      </c>
      <c r="BK24" s="109" t="str">
        <f>IFERROR(BI24*(1+Dashboard!$D$8),"-")</f>
        <v>-</v>
      </c>
      <c r="BL24" s="119">
        <f>IFERROR(BJ24*(1+Dashboard!$D$7)*(1+Dashboard!$D$8)*(1+Dashboard!$D$10),"-")</f>
        <v>169.34679505300207</v>
      </c>
      <c r="BM24" s="112">
        <f>IF(AND(BK24="-",BL24="-"),"-",IFERROR(BK24*Dashboard!$D$9,0)+IFERROR(BL24*(1-Dashboard!$D$9),0))</f>
        <v>84.673397526501034</v>
      </c>
      <c r="BO24" s="36">
        <v>2031</v>
      </c>
      <c r="BP24" s="47"/>
      <c r="BQ24" s="59">
        <v>94</v>
      </c>
      <c r="BR24" s="53" t="s">
        <v>121</v>
      </c>
      <c r="BS24" s="57">
        <v>1.0094683881034754</v>
      </c>
      <c r="BT24" s="112">
        <f>IF(AND(BR24="-",BS24="-"),"-",IFERROR(BR24*Dashboard!$D$9,0)+IFERROR(BS24*(1-Dashboard!$D$9),0))</f>
        <v>0.50473419405173769</v>
      </c>
      <c r="BU24" s="53" t="s">
        <v>121</v>
      </c>
      <c r="BV24" s="57">
        <v>2.2600038539630045</v>
      </c>
      <c r="BW24" s="112">
        <f>IF(AND(BU24="-",BV24="-"),"-",IFERROR(BU24*Dashboard!$D$9,0)+IFERROR(BV24*(1-Dashboard!$D$9),0))</f>
        <v>1.1300019269815023</v>
      </c>
      <c r="BX24" s="112">
        <f>IFERROR(BT24*(1+Dashboard!$D$7)*(1+Dashboard!$D$8),"-")</f>
        <v>0.58872196394194698</v>
      </c>
      <c r="BY24" s="112">
        <f>IFERROR(BW24*(1+Dashboard!$D$7)*(1+Dashboard!$D$8),"-")</f>
        <v>1.3180342476312243</v>
      </c>
    </row>
    <row r="25" spans="2:77" x14ac:dyDescent="0.2">
      <c r="B25" s="36">
        <v>2032</v>
      </c>
      <c r="C25" s="47"/>
      <c r="D25" s="48">
        <v>5.6830199812089359E-2</v>
      </c>
      <c r="E25" s="49">
        <v>5.2759061988609232E-2</v>
      </c>
      <c r="F25" s="49">
        <v>4.6814459142144847E-2</v>
      </c>
      <c r="G25" s="49">
        <v>4.0442171960903363E-2</v>
      </c>
      <c r="H25" s="50">
        <v>2.4409921441015587E-3</v>
      </c>
      <c r="I25" s="101">
        <f>IFERROR((D25+$H25)*(1+Dashboard!$D$7)*(1+Dashboard!$D$8),"-")</f>
        <v>6.9133918297701102E-2</v>
      </c>
      <c r="J25" s="102">
        <f>IFERROR((E25+$H25)*(1+Dashboard!$D$7)*(1+Dashboard!$D$8),"-")</f>
        <v>6.4385343140393875E-2</v>
      </c>
      <c r="K25" s="102">
        <f>IFERROR((F25+$H25)*(1+Dashboard!$D$7)*(1+Dashboard!$D$8),"-")</f>
        <v>5.7451558380277816E-2</v>
      </c>
      <c r="L25" s="103">
        <f>IFERROR((G25+$H25)*(1+Dashboard!$D$7)*(1+Dashboard!$D$8),"-")</f>
        <v>5.001892261207775E-2</v>
      </c>
      <c r="M25" s="53">
        <v>88.13</v>
      </c>
      <c r="N25" s="54">
        <v>100.99697999999999</v>
      </c>
      <c r="O25" s="109">
        <f>M25*(1+Dashboard!$D$8)</f>
        <v>95.180400000000006</v>
      </c>
      <c r="P25" s="111">
        <f>N25*(1+Dashboard!$D$10)*(1+Dashboard!$D$7)*(1+Dashboard!$D$8)</f>
        <v>119.68772351155199</v>
      </c>
      <c r="Q25" s="112">
        <f>O25*Dashboard!$D$9+P25*(1-Dashboard!$D$9)</f>
        <v>107.434061755776</v>
      </c>
      <c r="R25" s="51">
        <v>3.8567633434174561E-2</v>
      </c>
      <c r="S25" s="49">
        <v>3.9389591085448025E-2</v>
      </c>
      <c r="T25" s="49">
        <v>3.7571269320071293E-2</v>
      </c>
      <c r="U25" s="52">
        <v>3.7810016522887471E-2</v>
      </c>
      <c r="W25" s="36">
        <v>2032</v>
      </c>
      <c r="X25" s="47"/>
      <c r="Y25" s="51" t="s">
        <v>121</v>
      </c>
      <c r="Z25" s="49" t="s">
        <v>121</v>
      </c>
      <c r="AA25" s="49" t="s">
        <v>121</v>
      </c>
      <c r="AB25" s="52" t="s">
        <v>121</v>
      </c>
      <c r="AC25" s="53" t="s">
        <v>121</v>
      </c>
      <c r="AD25" s="55">
        <v>18.161000157893621</v>
      </c>
      <c r="AE25" s="109" t="str">
        <f>IFERROR(AC25*(1+Dashboard!$D$8),"-")</f>
        <v>-</v>
      </c>
      <c r="AF25" s="119">
        <f>IFERROR(AD25*(1+Dashboard!$D$7)*(1+Dashboard!$D$8)*(1+Dashboard!$D$10),"-")</f>
        <v>21.5219184335138</v>
      </c>
      <c r="AG25" s="112">
        <f>IF(AND(AE25="-",AF25="-"),"-",IFERROR(AE25*Dashboard!$D$9,0)+IFERROR(AF25*(1-Dashboard!$D$9),0))</f>
        <v>10.7609592167569</v>
      </c>
      <c r="AH25" s="51" t="s">
        <v>121</v>
      </c>
      <c r="AI25" s="49" t="s">
        <v>121</v>
      </c>
      <c r="AJ25" s="49" t="s">
        <v>121</v>
      </c>
      <c r="AK25" s="52" t="s">
        <v>121</v>
      </c>
      <c r="AL25" s="53" t="s">
        <v>121</v>
      </c>
      <c r="AM25" s="55">
        <v>66.622706461577096</v>
      </c>
      <c r="AN25" s="109" t="str">
        <f>IFERROR(AL25*(1+Dashboard!$D$8),"-")</f>
        <v>-</v>
      </c>
      <c r="AO25" s="119">
        <f>IFERROR(AM25*(1+Dashboard!$D$7)*(1+Dashboard!$D$8)*(1+Dashboard!$D$10),"-")</f>
        <v>78.952064413852071</v>
      </c>
      <c r="AP25" s="112">
        <f>IF(AND(AN25="-",AO25="-"),"-",IFERROR(AN25*Dashboard!$D$9,0)+IFERROR(AO25*(1-Dashboard!$D$9),0))</f>
        <v>39.476032206926035</v>
      </c>
      <c r="AQ25" s="56">
        <v>5.5734899914173857E-4</v>
      </c>
      <c r="AR25" s="58">
        <v>5.5734899914173857E-4</v>
      </c>
      <c r="AT25" s="36">
        <v>2032</v>
      </c>
      <c r="AU25" s="47"/>
      <c r="AV25" s="51" t="s">
        <v>121</v>
      </c>
      <c r="AW25" s="49" t="s">
        <v>121</v>
      </c>
      <c r="AX25" s="49" t="s">
        <v>121</v>
      </c>
      <c r="AY25" s="52" t="s">
        <v>121</v>
      </c>
      <c r="AZ25" s="53" t="s">
        <v>121</v>
      </c>
      <c r="BA25" s="55">
        <v>18.313025354274924</v>
      </c>
      <c r="BB25" s="109" t="str">
        <f>IFERROR(AZ25*(1+Dashboard!$D$8),"-")</f>
        <v>-</v>
      </c>
      <c r="BC25" s="119">
        <f>IFERROR(BA25*(1+Dashboard!$D$7)*(1+Dashboard!$D$8)*(1+Dashboard!$D$10),"-")</f>
        <v>21.702077777597893</v>
      </c>
      <c r="BD25" s="112">
        <f>IF(AND(BB25="-",BC25="-"),"-",IFERROR(BB25*Dashboard!$D$9,0)+IFERROR(BC25*(1-Dashboard!$D$9),0))</f>
        <v>10.851038888798946</v>
      </c>
      <c r="BE25" s="51" t="s">
        <v>121</v>
      </c>
      <c r="BF25" s="49" t="s">
        <v>121</v>
      </c>
      <c r="BG25" s="49" t="s">
        <v>121</v>
      </c>
      <c r="BH25" s="52" t="s">
        <v>121</v>
      </c>
      <c r="BI25" s="53" t="s">
        <v>121</v>
      </c>
      <c r="BJ25" s="55">
        <v>67.180403171296703</v>
      </c>
      <c r="BK25" s="109" t="str">
        <f>IFERROR(BI25*(1+Dashboard!$D$8),"-")</f>
        <v>-</v>
      </c>
      <c r="BL25" s="119">
        <f>IFERROR(BJ25*(1+Dashboard!$D$7)*(1+Dashboard!$D$8)*(1+Dashboard!$D$10),"-")</f>
        <v>79.612969815144496</v>
      </c>
      <c r="BM25" s="112">
        <f>IF(AND(BK25="-",BL25="-"),"-",IFERROR(BK25*Dashboard!$D$9,0)+IFERROR(BL25*(1-Dashboard!$D$9),0))</f>
        <v>39.806484907572248</v>
      </c>
      <c r="BO25" s="36">
        <v>2032</v>
      </c>
      <c r="BP25" s="47"/>
      <c r="BQ25" s="59">
        <v>94</v>
      </c>
      <c r="BR25" s="53" t="s">
        <v>121</v>
      </c>
      <c r="BS25" s="57">
        <v>0.27217392728770429</v>
      </c>
      <c r="BT25" s="112">
        <f>IF(AND(BR25="-",BS25="-"),"-",IFERROR(BR25*Dashboard!$D$9,0)+IFERROR(BS25*(1-Dashboard!$D$9),0))</f>
        <v>0.13608696364385214</v>
      </c>
      <c r="BU25" s="53" t="s">
        <v>121</v>
      </c>
      <c r="BV25" s="57">
        <v>1.0726854781338935</v>
      </c>
      <c r="BW25" s="112">
        <f>IF(AND(BU25="-",BV25="-"),"-",IFERROR(BU25*Dashboard!$D$9,0)+IFERROR(BV25*(1-Dashboard!$D$9),0))</f>
        <v>0.53634273906694674</v>
      </c>
      <c r="BX25" s="112">
        <f>IFERROR(BT25*(1+Dashboard!$D$7)*(1+Dashboard!$D$8),"-")</f>
        <v>0.15873183439418917</v>
      </c>
      <c r="BY25" s="112">
        <f>IFERROR(BW25*(1+Dashboard!$D$7)*(1+Dashboard!$D$8),"-")</f>
        <v>0.62559017084768676</v>
      </c>
    </row>
    <row r="26" spans="2:77" x14ac:dyDescent="0.2">
      <c r="B26" s="36">
        <v>2033</v>
      </c>
      <c r="C26" s="47"/>
      <c r="D26" s="48">
        <v>6.1426293837099043E-2</v>
      </c>
      <c r="E26" s="49">
        <v>5.3883282332994539E-2</v>
      </c>
      <c r="F26" s="49">
        <v>4.7561931387524292E-2</v>
      </c>
      <c r="G26" s="49">
        <v>3.8759591218813588E-2</v>
      </c>
      <c r="H26" s="50">
        <v>2.5566103029773242E-3</v>
      </c>
      <c r="I26" s="101">
        <f>IFERROR((D26+$H26)*(1+Dashboard!$D$7)*(1+Dashboard!$D$8),"-")</f>
        <v>7.4629659388985081E-2</v>
      </c>
      <c r="J26" s="102">
        <f>IFERROR((E26+$H26)*(1+Dashboard!$D$7)*(1+Dashboard!$D$8),"-")</f>
        <v>6.5831490770597592E-2</v>
      </c>
      <c r="K26" s="102">
        <f>IFERROR((F26+$H26)*(1+Dashboard!$D$7)*(1+Dashboard!$D$8),"-")</f>
        <v>5.8458267027801096E-2</v>
      </c>
      <c r="L26" s="103">
        <f>IFERROR((G26+$H26)*(1+Dashboard!$D$7)*(1+Dashboard!$D$8),"-")</f>
        <v>4.8191217455016928E-2</v>
      </c>
      <c r="M26" s="53">
        <v>83.9</v>
      </c>
      <c r="N26" s="54">
        <v>97.743500000000012</v>
      </c>
      <c r="O26" s="109">
        <f>M26*(1+Dashboard!$D$8)</f>
        <v>90.612000000000009</v>
      </c>
      <c r="P26" s="111">
        <f>N26*(1+Dashboard!$D$10)*(1+Dashboard!$D$7)*(1+Dashboard!$D$8)</f>
        <v>115.83214669440002</v>
      </c>
      <c r="Q26" s="112">
        <f>O26*Dashboard!$D$9+P26*(1-Dashboard!$D$9)</f>
        <v>103.22207334720002</v>
      </c>
      <c r="R26" s="51">
        <v>3.7846151073018419E-2</v>
      </c>
      <c r="S26" s="49">
        <v>3.8652732412752751E-2</v>
      </c>
      <c r="T26" s="49">
        <v>3.6868425881493631E-2</v>
      </c>
      <c r="U26" s="52">
        <v>3.7102706854980461E-2</v>
      </c>
      <c r="W26" s="36">
        <v>2033</v>
      </c>
      <c r="X26" s="47"/>
      <c r="Y26" s="51" t="s">
        <v>121</v>
      </c>
      <c r="Z26" s="49" t="s">
        <v>121</v>
      </c>
      <c r="AA26" s="49" t="s">
        <v>121</v>
      </c>
      <c r="AB26" s="52" t="s">
        <v>121</v>
      </c>
      <c r="AC26" s="53" t="s">
        <v>121</v>
      </c>
      <c r="AD26" s="55" t="s">
        <v>121</v>
      </c>
      <c r="AE26" s="109" t="str">
        <f>IFERROR(AC26*(1+Dashboard!$D$8),"-")</f>
        <v>-</v>
      </c>
      <c r="AF26" s="119" t="str">
        <f>IFERROR(AD26*(1+Dashboard!$D$7)*(1+Dashboard!$D$8)*(1+Dashboard!$D$10),"-")</f>
        <v>-</v>
      </c>
      <c r="AG26" s="112" t="str">
        <f>IF(AND(AE26="-",AF26="-"),"-",IFERROR(AE26*Dashboard!$D$9,0)+IFERROR(AF26*(1-Dashboard!$D$9),0))</f>
        <v>-</v>
      </c>
      <c r="AH26" s="51" t="s">
        <v>121</v>
      </c>
      <c r="AI26" s="49" t="s">
        <v>121</v>
      </c>
      <c r="AJ26" s="49" t="s">
        <v>121</v>
      </c>
      <c r="AK26" s="52" t="s">
        <v>121</v>
      </c>
      <c r="AL26" s="53" t="s">
        <v>121</v>
      </c>
      <c r="AM26" s="55">
        <v>16.176512321270977</v>
      </c>
      <c r="AN26" s="109" t="str">
        <f>IFERROR(AL26*(1+Dashboard!$D$8),"-")</f>
        <v>-</v>
      </c>
      <c r="AO26" s="119">
        <f>IFERROR(AM26*(1+Dashboard!$D$7)*(1+Dashboard!$D$8)*(1+Dashboard!$D$10),"-")</f>
        <v>19.170176515074953</v>
      </c>
      <c r="AP26" s="112">
        <f>IF(AND(AN26="-",AO26="-"),"-",IFERROR(AN26*Dashboard!$D$9,0)+IFERROR(AO26*(1-Dashboard!$D$9),0))</f>
        <v>9.5850882575374765</v>
      </c>
      <c r="AQ26" s="56">
        <v>5.5734899914173857E-4</v>
      </c>
      <c r="AR26" s="58">
        <v>5.5734899914173857E-4</v>
      </c>
      <c r="AT26" s="36">
        <v>2033</v>
      </c>
      <c r="AU26" s="47"/>
      <c r="AV26" s="51" t="s">
        <v>121</v>
      </c>
      <c r="AW26" s="49" t="s">
        <v>121</v>
      </c>
      <c r="AX26" s="49" t="s">
        <v>121</v>
      </c>
      <c r="AY26" s="52" t="s">
        <v>121</v>
      </c>
      <c r="AZ26" s="53" t="s">
        <v>121</v>
      </c>
      <c r="BA26" s="55" t="s">
        <v>121</v>
      </c>
      <c r="BB26" s="109" t="str">
        <f>IFERROR(AZ26*(1+Dashboard!$D$8),"-")</f>
        <v>-</v>
      </c>
      <c r="BC26" s="119" t="str">
        <f>IFERROR(BA26*(1+Dashboard!$D$7)*(1+Dashboard!$D$8)*(1+Dashboard!$D$10),"-")</f>
        <v>-</v>
      </c>
      <c r="BD26" s="112" t="str">
        <f>IF(AND(BB26="-",BC26="-"),"-",IFERROR(BB26*Dashboard!$D$9,0)+IFERROR(BC26*(1-Dashboard!$D$9),0))</f>
        <v>-</v>
      </c>
      <c r="BE26" s="51" t="s">
        <v>121</v>
      </c>
      <c r="BF26" s="49" t="s">
        <v>121</v>
      </c>
      <c r="BG26" s="49" t="s">
        <v>121</v>
      </c>
      <c r="BH26" s="52" t="s">
        <v>121</v>
      </c>
      <c r="BI26" s="53" t="s">
        <v>121</v>
      </c>
      <c r="BJ26" s="55">
        <v>16.311925428535154</v>
      </c>
      <c r="BK26" s="109" t="str">
        <f>IFERROR(BI26*(1+Dashboard!$D$8),"-")</f>
        <v>-</v>
      </c>
      <c r="BL26" s="119">
        <f>IFERROR(BJ26*(1+Dashboard!$D$7)*(1+Dashboard!$D$8)*(1+Dashboard!$D$10),"-")</f>
        <v>19.330649496960902</v>
      </c>
      <c r="BM26" s="112">
        <f>IF(AND(BK26="-",BL26="-"),"-",IFERROR(BK26*Dashboard!$D$9,0)+IFERROR(BL26*(1-Dashboard!$D$9),0))</f>
        <v>9.665324748480451</v>
      </c>
      <c r="BO26" s="36">
        <v>2033</v>
      </c>
      <c r="BP26" s="47"/>
      <c r="BQ26" s="59">
        <v>94</v>
      </c>
      <c r="BR26" s="53" t="s">
        <v>121</v>
      </c>
      <c r="BS26" s="57" t="s">
        <v>121</v>
      </c>
      <c r="BT26" s="112" t="str">
        <f>IF(AND(BR26="-",BS26="-"),"-",IFERROR(BR26*Dashboard!$D$9,0)+IFERROR(BS26*(1-Dashboard!$D$9),0))</f>
        <v>-</v>
      </c>
      <c r="BU26" s="53" t="s">
        <v>121</v>
      </c>
      <c r="BV26" s="57">
        <v>0.18181130588279734</v>
      </c>
      <c r="BW26" s="112">
        <f>IF(AND(BU26="-",BV26="-"),"-",IFERROR(BU26*Dashboard!$D$9,0)+IFERROR(BV26*(1-Dashboard!$D$9),0))</f>
        <v>9.0905652941398671E-2</v>
      </c>
      <c r="BX26" s="112" t="str">
        <f>IFERROR(BT26*(1+Dashboard!$D$7)*(1+Dashboard!$D$8),"-")</f>
        <v>-</v>
      </c>
      <c r="BY26" s="112">
        <f>IFERROR(BW26*(1+Dashboard!$D$7)*(1+Dashboard!$D$8),"-")</f>
        <v>0.10603235359084742</v>
      </c>
    </row>
    <row r="27" spans="2:77" x14ac:dyDescent="0.2">
      <c r="B27" s="36">
        <v>2034</v>
      </c>
      <c r="C27" s="47"/>
      <c r="D27" s="48">
        <v>6.05213538004385E-2</v>
      </c>
      <c r="E27" s="49">
        <v>5.0759416629877589E-2</v>
      </c>
      <c r="F27" s="49">
        <v>5.0457706293116772E-2</v>
      </c>
      <c r="G27" s="49">
        <v>3.9602875575616231E-2</v>
      </c>
      <c r="H27" s="50">
        <v>2.6777047427555592E-3</v>
      </c>
      <c r="I27" s="101">
        <f>IFERROR((D27+$H27)*(1+Dashboard!$D$7)*(1+Dashboard!$D$8),"-")</f>
        <v>7.3715381884781564E-2</v>
      </c>
      <c r="J27" s="102">
        <f>IFERROR((E27+$H27)*(1+Dashboard!$D$7)*(1+Dashboard!$D$8),"-")</f>
        <v>6.232905836903932E-2</v>
      </c>
      <c r="K27" s="102">
        <f>IFERROR((F27+$H27)*(1+Dashboard!$D$7)*(1+Dashboard!$D$8),"-")</f>
        <v>6.1977143432241491E-2</v>
      </c>
      <c r="L27" s="103">
        <f>IFERROR((G27+$H27)*(1+Dashboard!$D$7)*(1+Dashboard!$D$8),"-")</f>
        <v>4.9316068883348864E-2</v>
      </c>
      <c r="M27" s="53">
        <v>82.490000000000009</v>
      </c>
      <c r="N27" s="54">
        <v>94.781010000000009</v>
      </c>
      <c r="O27" s="109">
        <f>M27*(1+Dashboard!$D$8)</f>
        <v>89.089200000000019</v>
      </c>
      <c r="P27" s="111">
        <f>N27*(1+Dashboard!$D$10)*(1+Dashboard!$D$7)*(1+Dashboard!$D$8)</f>
        <v>112.32141118502403</v>
      </c>
      <c r="Q27" s="112">
        <f>O27*Dashboard!$D$9+P27*(1-Dashboard!$D$9)</f>
        <v>100.70530559251202</v>
      </c>
      <c r="R27" s="51">
        <v>3.7733818298879479E-2</v>
      </c>
      <c r="S27" s="49">
        <v>3.8538005590159935E-2</v>
      </c>
      <c r="T27" s="49">
        <v>3.6758995135169809E-2</v>
      </c>
      <c r="U27" s="52">
        <v>3.6992580729313336E-2</v>
      </c>
      <c r="W27" s="36">
        <v>2034</v>
      </c>
      <c r="X27" s="47"/>
      <c r="Y27" s="51" t="s">
        <v>121</v>
      </c>
      <c r="Z27" s="49" t="s">
        <v>121</v>
      </c>
      <c r="AA27" s="49" t="s">
        <v>121</v>
      </c>
      <c r="AB27" s="52" t="s">
        <v>121</v>
      </c>
      <c r="AC27" s="53" t="s">
        <v>121</v>
      </c>
      <c r="AD27" s="55" t="s">
        <v>121</v>
      </c>
      <c r="AE27" s="109" t="str">
        <f>IFERROR(AC27*(1+Dashboard!$D$8),"-")</f>
        <v>-</v>
      </c>
      <c r="AF27" s="119" t="str">
        <f>IFERROR(AD27*(1+Dashboard!$D$7)*(1+Dashboard!$D$8)*(1+Dashboard!$D$10),"-")</f>
        <v>-</v>
      </c>
      <c r="AG27" s="112" t="str">
        <f>IF(AND(AE27="-",AF27="-"),"-",IFERROR(AE27*Dashboard!$D$9,0)+IFERROR(AF27*(1-Dashboard!$D$9),0))</f>
        <v>-</v>
      </c>
      <c r="AH27" s="51" t="s">
        <v>121</v>
      </c>
      <c r="AI27" s="49" t="s">
        <v>121</v>
      </c>
      <c r="AJ27" s="49" t="s">
        <v>121</v>
      </c>
      <c r="AK27" s="52" t="s">
        <v>121</v>
      </c>
      <c r="AL27" s="53" t="s">
        <v>121</v>
      </c>
      <c r="AM27" s="55" t="s">
        <v>121</v>
      </c>
      <c r="AN27" s="109" t="str">
        <f>IFERROR(AL27*(1+Dashboard!$D$8),"-")</f>
        <v>-</v>
      </c>
      <c r="AO27" s="119" t="str">
        <f>IFERROR(AM27*(1+Dashboard!$D$7)*(1+Dashboard!$D$8)*(1+Dashboard!$D$10),"-")</f>
        <v>-</v>
      </c>
      <c r="AP27" s="112" t="str">
        <f>IF(AND(AN27="-",AO27="-"),"-",IFERROR(AN27*Dashboard!$D$9,0)+IFERROR(AO27*(1-Dashboard!$D$9),0))</f>
        <v>-</v>
      </c>
      <c r="AQ27" s="56">
        <v>5.5734899914173857E-4</v>
      </c>
      <c r="AR27" s="58">
        <v>5.5734899914173857E-4</v>
      </c>
      <c r="AT27" s="36">
        <v>2034</v>
      </c>
      <c r="AU27" s="47"/>
      <c r="AV27" s="51" t="s">
        <v>121</v>
      </c>
      <c r="AW27" s="49" t="s">
        <v>121</v>
      </c>
      <c r="AX27" s="49" t="s">
        <v>121</v>
      </c>
      <c r="AY27" s="52" t="s">
        <v>121</v>
      </c>
      <c r="AZ27" s="53" t="s">
        <v>121</v>
      </c>
      <c r="BA27" s="55" t="s">
        <v>121</v>
      </c>
      <c r="BB27" s="109" t="str">
        <f>IFERROR(AZ27*(1+Dashboard!$D$8),"-")</f>
        <v>-</v>
      </c>
      <c r="BC27" s="119" t="str">
        <f>IFERROR(BA27*(1+Dashboard!$D$7)*(1+Dashboard!$D$8)*(1+Dashboard!$D$10),"-")</f>
        <v>-</v>
      </c>
      <c r="BD27" s="112" t="str">
        <f>IF(AND(BB27="-",BC27="-"),"-",IFERROR(BB27*Dashboard!$D$9,0)+IFERROR(BC27*(1-Dashboard!$D$9),0))</f>
        <v>-</v>
      </c>
      <c r="BE27" s="51" t="s">
        <v>121</v>
      </c>
      <c r="BF27" s="49" t="s">
        <v>121</v>
      </c>
      <c r="BG27" s="49" t="s">
        <v>121</v>
      </c>
      <c r="BH27" s="52" t="s">
        <v>121</v>
      </c>
      <c r="BI27" s="53" t="s">
        <v>121</v>
      </c>
      <c r="BJ27" s="55" t="s">
        <v>121</v>
      </c>
      <c r="BK27" s="109" t="str">
        <f>IFERROR(BI27*(1+Dashboard!$D$8),"-")</f>
        <v>-</v>
      </c>
      <c r="BL27" s="119" t="str">
        <f>IFERROR(BJ27*(1+Dashboard!$D$7)*(1+Dashboard!$D$8)*(1+Dashboard!$D$10),"-")</f>
        <v>-</v>
      </c>
      <c r="BM27" s="112" t="str">
        <f>IF(AND(BK27="-",BL27="-"),"-",IFERROR(BK27*Dashboard!$D$9,0)+IFERROR(BL27*(1-Dashboard!$D$9),0))</f>
        <v>-</v>
      </c>
      <c r="BO27" s="36">
        <v>2034</v>
      </c>
      <c r="BP27" s="47"/>
      <c r="BQ27" s="59">
        <v>94</v>
      </c>
      <c r="BR27" s="53" t="s">
        <v>121</v>
      </c>
      <c r="BS27" s="57" t="s">
        <v>121</v>
      </c>
      <c r="BT27" s="112" t="str">
        <f>IF(AND(BR27="-",BS27="-"),"-",IFERROR(BR27*Dashboard!$D$9,0)+IFERROR(BS27*(1-Dashboard!$D$9),0))</f>
        <v>-</v>
      </c>
      <c r="BU27" s="53" t="s">
        <v>121</v>
      </c>
      <c r="BV27" s="57" t="s">
        <v>121</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v>6.2581662807713379E-2</v>
      </c>
      <c r="E28" s="49">
        <v>5.5825060340861501E-2</v>
      </c>
      <c r="F28" s="49">
        <v>5.6175836775837373E-2</v>
      </c>
      <c r="G28" s="49">
        <v>4.7456641717942977E-2</v>
      </c>
      <c r="H28" s="50">
        <v>2.8045348487509441E-3</v>
      </c>
      <c r="I28" s="101">
        <f>IFERROR((D28+$H28)*(1+Dashboard!$D$7)*(1+Dashboard!$D$8),"-")</f>
        <v>7.6266460946499998E-2</v>
      </c>
      <c r="J28" s="102">
        <f>IFERROR((E28+$H28)*(1+Dashboard!$D$7)*(1+Dashboard!$D$8),"-")</f>
        <v>6.8385559829163958E-2</v>
      </c>
      <c r="K28" s="102">
        <f>IFERROR((F28+$H28)*(1+Dashboard!$D$7)*(1+Dashboard!$D$8),"-")</f>
        <v>6.8794705462919825E-2</v>
      </c>
      <c r="L28" s="103">
        <f>IFERROR((G28+$H28)*(1+Dashboard!$D$7)*(1+Dashboard!$D$8),"-")</f>
        <v>5.8624636347391797E-2</v>
      </c>
      <c r="M28" s="53">
        <v>88.13</v>
      </c>
      <c r="N28" s="54">
        <v>100.99697999999999</v>
      </c>
      <c r="O28" s="109">
        <f>M28*(1+Dashboard!$D$8)</f>
        <v>95.180400000000006</v>
      </c>
      <c r="P28" s="111">
        <f>N28*(1+Dashboard!$D$10)*(1+Dashboard!$D$7)*(1+Dashboard!$D$8)</f>
        <v>119.68772351155199</v>
      </c>
      <c r="Q28" s="112">
        <f>O28*Dashboard!$D$9+P28*(1-Dashboard!$D$9)</f>
        <v>107.434061755776</v>
      </c>
      <c r="R28" s="51">
        <v>3.4900000599268316E-2</v>
      </c>
      <c r="S28" s="49">
        <v>3.5643793255641112E-2</v>
      </c>
      <c r="T28" s="49">
        <v>3.3998386860415439E-2</v>
      </c>
      <c r="U28" s="52">
        <v>3.4214430127254183E-2</v>
      </c>
      <c r="W28" s="36">
        <v>2035</v>
      </c>
      <c r="X28" s="47"/>
      <c r="Y28" s="51" t="s">
        <v>121</v>
      </c>
      <c r="Z28" s="49" t="s">
        <v>121</v>
      </c>
      <c r="AA28" s="49" t="s">
        <v>121</v>
      </c>
      <c r="AB28" s="52" t="s">
        <v>121</v>
      </c>
      <c r="AC28" s="53" t="s">
        <v>121</v>
      </c>
      <c r="AD28" s="55" t="s">
        <v>121</v>
      </c>
      <c r="AE28" s="109" t="str">
        <f>IFERROR(AC28*(1+Dashboard!$D$8),"-")</f>
        <v>-</v>
      </c>
      <c r="AF28" s="119" t="str">
        <f>IFERROR(AD28*(1+Dashboard!$D$7)*(1+Dashboard!$D$8)*(1+Dashboard!$D$10),"-")</f>
        <v>-</v>
      </c>
      <c r="AG28" s="112" t="str">
        <f>IF(AND(AE28="-",AF28="-"),"-",IFERROR(AE28*Dashboard!$D$9,0)+IFERROR(AF28*(1-Dashboard!$D$9),0))</f>
        <v>-</v>
      </c>
      <c r="AH28" s="51" t="s">
        <v>121</v>
      </c>
      <c r="AI28" s="49" t="s">
        <v>121</v>
      </c>
      <c r="AJ28" s="49" t="s">
        <v>121</v>
      </c>
      <c r="AK28" s="52" t="s">
        <v>121</v>
      </c>
      <c r="AL28" s="53" t="s">
        <v>121</v>
      </c>
      <c r="AM28" s="55" t="s">
        <v>121</v>
      </c>
      <c r="AN28" s="109" t="str">
        <f>IFERROR(AL28*(1+Dashboard!$D$8),"-")</f>
        <v>-</v>
      </c>
      <c r="AO28" s="119" t="str">
        <f>IFERROR(AM28*(1+Dashboard!$D$7)*(1+Dashboard!$D$8)*(1+Dashboard!$D$10),"-")</f>
        <v>-</v>
      </c>
      <c r="AP28" s="112" t="str">
        <f>IF(AND(AN28="-",AO28="-"),"-",IFERROR(AN28*Dashboard!$D$9,0)+IFERROR(AO28*(1-Dashboard!$D$9),0))</f>
        <v>-</v>
      </c>
      <c r="AQ28" s="56">
        <v>5.5734899914173857E-4</v>
      </c>
      <c r="AR28" s="58">
        <v>5.5734899914173857E-4</v>
      </c>
      <c r="AT28" s="36">
        <v>2035</v>
      </c>
      <c r="AU28" s="47"/>
      <c r="AV28" s="51" t="s">
        <v>121</v>
      </c>
      <c r="AW28" s="49" t="s">
        <v>121</v>
      </c>
      <c r="AX28" s="49" t="s">
        <v>121</v>
      </c>
      <c r="AY28" s="52" t="s">
        <v>121</v>
      </c>
      <c r="AZ28" s="53" t="s">
        <v>121</v>
      </c>
      <c r="BA28" s="55" t="s">
        <v>121</v>
      </c>
      <c r="BB28" s="109" t="str">
        <f>IFERROR(AZ28*(1+Dashboard!$D$8),"-")</f>
        <v>-</v>
      </c>
      <c r="BC28" s="119" t="str">
        <f>IFERROR(BA28*(1+Dashboard!$D$7)*(1+Dashboard!$D$8)*(1+Dashboard!$D$10),"-")</f>
        <v>-</v>
      </c>
      <c r="BD28" s="112" t="str">
        <f>IF(AND(BB28="-",BC28="-"),"-",IFERROR(BB28*Dashboard!$D$9,0)+IFERROR(BC28*(1-Dashboard!$D$9),0))</f>
        <v>-</v>
      </c>
      <c r="BE28" s="51" t="s">
        <v>121</v>
      </c>
      <c r="BF28" s="49" t="s">
        <v>121</v>
      </c>
      <c r="BG28" s="49" t="s">
        <v>121</v>
      </c>
      <c r="BH28" s="52" t="s">
        <v>121</v>
      </c>
      <c r="BI28" s="53" t="s">
        <v>121</v>
      </c>
      <c r="BJ28" s="55" t="s">
        <v>121</v>
      </c>
      <c r="BK28" s="109" t="str">
        <f>IFERROR(BI28*(1+Dashboard!$D$8),"-")</f>
        <v>-</v>
      </c>
      <c r="BL28" s="119" t="str">
        <f>IFERROR(BJ28*(1+Dashboard!$D$7)*(1+Dashboard!$D$8)*(1+Dashboard!$D$10),"-")</f>
        <v>-</v>
      </c>
      <c r="BM28" s="112" t="str">
        <f>IF(AND(BK28="-",BL28="-"),"-",IFERROR(BK28*Dashboard!$D$9,0)+IFERROR(BL28*(1-Dashboard!$D$9),0))</f>
        <v>-</v>
      </c>
      <c r="BO28" s="36">
        <v>2035</v>
      </c>
      <c r="BP28" s="47"/>
      <c r="BQ28" s="59">
        <v>94</v>
      </c>
      <c r="BR28" s="53" t="s">
        <v>121</v>
      </c>
      <c r="BS28" s="57" t="s">
        <v>121</v>
      </c>
      <c r="BT28" s="112" t="str">
        <f>IF(AND(BR28="-",BS28="-"),"-",IFERROR(BR28*Dashboard!$D$9,0)+IFERROR(BS28*(1-Dashboard!$D$9),0))</f>
        <v>-</v>
      </c>
      <c r="BU28" s="53" t="s">
        <v>121</v>
      </c>
      <c r="BV28" s="57" t="s">
        <v>121</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v>6.3740638643686717E-2</v>
      </c>
      <c r="E29" s="49">
        <v>5.6191660536599311E-2</v>
      </c>
      <c r="F29" s="49">
        <v>5.9092344771081433E-2</v>
      </c>
      <c r="G29" s="49">
        <v>4.9556816869085411E-2</v>
      </c>
      <c r="H29" s="50">
        <v>3.1225176936010442E-3</v>
      </c>
      <c r="I29" s="101">
        <f>IFERROR((D29+$H29)*(1+Dashboard!$D$7)*(1+Dashboard!$D$8),"-")</f>
        <v>7.7989185551812459E-2</v>
      </c>
      <c r="J29" s="102">
        <f>IFERROR((E29+$H29)*(1+Dashboard!$D$7)*(1+Dashboard!$D$8),"-")</f>
        <v>6.9184057487705702E-2</v>
      </c>
      <c r="K29" s="102">
        <f>IFERROR((F29+$H29)*(1+Dashboard!$D$7)*(1+Dashboard!$D$8),"-")</f>
        <v>7.2567415578805652E-2</v>
      </c>
      <c r="L29" s="103">
        <f>IFERROR((G29+$H29)*(1+Dashboard!$D$7)*(1+Dashboard!$D$8),"-")</f>
        <v>6.1445175833917488E-2</v>
      </c>
      <c r="M29" s="53">
        <v>89.599252554578939</v>
      </c>
      <c r="N29" s="54">
        <v>102.61365371945244</v>
      </c>
      <c r="O29" s="109">
        <f>M29*(1+Dashboard!$D$8)</f>
        <v>96.767192758945257</v>
      </c>
      <c r="P29" s="111">
        <f>N29*(1+Dashboard!$D$10)*(1+Dashboard!$D$7)*(1+Dashboard!$D$8)</f>
        <v>121.60358274954325</v>
      </c>
      <c r="Q29" s="112">
        <f>O29*Dashboard!$D$9+P29*(1-Dashboard!$D$9)</f>
        <v>109.18538775424426</v>
      </c>
      <c r="R29" s="51">
        <v>3.3759023223802156E-2</v>
      </c>
      <c r="S29" s="49">
        <v>3.4478499244691083E-2</v>
      </c>
      <c r="T29" s="49">
        <v>3.2886885727349748E-2</v>
      </c>
      <c r="U29" s="52">
        <v>3.3095865943318807E-2</v>
      </c>
      <c r="W29" s="36">
        <v>2036</v>
      </c>
      <c r="X29" s="47"/>
      <c r="Y29" s="51" t="s">
        <v>121</v>
      </c>
      <c r="Z29" s="49" t="s">
        <v>121</v>
      </c>
      <c r="AA29" s="49" t="s">
        <v>121</v>
      </c>
      <c r="AB29" s="52" t="s">
        <v>121</v>
      </c>
      <c r="AC29" s="53" t="s">
        <v>121</v>
      </c>
      <c r="AD29" s="55" t="s">
        <v>121</v>
      </c>
      <c r="AE29" s="109" t="str">
        <f>IFERROR(AC29*(1+Dashboard!$D$8),"-")</f>
        <v>-</v>
      </c>
      <c r="AF29" s="119" t="str">
        <f>IFERROR(AD29*(1+Dashboard!$D$7)*(1+Dashboard!$D$8)*(1+Dashboard!$D$10),"-")</f>
        <v>-</v>
      </c>
      <c r="AG29" s="112" t="str">
        <f>IF(AND(AE29="-",AF29="-"),"-",IFERROR(AE29*Dashboard!$D$9,0)+IFERROR(AF29*(1-Dashboard!$D$9),0))</f>
        <v>-</v>
      </c>
      <c r="AH29" s="51" t="s">
        <v>121</v>
      </c>
      <c r="AI29" s="49" t="s">
        <v>121</v>
      </c>
      <c r="AJ29" s="49" t="s">
        <v>121</v>
      </c>
      <c r="AK29" s="52" t="s">
        <v>121</v>
      </c>
      <c r="AL29" s="53" t="s">
        <v>121</v>
      </c>
      <c r="AM29" s="55" t="s">
        <v>121</v>
      </c>
      <c r="AN29" s="109" t="str">
        <f>IFERROR(AL29*(1+Dashboard!$D$8),"-")</f>
        <v>-</v>
      </c>
      <c r="AO29" s="119" t="str">
        <f>IFERROR(AM29*(1+Dashboard!$D$7)*(1+Dashboard!$D$8)*(1+Dashboard!$D$10),"-")</f>
        <v>-</v>
      </c>
      <c r="AP29" s="112" t="str">
        <f>IF(AND(AN29="-",AO29="-"),"-",IFERROR(AN29*Dashboard!$D$9,0)+IFERROR(AO29*(1-Dashboard!$D$9),0))</f>
        <v>-</v>
      </c>
      <c r="AQ29" s="56">
        <v>5.5734899914173857E-4</v>
      </c>
      <c r="AR29" s="58">
        <v>5.5734899914173857E-4</v>
      </c>
      <c r="AT29" s="36">
        <v>2036</v>
      </c>
      <c r="AU29" s="47"/>
      <c r="AV29" s="51" t="s">
        <v>121</v>
      </c>
      <c r="AW29" s="49" t="s">
        <v>121</v>
      </c>
      <c r="AX29" s="49" t="s">
        <v>121</v>
      </c>
      <c r="AY29" s="52" t="s">
        <v>121</v>
      </c>
      <c r="AZ29" s="53" t="s">
        <v>121</v>
      </c>
      <c r="BA29" s="55" t="s">
        <v>121</v>
      </c>
      <c r="BB29" s="109" t="str">
        <f>IFERROR(AZ29*(1+Dashboard!$D$8),"-")</f>
        <v>-</v>
      </c>
      <c r="BC29" s="119" t="str">
        <f>IFERROR(BA29*(1+Dashboard!$D$7)*(1+Dashboard!$D$8)*(1+Dashboard!$D$10),"-")</f>
        <v>-</v>
      </c>
      <c r="BD29" s="112" t="str">
        <f>IF(AND(BB29="-",BC29="-"),"-",IFERROR(BB29*Dashboard!$D$9,0)+IFERROR(BC29*(1-Dashboard!$D$9),0))</f>
        <v>-</v>
      </c>
      <c r="BE29" s="51" t="s">
        <v>121</v>
      </c>
      <c r="BF29" s="49" t="s">
        <v>121</v>
      </c>
      <c r="BG29" s="49" t="s">
        <v>121</v>
      </c>
      <c r="BH29" s="52" t="s">
        <v>121</v>
      </c>
      <c r="BI29" s="53" t="s">
        <v>121</v>
      </c>
      <c r="BJ29" s="55" t="s">
        <v>121</v>
      </c>
      <c r="BK29" s="109" t="str">
        <f>IFERROR(BI29*(1+Dashboard!$D$8),"-")</f>
        <v>-</v>
      </c>
      <c r="BL29" s="119" t="str">
        <f>IFERROR(BJ29*(1+Dashboard!$D$7)*(1+Dashboard!$D$8)*(1+Dashboard!$D$10),"-")</f>
        <v>-</v>
      </c>
      <c r="BM29" s="112" t="str">
        <f>IF(AND(BK29="-",BL29="-"),"-",IFERROR(BK29*Dashboard!$D$9,0)+IFERROR(BL29*(1-Dashboard!$D$9),0))</f>
        <v>-</v>
      </c>
      <c r="BO29" s="36">
        <v>2036</v>
      </c>
      <c r="BP29" s="47"/>
      <c r="BQ29" s="59">
        <v>94</v>
      </c>
      <c r="BR29" s="53" t="s">
        <v>121</v>
      </c>
      <c r="BS29" s="57" t="s">
        <v>121</v>
      </c>
      <c r="BT29" s="112" t="str">
        <f>IF(AND(BR29="-",BS29="-"),"-",IFERROR(BR29*Dashboard!$D$9,0)+IFERROR(BS29*(1-Dashboard!$D$9),0))</f>
        <v>-</v>
      </c>
      <c r="BU29" s="53" t="s">
        <v>121</v>
      </c>
      <c r="BV29" s="57" t="s">
        <v>121</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v>6.4921078035086774E-2</v>
      </c>
      <c r="E30" s="49">
        <v>5.6560668176282448E-2</v>
      </c>
      <c r="F30" s="49">
        <v>6.2160270517702558E-2</v>
      </c>
      <c r="G30" s="49">
        <v>5.1749934451588479E-2</v>
      </c>
      <c r="H30" s="50">
        <v>3.4765539644458312E-3</v>
      </c>
      <c r="I30" s="101">
        <f>IFERROR((D30+$H30)*(1+Dashboard!$D$7)*(1+Dashboard!$D$8),"-")</f>
        <v>7.9778997964254847E-2</v>
      </c>
      <c r="J30" s="102">
        <f>IFERROR((E30+$H30)*(1+Dashboard!$D$7)*(1+Dashboard!$D$8),"-")</f>
        <v>7.0027415904945475E-2</v>
      </c>
      <c r="K30" s="102">
        <f>IFERROR((F30+$H30)*(1+Dashboard!$D$7)*(1+Dashboard!$D$8),"-")</f>
        <v>7.6558792075977891E-2</v>
      </c>
      <c r="L30" s="103">
        <f>IFERROR((G30+$H30)*(1+Dashboard!$D$7)*(1+Dashboard!$D$8),"-")</f>
        <v>6.4416176088462423E-2</v>
      </c>
      <c r="M30" s="53">
        <v>91.092999640749127</v>
      </c>
      <c r="N30" s="54">
        <v>104.25620577620931</v>
      </c>
      <c r="O30" s="109">
        <f>M30*(1+Dashboard!$D$8)</f>
        <v>98.38043961200907</v>
      </c>
      <c r="P30" s="111">
        <f>N30*(1+Dashboard!$D$10)*(1+Dashboard!$D$7)*(1+Dashboard!$D$8)</f>
        <v>123.5501094320485</v>
      </c>
      <c r="Q30" s="112">
        <f>O30*Dashboard!$D$9+P30*(1-Dashboard!$D$9)</f>
        <v>110.96527452202878</v>
      </c>
      <c r="R30" s="51">
        <v>3.265534754887961E-2</v>
      </c>
      <c r="S30" s="49">
        <v>3.3351301912234753E-2</v>
      </c>
      <c r="T30" s="49">
        <v>3.1811722635082244E-2</v>
      </c>
      <c r="U30" s="52">
        <v>3.2013870710815018E-2</v>
      </c>
      <c r="W30" s="36">
        <v>2037</v>
      </c>
      <c r="X30" s="47"/>
      <c r="Y30" s="51" t="s">
        <v>121</v>
      </c>
      <c r="Z30" s="49" t="s">
        <v>121</v>
      </c>
      <c r="AA30" s="49" t="s">
        <v>121</v>
      </c>
      <c r="AB30" s="52" t="s">
        <v>121</v>
      </c>
      <c r="AC30" s="53" t="s">
        <v>121</v>
      </c>
      <c r="AD30" s="55" t="s">
        <v>121</v>
      </c>
      <c r="AE30" s="109" t="str">
        <f>IFERROR(AC30*(1+Dashboard!$D$8),"-")</f>
        <v>-</v>
      </c>
      <c r="AF30" s="119" t="str">
        <f>IFERROR(AD30*(1+Dashboard!$D$7)*(1+Dashboard!$D$8)*(1+Dashboard!$D$10),"-")</f>
        <v>-</v>
      </c>
      <c r="AG30" s="112" t="str">
        <f>IF(AND(AE30="-",AF30="-"),"-",IFERROR(AE30*Dashboard!$D$9,0)+IFERROR(AF30*(1-Dashboard!$D$9),0))</f>
        <v>-</v>
      </c>
      <c r="AH30" s="51" t="s">
        <v>121</v>
      </c>
      <c r="AI30" s="49" t="s">
        <v>121</v>
      </c>
      <c r="AJ30" s="49" t="s">
        <v>121</v>
      </c>
      <c r="AK30" s="52" t="s">
        <v>121</v>
      </c>
      <c r="AL30" s="53" t="s">
        <v>121</v>
      </c>
      <c r="AM30" s="55" t="s">
        <v>121</v>
      </c>
      <c r="AN30" s="109" t="str">
        <f>IFERROR(AL30*(1+Dashboard!$D$8),"-")</f>
        <v>-</v>
      </c>
      <c r="AO30" s="119" t="str">
        <f>IFERROR(AM30*(1+Dashboard!$D$7)*(1+Dashboard!$D$8)*(1+Dashboard!$D$10),"-")</f>
        <v>-</v>
      </c>
      <c r="AP30" s="112" t="str">
        <f>IF(AND(AN30="-",AO30="-"),"-",IFERROR(AN30*Dashboard!$D$9,0)+IFERROR(AO30*(1-Dashboard!$D$9),0))</f>
        <v>-</v>
      </c>
      <c r="AQ30" s="56">
        <v>5.5734899914173857E-4</v>
      </c>
      <c r="AR30" s="58">
        <v>5.5734899914173857E-4</v>
      </c>
      <c r="AT30" s="36">
        <v>2037</v>
      </c>
      <c r="AU30" s="47"/>
      <c r="AV30" s="51" t="s">
        <v>121</v>
      </c>
      <c r="AW30" s="49" t="s">
        <v>121</v>
      </c>
      <c r="AX30" s="49" t="s">
        <v>121</v>
      </c>
      <c r="AY30" s="52" t="s">
        <v>121</v>
      </c>
      <c r="AZ30" s="53" t="s">
        <v>121</v>
      </c>
      <c r="BA30" s="55" t="s">
        <v>121</v>
      </c>
      <c r="BB30" s="109" t="str">
        <f>IFERROR(AZ30*(1+Dashboard!$D$8),"-")</f>
        <v>-</v>
      </c>
      <c r="BC30" s="119" t="str">
        <f>IFERROR(BA30*(1+Dashboard!$D$7)*(1+Dashboard!$D$8)*(1+Dashboard!$D$10),"-")</f>
        <v>-</v>
      </c>
      <c r="BD30" s="112" t="str">
        <f>IF(AND(BB30="-",BC30="-"),"-",IFERROR(BB30*Dashboard!$D$9,0)+IFERROR(BC30*(1-Dashboard!$D$9),0))</f>
        <v>-</v>
      </c>
      <c r="BE30" s="51" t="s">
        <v>121</v>
      </c>
      <c r="BF30" s="49" t="s">
        <v>121</v>
      </c>
      <c r="BG30" s="49" t="s">
        <v>121</v>
      </c>
      <c r="BH30" s="52" t="s">
        <v>121</v>
      </c>
      <c r="BI30" s="53" t="s">
        <v>121</v>
      </c>
      <c r="BJ30" s="55" t="s">
        <v>121</v>
      </c>
      <c r="BK30" s="109" t="str">
        <f>IFERROR(BI30*(1+Dashboard!$D$8),"-")</f>
        <v>-</v>
      </c>
      <c r="BL30" s="119" t="str">
        <f>IFERROR(BJ30*(1+Dashboard!$D$7)*(1+Dashboard!$D$8)*(1+Dashboard!$D$10),"-")</f>
        <v>-</v>
      </c>
      <c r="BM30" s="112" t="str">
        <f>IF(AND(BK30="-",BL30="-"),"-",IFERROR(BK30*Dashboard!$D$9,0)+IFERROR(BL30*(1-Dashboard!$D$9),0))</f>
        <v>-</v>
      </c>
      <c r="BO30" s="36">
        <v>2037</v>
      </c>
      <c r="BP30" s="47"/>
      <c r="BQ30" s="59">
        <v>94</v>
      </c>
      <c r="BR30" s="53" t="s">
        <v>121</v>
      </c>
      <c r="BS30" s="57" t="s">
        <v>121</v>
      </c>
      <c r="BT30" s="112" t="str">
        <f>IF(AND(BR30="-",BS30="-"),"-",IFERROR(BR30*Dashboard!$D$9,0)+IFERROR(BS30*(1-Dashboard!$D$9),0))</f>
        <v>-</v>
      </c>
      <c r="BU30" s="53" t="s">
        <v>121</v>
      </c>
      <c r="BV30" s="57" t="s">
        <v>121</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v>6.6123378474421388E-2</v>
      </c>
      <c r="E31" s="49">
        <v>5.6932099069466981E-2</v>
      </c>
      <c r="F31" s="49">
        <v>6.5387475244083976E-2</v>
      </c>
      <c r="G31" s="49">
        <v>5.4040107596465339E-2</v>
      </c>
      <c r="H31" s="50">
        <v>3.870731458935418E-3</v>
      </c>
      <c r="I31" s="101">
        <f>IFERROR((D31+$H31)*(1+Dashboard!$D$7)*(1+Dashboard!$D$8),"-")</f>
        <v>8.1641129826267381E-2</v>
      </c>
      <c r="J31" s="102">
        <f>IFERROR((E31+$H31)*(1+Dashboard!$D$7)*(1+Dashboard!$D$8),"-")</f>
        <v>7.0920421528328573E-2</v>
      </c>
      <c r="K31" s="102">
        <f>IFERROR((F31+$H31)*(1+Dashboard!$D$7)*(1+Dashboard!$D$8),"-")</f>
        <v>8.0782772298401834E-2</v>
      </c>
      <c r="L31" s="103">
        <f>IFERROR((G31+$H31)*(1+Dashboard!$D$7)*(1+Dashboard!$D$8),"-")</f>
        <v>6.7547202674219445E-2</v>
      </c>
      <c r="M31" s="53">
        <v>92.611649617220579</v>
      </c>
      <c r="N31" s="54">
        <v>105.92505040867479</v>
      </c>
      <c r="O31" s="109">
        <f>M31*(1+Dashboard!$D$8)</f>
        <v>100.02058158659823</v>
      </c>
      <c r="P31" s="111">
        <f>N31*(1+Dashboard!$D$10)*(1+Dashboard!$D$7)*(1+Dashboard!$D$8)</f>
        <v>125.52779445742514</v>
      </c>
      <c r="Q31" s="112">
        <f>O31*Dashboard!$D$9+P31*(1-Dashboard!$D$9)</f>
        <v>112.77418802201169</v>
      </c>
      <c r="R31" s="51">
        <v>3.1587754078923135E-2</v>
      </c>
      <c r="S31" s="49">
        <v>3.2260955772670533E-2</v>
      </c>
      <c r="T31" s="49">
        <v>3.0771709592733055E-2</v>
      </c>
      <c r="U31" s="52">
        <v>3.0967248889756816E-2</v>
      </c>
      <c r="W31" s="36">
        <v>2038</v>
      </c>
      <c r="X31" s="47"/>
      <c r="Y31" s="51" t="s">
        <v>121</v>
      </c>
      <c r="Z31" s="49" t="s">
        <v>121</v>
      </c>
      <c r="AA31" s="49" t="s">
        <v>121</v>
      </c>
      <c r="AB31" s="52" t="s">
        <v>121</v>
      </c>
      <c r="AC31" s="53" t="s">
        <v>121</v>
      </c>
      <c r="AD31" s="55" t="s">
        <v>121</v>
      </c>
      <c r="AE31" s="109" t="str">
        <f>IFERROR(AC31*(1+Dashboard!$D$8),"-")</f>
        <v>-</v>
      </c>
      <c r="AF31" s="119" t="str">
        <f>IFERROR(AD31*(1+Dashboard!$D$7)*(1+Dashboard!$D$8)*(1+Dashboard!$D$10),"-")</f>
        <v>-</v>
      </c>
      <c r="AG31" s="112" t="str">
        <f>IF(AND(AE31="-",AF31="-"),"-",IFERROR(AE31*Dashboard!$D$9,0)+IFERROR(AF31*(1-Dashboard!$D$9),0))</f>
        <v>-</v>
      </c>
      <c r="AH31" s="51" t="s">
        <v>121</v>
      </c>
      <c r="AI31" s="49" t="s">
        <v>121</v>
      </c>
      <c r="AJ31" s="49" t="s">
        <v>121</v>
      </c>
      <c r="AK31" s="52" t="s">
        <v>121</v>
      </c>
      <c r="AL31" s="53" t="s">
        <v>121</v>
      </c>
      <c r="AM31" s="55" t="s">
        <v>121</v>
      </c>
      <c r="AN31" s="109" t="str">
        <f>IFERROR(AL31*(1+Dashboard!$D$8),"-")</f>
        <v>-</v>
      </c>
      <c r="AO31" s="119" t="str">
        <f>IFERROR(AM31*(1+Dashboard!$D$7)*(1+Dashboard!$D$8)*(1+Dashboard!$D$10),"-")</f>
        <v>-</v>
      </c>
      <c r="AP31" s="112" t="str">
        <f>IF(AND(AN31="-",AO31="-"),"-",IFERROR(AN31*Dashboard!$D$9,0)+IFERROR(AO31*(1-Dashboard!$D$9),0))</f>
        <v>-</v>
      </c>
      <c r="AQ31" s="56">
        <v>5.5734899914173857E-4</v>
      </c>
      <c r="AR31" s="58">
        <v>5.5734899914173857E-4</v>
      </c>
      <c r="AT31" s="36">
        <v>2038</v>
      </c>
      <c r="AU31" s="47"/>
      <c r="AV31" s="51" t="s">
        <v>121</v>
      </c>
      <c r="AW31" s="49" t="s">
        <v>121</v>
      </c>
      <c r="AX31" s="49" t="s">
        <v>121</v>
      </c>
      <c r="AY31" s="52" t="s">
        <v>121</v>
      </c>
      <c r="AZ31" s="53" t="s">
        <v>121</v>
      </c>
      <c r="BA31" s="55" t="s">
        <v>121</v>
      </c>
      <c r="BB31" s="109" t="str">
        <f>IFERROR(AZ31*(1+Dashboard!$D$8),"-")</f>
        <v>-</v>
      </c>
      <c r="BC31" s="119" t="str">
        <f>IFERROR(BA31*(1+Dashboard!$D$7)*(1+Dashboard!$D$8)*(1+Dashboard!$D$10),"-")</f>
        <v>-</v>
      </c>
      <c r="BD31" s="112" t="str">
        <f>IF(AND(BB31="-",BC31="-"),"-",IFERROR(BB31*Dashboard!$D$9,0)+IFERROR(BC31*(1-Dashboard!$D$9),0))</f>
        <v>-</v>
      </c>
      <c r="BE31" s="51" t="s">
        <v>121</v>
      </c>
      <c r="BF31" s="49" t="s">
        <v>121</v>
      </c>
      <c r="BG31" s="49" t="s">
        <v>121</v>
      </c>
      <c r="BH31" s="52" t="s">
        <v>121</v>
      </c>
      <c r="BI31" s="53" t="s">
        <v>121</v>
      </c>
      <c r="BJ31" s="55" t="s">
        <v>121</v>
      </c>
      <c r="BK31" s="109" t="str">
        <f>IFERROR(BI31*(1+Dashboard!$D$8),"-")</f>
        <v>-</v>
      </c>
      <c r="BL31" s="119" t="str">
        <f>IFERROR(BJ31*(1+Dashboard!$D$7)*(1+Dashboard!$D$8)*(1+Dashboard!$D$10),"-")</f>
        <v>-</v>
      </c>
      <c r="BM31" s="112" t="str">
        <f>IF(AND(BK31="-",BL31="-"),"-",IFERROR(BK31*Dashboard!$D$9,0)+IFERROR(BL31*(1-Dashboard!$D$9),0))</f>
        <v>-</v>
      </c>
      <c r="BO31" s="36">
        <v>2038</v>
      </c>
      <c r="BP31" s="47"/>
      <c r="BQ31" s="59">
        <v>94</v>
      </c>
      <c r="BR31" s="53" t="s">
        <v>121</v>
      </c>
      <c r="BS31" s="57" t="s">
        <v>121</v>
      </c>
      <c r="BT31" s="112" t="str">
        <f>IF(AND(BR31="-",BS31="-"),"-",IFERROR(BR31*Dashboard!$D$9,0)+IFERROR(BS31*(1-Dashboard!$D$9),0))</f>
        <v>-</v>
      </c>
      <c r="BU31" s="53" t="s">
        <v>121</v>
      </c>
      <c r="BV31" s="57" t="s">
        <v>121</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v>6.734794481552743E-2</v>
      </c>
      <c r="E32" s="49">
        <v>5.730596912952949E-2</v>
      </c>
      <c r="F32" s="49">
        <v>6.8782228313792049E-2</v>
      </c>
      <c r="G32" s="49">
        <v>5.643163145973628E-2</v>
      </c>
      <c r="H32" s="50">
        <v>4.3096014560442914E-3</v>
      </c>
      <c r="I32" s="101">
        <f>IFERROR((D32+$H32)*(1+Dashboard!$D$7)*(1+Dashboard!$D$8),"-")</f>
        <v>8.3581361971161283E-2</v>
      </c>
      <c r="J32" s="102">
        <f>IFERROR((E32+$H32)*(1+Dashboard!$D$7)*(1+Dashboard!$D$8),"-")</f>
        <v>7.1868401531013273E-2</v>
      </c>
      <c r="K32" s="102">
        <f>IFERROR((F32+$H32)*(1+Dashboard!$D$7)*(1+Dashboard!$D$8),"-")</f>
        <v>8.5254310243537135E-2</v>
      </c>
      <c r="L32" s="103">
        <f>IFERROR((G32+$H32)*(1+Dashboard!$D$7)*(1+Dashboard!$D$8),"-")</f>
        <v>7.0848574072966464E-2</v>
      </c>
      <c r="M32" s="53">
        <v>94.155617650624322</v>
      </c>
      <c r="N32" s="54">
        <v>107.62060848602898</v>
      </c>
      <c r="O32" s="109">
        <f>M32*(1+Dashboard!$D$8)</f>
        <v>101.68806706267428</v>
      </c>
      <c r="P32" s="111">
        <f>N32*(1+Dashboard!$D$10)*(1+Dashboard!$D$7)*(1+Dashboard!$D$8)</f>
        <v>127.5371365819139</v>
      </c>
      <c r="Q32" s="112">
        <f>O32*Dashboard!$D$9+P32*(1-Dashboard!$D$9)</f>
        <v>114.6126018222941</v>
      </c>
      <c r="R32" s="51">
        <v>3.0555063187032556E-2</v>
      </c>
      <c r="S32" s="49">
        <v>3.1206256058759832E-2</v>
      </c>
      <c r="T32" s="49">
        <v>2.9765697448124108E-2</v>
      </c>
      <c r="U32" s="52">
        <v>2.995484402566112E-2</v>
      </c>
      <c r="W32" s="36">
        <v>2039</v>
      </c>
      <c r="X32" s="47"/>
      <c r="Y32" s="51" t="s">
        <v>121</v>
      </c>
      <c r="Z32" s="49" t="s">
        <v>121</v>
      </c>
      <c r="AA32" s="49" t="s">
        <v>121</v>
      </c>
      <c r="AB32" s="52" t="s">
        <v>121</v>
      </c>
      <c r="AC32" s="53" t="s">
        <v>121</v>
      </c>
      <c r="AD32" s="55" t="s">
        <v>121</v>
      </c>
      <c r="AE32" s="109" t="str">
        <f>IFERROR(AC32*(1+Dashboard!$D$8),"-")</f>
        <v>-</v>
      </c>
      <c r="AF32" s="119" t="str">
        <f>IFERROR(AD32*(1+Dashboard!$D$7)*(1+Dashboard!$D$8)*(1+Dashboard!$D$10),"-")</f>
        <v>-</v>
      </c>
      <c r="AG32" s="112" t="str">
        <f>IF(AND(AE32="-",AF32="-"),"-",IFERROR(AE32*Dashboard!$D$9,0)+IFERROR(AF32*(1-Dashboard!$D$9),0))</f>
        <v>-</v>
      </c>
      <c r="AH32" s="51" t="s">
        <v>121</v>
      </c>
      <c r="AI32" s="49" t="s">
        <v>121</v>
      </c>
      <c r="AJ32" s="49" t="s">
        <v>121</v>
      </c>
      <c r="AK32" s="52" t="s">
        <v>121</v>
      </c>
      <c r="AL32" s="53" t="s">
        <v>121</v>
      </c>
      <c r="AM32" s="55" t="s">
        <v>121</v>
      </c>
      <c r="AN32" s="109" t="str">
        <f>IFERROR(AL32*(1+Dashboard!$D$8),"-")</f>
        <v>-</v>
      </c>
      <c r="AO32" s="119" t="str">
        <f>IFERROR(AM32*(1+Dashboard!$D$7)*(1+Dashboard!$D$8)*(1+Dashboard!$D$10),"-")</f>
        <v>-</v>
      </c>
      <c r="AP32" s="112" t="str">
        <f>IF(AND(AN32="-",AO32="-"),"-",IFERROR(AN32*Dashboard!$D$9,0)+IFERROR(AO32*(1-Dashboard!$D$9),0))</f>
        <v>-</v>
      </c>
      <c r="AQ32" s="56">
        <v>5.5734899914173857E-4</v>
      </c>
      <c r="AR32" s="58">
        <v>5.5734899914173857E-4</v>
      </c>
      <c r="AT32" s="36">
        <v>2039</v>
      </c>
      <c r="AU32" s="47"/>
      <c r="AV32" s="51" t="s">
        <v>121</v>
      </c>
      <c r="AW32" s="49" t="s">
        <v>121</v>
      </c>
      <c r="AX32" s="49" t="s">
        <v>121</v>
      </c>
      <c r="AY32" s="52" t="s">
        <v>121</v>
      </c>
      <c r="AZ32" s="53" t="s">
        <v>121</v>
      </c>
      <c r="BA32" s="55" t="s">
        <v>121</v>
      </c>
      <c r="BB32" s="109" t="str">
        <f>IFERROR(AZ32*(1+Dashboard!$D$8),"-")</f>
        <v>-</v>
      </c>
      <c r="BC32" s="119" t="str">
        <f>IFERROR(BA32*(1+Dashboard!$D$7)*(1+Dashboard!$D$8)*(1+Dashboard!$D$10),"-")</f>
        <v>-</v>
      </c>
      <c r="BD32" s="112" t="str">
        <f>IF(AND(BB32="-",BC32="-"),"-",IFERROR(BB32*Dashboard!$D$9,0)+IFERROR(BC32*(1-Dashboard!$D$9),0))</f>
        <v>-</v>
      </c>
      <c r="BE32" s="51" t="s">
        <v>121</v>
      </c>
      <c r="BF32" s="49" t="s">
        <v>121</v>
      </c>
      <c r="BG32" s="49" t="s">
        <v>121</v>
      </c>
      <c r="BH32" s="52" t="s">
        <v>121</v>
      </c>
      <c r="BI32" s="53" t="s">
        <v>121</v>
      </c>
      <c r="BJ32" s="55" t="s">
        <v>121</v>
      </c>
      <c r="BK32" s="109" t="str">
        <f>IFERROR(BI32*(1+Dashboard!$D$8),"-")</f>
        <v>-</v>
      </c>
      <c r="BL32" s="119" t="str">
        <f>IFERROR(BJ32*(1+Dashboard!$D$7)*(1+Dashboard!$D$8)*(1+Dashboard!$D$10),"-")</f>
        <v>-</v>
      </c>
      <c r="BM32" s="112" t="str">
        <f>IF(AND(BK32="-",BL32="-"),"-",IFERROR(BK32*Dashboard!$D$9,0)+IFERROR(BL32*(1-Dashboard!$D$9),0))</f>
        <v>-</v>
      </c>
      <c r="BO32" s="36">
        <v>2039</v>
      </c>
      <c r="BP32" s="47"/>
      <c r="BQ32" s="59">
        <v>94</v>
      </c>
      <c r="BR32" s="53" t="s">
        <v>121</v>
      </c>
      <c r="BS32" s="57" t="s">
        <v>121</v>
      </c>
      <c r="BT32" s="112" t="str">
        <f>IF(AND(BR32="-",BS32="-"),"-",IFERROR(BR32*Dashboard!$D$9,0)+IFERROR(BS32*(1-Dashboard!$D$9),0))</f>
        <v>-</v>
      </c>
      <c r="BU32" s="53" t="s">
        <v>121</v>
      </c>
      <c r="BV32" s="57" t="s">
        <v>121</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v>6.8595189409898311E-2</v>
      </c>
      <c r="E33" s="49">
        <v>5.7682294374348853E-2</v>
      </c>
      <c r="F33" s="49">
        <v>7.2353228414927376E-2</v>
      </c>
      <c r="G33" s="49">
        <v>5.8928991277874349E-2</v>
      </c>
      <c r="H33" s="50">
        <v>4.7982312663579062E-3</v>
      </c>
      <c r="I33" s="101">
        <f>IFERROR((D33+$H33)*(1+Dashboard!$D$7)*(1+Dashboard!$D$8),"-")</f>
        <v>8.5606085876785254E-2</v>
      </c>
      <c r="J33" s="102">
        <f>IFERROR((E33+$H33)*(1+Dashboard!$D$7)*(1+Dashboard!$D$8),"-")</f>
        <v>7.2877285107320375E-2</v>
      </c>
      <c r="K33" s="102">
        <f>IFERROR((F33+$H33)*(1+Dashboard!$D$7)*(1+Dashboard!$D$8),"-")</f>
        <v>8.9989462572251169E-2</v>
      </c>
      <c r="L33" s="103">
        <f>IFERROR((G33+$H33)*(1+Dashboard!$D$7)*(1+Dashboard!$D$8),"-")</f>
        <v>7.4331432375592504E-2</v>
      </c>
      <c r="M33" s="53">
        <v>95.725325829010089</v>
      </c>
      <c r="N33" s="54">
        <v>109.34330761436772</v>
      </c>
      <c r="O33" s="109">
        <f>M33*(1+Dashboard!$D$8)</f>
        <v>103.3833518953309</v>
      </c>
      <c r="P33" s="111">
        <f>N33*(1+Dashboard!$D$10)*(1+Dashboard!$D$7)*(1+Dashboard!$D$8)</f>
        <v>129.57864254542091</v>
      </c>
      <c r="Q33" s="112">
        <f>O33*Dashboard!$D$9+P33*(1-Dashboard!$D$9)</f>
        <v>116.48099722037591</v>
      </c>
      <c r="R33" s="51">
        <v>2.9556133811567908E-2</v>
      </c>
      <c r="S33" s="49">
        <v>3.0186037390431349E-2</v>
      </c>
      <c r="T33" s="49">
        <v>2.8792574618034746E-2</v>
      </c>
      <c r="U33" s="52">
        <v>2.8975537471734772E-2</v>
      </c>
      <c r="W33" s="36">
        <v>2040</v>
      </c>
      <c r="X33" s="47"/>
      <c r="Y33" s="51" t="s">
        <v>121</v>
      </c>
      <c r="Z33" s="49" t="s">
        <v>121</v>
      </c>
      <c r="AA33" s="49" t="s">
        <v>121</v>
      </c>
      <c r="AB33" s="52" t="s">
        <v>121</v>
      </c>
      <c r="AC33" s="53" t="s">
        <v>121</v>
      </c>
      <c r="AD33" s="55" t="s">
        <v>121</v>
      </c>
      <c r="AE33" s="109" t="str">
        <f>IFERROR(AC33*(1+Dashboard!$D$8),"-")</f>
        <v>-</v>
      </c>
      <c r="AF33" s="119" t="str">
        <f>IFERROR(AD33*(1+Dashboard!$D$7)*(1+Dashboard!$D$8)*(1+Dashboard!$D$10),"-")</f>
        <v>-</v>
      </c>
      <c r="AG33" s="112" t="str">
        <f>IF(AND(AE33="-",AF33="-"),"-",IFERROR(AE33*Dashboard!$D$9,0)+IFERROR(AF33*(1-Dashboard!$D$9),0))</f>
        <v>-</v>
      </c>
      <c r="AH33" s="51" t="s">
        <v>121</v>
      </c>
      <c r="AI33" s="49" t="s">
        <v>121</v>
      </c>
      <c r="AJ33" s="49" t="s">
        <v>121</v>
      </c>
      <c r="AK33" s="52" t="s">
        <v>121</v>
      </c>
      <c r="AL33" s="53" t="s">
        <v>121</v>
      </c>
      <c r="AM33" s="55" t="s">
        <v>121</v>
      </c>
      <c r="AN33" s="109" t="str">
        <f>IFERROR(AL33*(1+Dashboard!$D$8),"-")</f>
        <v>-</v>
      </c>
      <c r="AO33" s="119" t="str">
        <f>IFERROR(AM33*(1+Dashboard!$D$7)*(1+Dashboard!$D$8)*(1+Dashboard!$D$10),"-")</f>
        <v>-</v>
      </c>
      <c r="AP33" s="112" t="str">
        <f>IF(AND(AN33="-",AO33="-"),"-",IFERROR(AN33*Dashboard!$D$9,0)+IFERROR(AO33*(1-Dashboard!$D$9),0))</f>
        <v>-</v>
      </c>
      <c r="AQ33" s="56">
        <v>5.5734899914173857E-4</v>
      </c>
      <c r="AR33" s="58">
        <v>5.5734899914173857E-4</v>
      </c>
      <c r="AT33" s="36">
        <v>2040</v>
      </c>
      <c r="AU33" s="47"/>
      <c r="AV33" s="51" t="s">
        <v>121</v>
      </c>
      <c r="AW33" s="49" t="s">
        <v>121</v>
      </c>
      <c r="AX33" s="49" t="s">
        <v>121</v>
      </c>
      <c r="AY33" s="52" t="s">
        <v>121</v>
      </c>
      <c r="AZ33" s="53" t="s">
        <v>121</v>
      </c>
      <c r="BA33" s="55" t="s">
        <v>121</v>
      </c>
      <c r="BB33" s="109" t="str">
        <f>IFERROR(AZ33*(1+Dashboard!$D$8),"-")</f>
        <v>-</v>
      </c>
      <c r="BC33" s="119" t="str">
        <f>IFERROR(BA33*(1+Dashboard!$D$7)*(1+Dashboard!$D$8)*(1+Dashboard!$D$10),"-")</f>
        <v>-</v>
      </c>
      <c r="BD33" s="112" t="str">
        <f>IF(AND(BB33="-",BC33="-"),"-",IFERROR(BB33*Dashboard!$D$9,0)+IFERROR(BC33*(1-Dashboard!$D$9),0))</f>
        <v>-</v>
      </c>
      <c r="BE33" s="51" t="s">
        <v>121</v>
      </c>
      <c r="BF33" s="49" t="s">
        <v>121</v>
      </c>
      <c r="BG33" s="49" t="s">
        <v>121</v>
      </c>
      <c r="BH33" s="52" t="s">
        <v>121</v>
      </c>
      <c r="BI33" s="53" t="s">
        <v>121</v>
      </c>
      <c r="BJ33" s="55" t="s">
        <v>121</v>
      </c>
      <c r="BK33" s="109" t="str">
        <f>IFERROR(BI33*(1+Dashboard!$D$8),"-")</f>
        <v>-</v>
      </c>
      <c r="BL33" s="119" t="str">
        <f>IFERROR(BJ33*(1+Dashboard!$D$7)*(1+Dashboard!$D$8)*(1+Dashboard!$D$10),"-")</f>
        <v>-</v>
      </c>
      <c r="BM33" s="112" t="str">
        <f>IF(AND(BK33="-",BL33="-"),"-",IFERROR(BK33*Dashboard!$D$9,0)+IFERROR(BL33*(1-Dashboard!$D$9),0))</f>
        <v>-</v>
      </c>
      <c r="BO33" s="36">
        <v>2040</v>
      </c>
      <c r="BP33" s="47"/>
      <c r="BQ33" s="59">
        <v>94</v>
      </c>
      <c r="BR33" s="53" t="s">
        <v>121</v>
      </c>
      <c r="BS33" s="57" t="s">
        <v>121</v>
      </c>
      <c r="BT33" s="112" t="str">
        <f>IF(AND(BR33="-",BS33="-"),"-",IFERROR(BR33*Dashboard!$D$9,0)+IFERROR(BS33*(1-Dashboard!$D$9),0))</f>
        <v>-</v>
      </c>
      <c r="BU33" s="53" t="s">
        <v>121</v>
      </c>
      <c r="BV33" s="57" t="s">
        <v>121</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v>6.9865532245536224E-2</v>
      </c>
      <c r="E34" s="49">
        <v>5.8061090926992506E-2</v>
      </c>
      <c r="F34" s="49">
        <v>7.6109625849573509E-2</v>
      </c>
      <c r="G34" s="49">
        <v>6.1536870779741577E-2</v>
      </c>
      <c r="H34" s="50">
        <v>5.3422627405985317E-3</v>
      </c>
      <c r="I34" s="101">
        <f>IFERROR((D34+$H34)*(1+Dashboard!$D$7)*(1+Dashboard!$D$8),"-")</f>
        <v>8.7722372071827578E-2</v>
      </c>
      <c r="J34" s="102">
        <f>IFERROR((E34+$H34)*(1+Dashboard!$D$7)*(1+Dashboard!$D$8),"-")</f>
        <v>7.39536717178782E-2</v>
      </c>
      <c r="K34" s="102">
        <f>IFERROR((F34+$H34)*(1+Dashboard!$D$7)*(1+Dashboard!$D$8),"-")</f>
        <v>9.5005482851576672E-2</v>
      </c>
      <c r="L34" s="103">
        <f>IFERROR((G34+$H34)*(1+Dashboard!$D$7)*(1+Dashboard!$D$8),"-")</f>
        <v>7.8007821338124714E-2</v>
      </c>
      <c r="M34" s="53">
        <v>97.321203277236293</v>
      </c>
      <c r="N34" s="54">
        <v>111.09358224454134</v>
      </c>
      <c r="O34" s="109">
        <f>M34*(1+Dashboard!$D$8)</f>
        <v>105.10689953941521</v>
      </c>
      <c r="P34" s="111">
        <f>N34*(1+Dashboard!$D$10)*(1+Dashboard!$D$7)*(1+Dashboard!$D$8)</f>
        <v>131.65282719931358</v>
      </c>
      <c r="Q34" s="112">
        <f>O34*Dashboard!$D$9+P34*(1-Dashboard!$D$9)</f>
        <v>118.37986336936439</v>
      </c>
      <c r="R34" s="51">
        <v>2.8589862195344602E-2</v>
      </c>
      <c r="S34" s="49">
        <v>2.9199172487105823E-2</v>
      </c>
      <c r="T34" s="49">
        <v>2.7851265859968777E-2</v>
      </c>
      <c r="U34" s="52">
        <v>2.8028247152836774E-2</v>
      </c>
      <c r="W34" s="36">
        <v>2041</v>
      </c>
      <c r="X34" s="47"/>
      <c r="Y34" s="51" t="s">
        <v>121</v>
      </c>
      <c r="Z34" s="49" t="s">
        <v>121</v>
      </c>
      <c r="AA34" s="49" t="s">
        <v>121</v>
      </c>
      <c r="AB34" s="52" t="s">
        <v>121</v>
      </c>
      <c r="AC34" s="53" t="s">
        <v>121</v>
      </c>
      <c r="AD34" s="55" t="s">
        <v>121</v>
      </c>
      <c r="AE34" s="109" t="str">
        <f>IFERROR(AC34*(1+Dashboard!$D$8),"-")</f>
        <v>-</v>
      </c>
      <c r="AF34" s="119" t="str">
        <f>IFERROR(AD34*(1+Dashboard!$D$7)*(1+Dashboard!$D$8)*(1+Dashboard!$D$10),"-")</f>
        <v>-</v>
      </c>
      <c r="AG34" s="112" t="str">
        <f>IF(AND(AE34="-",AF34="-"),"-",IFERROR(AE34*Dashboard!$D$9,0)+IFERROR(AF34*(1-Dashboard!$D$9),0))</f>
        <v>-</v>
      </c>
      <c r="AH34" s="51" t="s">
        <v>121</v>
      </c>
      <c r="AI34" s="49" t="s">
        <v>121</v>
      </c>
      <c r="AJ34" s="49" t="s">
        <v>121</v>
      </c>
      <c r="AK34" s="52" t="s">
        <v>121</v>
      </c>
      <c r="AL34" s="53" t="s">
        <v>121</v>
      </c>
      <c r="AM34" s="55" t="s">
        <v>121</v>
      </c>
      <c r="AN34" s="109" t="str">
        <f>IFERROR(AL34*(1+Dashboard!$D$8),"-")</f>
        <v>-</v>
      </c>
      <c r="AO34" s="119" t="str">
        <f>IFERROR(AM34*(1+Dashboard!$D$7)*(1+Dashboard!$D$8)*(1+Dashboard!$D$10),"-")</f>
        <v>-</v>
      </c>
      <c r="AP34" s="112" t="str">
        <f>IF(AND(AN34="-",AO34="-"),"-",IFERROR(AN34*Dashboard!$D$9,0)+IFERROR(AO34*(1-Dashboard!$D$9),0))</f>
        <v>-</v>
      </c>
      <c r="AQ34" s="56">
        <v>5.5734899914173857E-4</v>
      </c>
      <c r="AR34" s="58">
        <v>5.5734899914173857E-4</v>
      </c>
      <c r="AT34" s="36">
        <v>2041</v>
      </c>
      <c r="AU34" s="47"/>
      <c r="AV34" s="51" t="s">
        <v>121</v>
      </c>
      <c r="AW34" s="49" t="s">
        <v>121</v>
      </c>
      <c r="AX34" s="49" t="s">
        <v>121</v>
      </c>
      <c r="AY34" s="52" t="s">
        <v>121</v>
      </c>
      <c r="AZ34" s="53" t="s">
        <v>121</v>
      </c>
      <c r="BA34" s="55" t="s">
        <v>121</v>
      </c>
      <c r="BB34" s="109" t="str">
        <f>IFERROR(AZ34*(1+Dashboard!$D$8),"-")</f>
        <v>-</v>
      </c>
      <c r="BC34" s="119" t="str">
        <f>IFERROR(BA34*(1+Dashboard!$D$7)*(1+Dashboard!$D$8)*(1+Dashboard!$D$10),"-")</f>
        <v>-</v>
      </c>
      <c r="BD34" s="112" t="str">
        <f>IF(AND(BB34="-",BC34="-"),"-",IFERROR(BB34*Dashboard!$D$9,0)+IFERROR(BC34*(1-Dashboard!$D$9),0))</f>
        <v>-</v>
      </c>
      <c r="BE34" s="51" t="s">
        <v>121</v>
      </c>
      <c r="BF34" s="49" t="s">
        <v>121</v>
      </c>
      <c r="BG34" s="49" t="s">
        <v>121</v>
      </c>
      <c r="BH34" s="52" t="s">
        <v>121</v>
      </c>
      <c r="BI34" s="53" t="s">
        <v>121</v>
      </c>
      <c r="BJ34" s="55" t="s">
        <v>121</v>
      </c>
      <c r="BK34" s="109" t="str">
        <f>IFERROR(BI34*(1+Dashboard!$D$8),"-")</f>
        <v>-</v>
      </c>
      <c r="BL34" s="119" t="str">
        <f>IFERROR(BJ34*(1+Dashboard!$D$7)*(1+Dashboard!$D$8)*(1+Dashboard!$D$10),"-")</f>
        <v>-</v>
      </c>
      <c r="BM34" s="112" t="str">
        <f>IF(AND(BK34="-",BL34="-"),"-",IFERROR(BK34*Dashboard!$D$9,0)+IFERROR(BL34*(1-Dashboard!$D$9),0))</f>
        <v>-</v>
      </c>
      <c r="BO34" s="36">
        <v>2041</v>
      </c>
      <c r="BP34" s="47"/>
      <c r="BQ34" s="59">
        <v>94</v>
      </c>
      <c r="BR34" s="53" t="s">
        <v>121</v>
      </c>
      <c r="BS34" s="57" t="s">
        <v>121</v>
      </c>
      <c r="BT34" s="112" t="str">
        <f>IF(AND(BR34="-",BS34="-"),"-",IFERROR(BR34*Dashboard!$D$9,0)+IFERROR(BS34*(1-Dashboard!$D$9),0))</f>
        <v>-</v>
      </c>
      <c r="BU34" s="53" t="s">
        <v>121</v>
      </c>
      <c r="BV34" s="57" t="s">
        <v>121</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v>7.115940108837579E-2</v>
      </c>
      <c r="E35" s="49">
        <v>5.8442375016407214E-2</v>
      </c>
      <c r="F35" s="49">
        <v>8.0061045980457823E-2</v>
      </c>
      <c r="G35" s="49">
        <v>6.4260160970792166E-2</v>
      </c>
      <c r="H35" s="50">
        <v>5.94797741194547E-3</v>
      </c>
      <c r="I35" s="101">
        <f>IFERROR((D35+$H35)*(1+Dashboard!$D$7)*(1+Dashboard!$D$8),"-")</f>
        <v>8.9938046282774742E-2</v>
      </c>
      <c r="J35" s="102">
        <f>IFERROR((E35+$H35)*(1+Dashboard!$D$7)*(1+Dashboard!$D$8),"-")</f>
        <v>7.5104907072430588E-2</v>
      </c>
      <c r="K35" s="102">
        <f>IFERROR((F35+$H35)*(1+Dashboard!$D$7)*(1+Dashboard!$D$8),"-")</f>
        <v>0.10032092488489922</v>
      </c>
      <c r="L35" s="103">
        <f>IFERROR((G35+$H35)*(1+Dashboard!$D$7)*(1+Dashboard!$D$8),"-")</f>
        <v>8.1890772609625184E-2</v>
      </c>
      <c r="M35" s="53">
        <v>98.943686274283564</v>
      </c>
      <c r="N35" s="54">
        <v>112.87187378171977</v>
      </c>
      <c r="O35" s="109">
        <f>M35*(1+Dashboard!$D$8)</f>
        <v>106.85918117622626</v>
      </c>
      <c r="P35" s="111">
        <f>N35*(1+Dashboard!$D$10)*(1+Dashboard!$D$7)*(1+Dashboard!$D$8)</f>
        <v>133.76021363626194</v>
      </c>
      <c r="Q35" s="112">
        <f>O35*Dashboard!$D$9+P35*(1-Dashboard!$D$9)</f>
        <v>120.3096974062441</v>
      </c>
      <c r="R35" s="51">
        <v>2.7655180666047802E-2</v>
      </c>
      <c r="S35" s="49">
        <v>2.8244570922118451E-2</v>
      </c>
      <c r="T35" s="49">
        <v>2.694073108407586E-2</v>
      </c>
      <c r="U35" s="52">
        <v>2.7111926369849999E-2</v>
      </c>
      <c r="W35" s="36">
        <v>2042</v>
      </c>
      <c r="X35" s="47"/>
      <c r="Y35" s="51" t="s">
        <v>121</v>
      </c>
      <c r="Z35" s="49" t="s">
        <v>121</v>
      </c>
      <c r="AA35" s="49" t="s">
        <v>121</v>
      </c>
      <c r="AB35" s="52" t="s">
        <v>121</v>
      </c>
      <c r="AC35" s="53" t="s">
        <v>121</v>
      </c>
      <c r="AD35" s="55" t="s">
        <v>121</v>
      </c>
      <c r="AE35" s="109" t="str">
        <f>IFERROR(AC35*(1+Dashboard!$D$8),"-")</f>
        <v>-</v>
      </c>
      <c r="AF35" s="119" t="str">
        <f>IFERROR(AD35*(1+Dashboard!$D$7)*(1+Dashboard!$D$8)*(1+Dashboard!$D$10),"-")</f>
        <v>-</v>
      </c>
      <c r="AG35" s="112" t="str">
        <f>IF(AND(AE35="-",AF35="-"),"-",IFERROR(AE35*Dashboard!$D$9,0)+IFERROR(AF35*(1-Dashboard!$D$9),0))</f>
        <v>-</v>
      </c>
      <c r="AH35" s="51" t="s">
        <v>121</v>
      </c>
      <c r="AI35" s="49" t="s">
        <v>121</v>
      </c>
      <c r="AJ35" s="49" t="s">
        <v>121</v>
      </c>
      <c r="AK35" s="52" t="s">
        <v>121</v>
      </c>
      <c r="AL35" s="53" t="s">
        <v>121</v>
      </c>
      <c r="AM35" s="55" t="s">
        <v>121</v>
      </c>
      <c r="AN35" s="109" t="str">
        <f>IFERROR(AL35*(1+Dashboard!$D$8),"-")</f>
        <v>-</v>
      </c>
      <c r="AO35" s="119" t="str">
        <f>IFERROR(AM35*(1+Dashboard!$D$7)*(1+Dashboard!$D$8)*(1+Dashboard!$D$10),"-")</f>
        <v>-</v>
      </c>
      <c r="AP35" s="112" t="str">
        <f>IF(AND(AN35="-",AO35="-"),"-",IFERROR(AN35*Dashboard!$D$9,0)+IFERROR(AO35*(1-Dashboard!$D$9),0))</f>
        <v>-</v>
      </c>
      <c r="AQ35" s="56">
        <v>5.5734899914173857E-4</v>
      </c>
      <c r="AR35" s="58">
        <v>5.5734899914173857E-4</v>
      </c>
      <c r="AT35" s="36">
        <v>2042</v>
      </c>
      <c r="AU35" s="47"/>
      <c r="AV35" s="51" t="s">
        <v>121</v>
      </c>
      <c r="AW35" s="49" t="s">
        <v>121</v>
      </c>
      <c r="AX35" s="49" t="s">
        <v>121</v>
      </c>
      <c r="AY35" s="52" t="s">
        <v>121</v>
      </c>
      <c r="AZ35" s="53" t="s">
        <v>121</v>
      </c>
      <c r="BA35" s="55" t="s">
        <v>121</v>
      </c>
      <c r="BB35" s="109" t="str">
        <f>IFERROR(AZ35*(1+Dashboard!$D$8),"-")</f>
        <v>-</v>
      </c>
      <c r="BC35" s="119" t="str">
        <f>IFERROR(BA35*(1+Dashboard!$D$7)*(1+Dashboard!$D$8)*(1+Dashboard!$D$10),"-")</f>
        <v>-</v>
      </c>
      <c r="BD35" s="112" t="str">
        <f>IF(AND(BB35="-",BC35="-"),"-",IFERROR(BB35*Dashboard!$D$9,0)+IFERROR(BC35*(1-Dashboard!$D$9),0))</f>
        <v>-</v>
      </c>
      <c r="BE35" s="51" t="s">
        <v>121</v>
      </c>
      <c r="BF35" s="49" t="s">
        <v>121</v>
      </c>
      <c r="BG35" s="49" t="s">
        <v>121</v>
      </c>
      <c r="BH35" s="52" t="s">
        <v>121</v>
      </c>
      <c r="BI35" s="53" t="s">
        <v>121</v>
      </c>
      <c r="BJ35" s="55" t="s">
        <v>121</v>
      </c>
      <c r="BK35" s="109" t="str">
        <f>IFERROR(BI35*(1+Dashboard!$D$8),"-")</f>
        <v>-</v>
      </c>
      <c r="BL35" s="119" t="str">
        <f>IFERROR(BJ35*(1+Dashboard!$D$7)*(1+Dashboard!$D$8)*(1+Dashboard!$D$10),"-")</f>
        <v>-</v>
      </c>
      <c r="BM35" s="112" t="str">
        <f>IF(AND(BK35="-",BL35="-"),"-",IFERROR(BK35*Dashboard!$D$9,0)+IFERROR(BL35*(1-Dashboard!$D$9),0))</f>
        <v>-</v>
      </c>
      <c r="BO35" s="36">
        <v>2042</v>
      </c>
      <c r="BP35" s="47"/>
      <c r="BQ35" s="59">
        <v>94</v>
      </c>
      <c r="BR35" s="53" t="s">
        <v>121</v>
      </c>
      <c r="BS35" s="57" t="s">
        <v>121</v>
      </c>
      <c r="BT35" s="112" t="str">
        <f>IF(AND(BR35="-",BS35="-"),"-",IFERROR(BR35*Dashboard!$D$9,0)+IFERROR(BS35*(1-Dashboard!$D$9),0))</f>
        <v>-</v>
      </c>
      <c r="BU35" s="53" t="s">
        <v>121</v>
      </c>
      <c r="BV35" s="57" t="s">
        <v>121</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v>7.2477231626326868E-2</v>
      </c>
      <c r="E36" s="49">
        <v>5.8826162978114355E-2</v>
      </c>
      <c r="F36" s="49">
        <v>8.4217613894903939E-2</v>
      </c>
      <c r="G36" s="49">
        <v>6.7103969306017114E-2</v>
      </c>
      <c r="H36" s="50">
        <v>6.6223690243003347E-3</v>
      </c>
      <c r="I36" s="101">
        <f>IFERROR((D36+$H36)*(1+Dashboard!$D$7)*(1+Dashboard!$D$8),"-")</f>
        <v>9.2261774198891575E-2</v>
      </c>
      <c r="J36" s="102">
        <f>IFERROR((E36+$H36)*(1+Dashboard!$D$7)*(1+Dashboard!$D$8),"-")</f>
        <v>7.6339167727616494E-2</v>
      </c>
      <c r="K36" s="102">
        <f>IFERROR((F36+$H36)*(1+Dashboard!$D$7)*(1+Dashboard!$D$8),"-")</f>
        <v>0.10595575607695988</v>
      </c>
      <c r="L36" s="103">
        <f>IFERROR((G36+$H36)*(1+Dashboard!$D$7)*(1+Dashboard!$D$8),"-")</f>
        <v>8.5994401028482284E-2</v>
      </c>
      <c r="M36" s="53">
        <v>100.59321837252422</v>
      </c>
      <c r="N36" s="54">
        <v>114.67863069671128</v>
      </c>
      <c r="O36" s="109">
        <f>M36*(1+Dashboard!$D$8)</f>
        <v>108.64067584232616</v>
      </c>
      <c r="P36" s="111">
        <f>N36*(1+Dashboard!$D$10)*(1+Dashboard!$D$7)*(1+Dashboard!$D$8)</f>
        <v>135.90133332215837</v>
      </c>
      <c r="Q36" s="112">
        <f>O36*Dashboard!$D$9+P36*(1-Dashboard!$D$9)</f>
        <v>122.27100458224226</v>
      </c>
      <c r="R36" s="51">
        <v>2.6751056456518384E-2</v>
      </c>
      <c r="S36" s="49">
        <v>2.732117791786268E-2</v>
      </c>
      <c r="T36" s="49">
        <v>2.6059964203914463E-2</v>
      </c>
      <c r="U36" s="52">
        <v>2.6225562643141305E-2</v>
      </c>
      <c r="W36" s="36">
        <v>2043</v>
      </c>
      <c r="X36" s="47"/>
      <c r="Y36" s="51" t="s">
        <v>121</v>
      </c>
      <c r="Z36" s="49" t="s">
        <v>121</v>
      </c>
      <c r="AA36" s="49" t="s">
        <v>121</v>
      </c>
      <c r="AB36" s="52" t="s">
        <v>121</v>
      </c>
      <c r="AC36" s="53" t="s">
        <v>121</v>
      </c>
      <c r="AD36" s="55" t="s">
        <v>121</v>
      </c>
      <c r="AE36" s="109" t="str">
        <f>IFERROR(AC36*(1+Dashboard!$D$8),"-")</f>
        <v>-</v>
      </c>
      <c r="AF36" s="119" t="str">
        <f>IFERROR(AD36*(1+Dashboard!$D$7)*(1+Dashboard!$D$8)*(1+Dashboard!$D$10),"-")</f>
        <v>-</v>
      </c>
      <c r="AG36" s="112" t="str">
        <f>IF(AND(AE36="-",AF36="-"),"-",IFERROR(AE36*Dashboard!$D$9,0)+IFERROR(AF36*(1-Dashboard!$D$9),0))</f>
        <v>-</v>
      </c>
      <c r="AH36" s="51" t="s">
        <v>121</v>
      </c>
      <c r="AI36" s="49" t="s">
        <v>121</v>
      </c>
      <c r="AJ36" s="49" t="s">
        <v>121</v>
      </c>
      <c r="AK36" s="52" t="s">
        <v>121</v>
      </c>
      <c r="AL36" s="53" t="s">
        <v>121</v>
      </c>
      <c r="AM36" s="55" t="s">
        <v>121</v>
      </c>
      <c r="AN36" s="109" t="str">
        <f>IFERROR(AL36*(1+Dashboard!$D$8),"-")</f>
        <v>-</v>
      </c>
      <c r="AO36" s="119" t="str">
        <f>IFERROR(AM36*(1+Dashboard!$D$7)*(1+Dashboard!$D$8)*(1+Dashboard!$D$10),"-")</f>
        <v>-</v>
      </c>
      <c r="AP36" s="112" t="str">
        <f>IF(AND(AN36="-",AO36="-"),"-",IFERROR(AN36*Dashboard!$D$9,0)+IFERROR(AO36*(1-Dashboard!$D$9),0))</f>
        <v>-</v>
      </c>
      <c r="AQ36" s="56">
        <v>5.5734899914173857E-4</v>
      </c>
      <c r="AR36" s="58">
        <v>5.5734899914173857E-4</v>
      </c>
      <c r="AT36" s="36">
        <v>2043</v>
      </c>
      <c r="AU36" s="47"/>
      <c r="AV36" s="51" t="s">
        <v>121</v>
      </c>
      <c r="AW36" s="49" t="s">
        <v>121</v>
      </c>
      <c r="AX36" s="49" t="s">
        <v>121</v>
      </c>
      <c r="AY36" s="52" t="s">
        <v>121</v>
      </c>
      <c r="AZ36" s="53" t="s">
        <v>121</v>
      </c>
      <c r="BA36" s="55" t="s">
        <v>121</v>
      </c>
      <c r="BB36" s="109" t="str">
        <f>IFERROR(AZ36*(1+Dashboard!$D$8),"-")</f>
        <v>-</v>
      </c>
      <c r="BC36" s="119" t="str">
        <f>IFERROR(BA36*(1+Dashboard!$D$7)*(1+Dashboard!$D$8)*(1+Dashboard!$D$10),"-")</f>
        <v>-</v>
      </c>
      <c r="BD36" s="112" t="str">
        <f>IF(AND(BB36="-",BC36="-"),"-",IFERROR(BB36*Dashboard!$D$9,0)+IFERROR(BC36*(1-Dashboard!$D$9),0))</f>
        <v>-</v>
      </c>
      <c r="BE36" s="51" t="s">
        <v>121</v>
      </c>
      <c r="BF36" s="49" t="s">
        <v>121</v>
      </c>
      <c r="BG36" s="49" t="s">
        <v>121</v>
      </c>
      <c r="BH36" s="52" t="s">
        <v>121</v>
      </c>
      <c r="BI36" s="53" t="s">
        <v>121</v>
      </c>
      <c r="BJ36" s="55" t="s">
        <v>121</v>
      </c>
      <c r="BK36" s="109" t="str">
        <f>IFERROR(BI36*(1+Dashboard!$D$8),"-")</f>
        <v>-</v>
      </c>
      <c r="BL36" s="119" t="str">
        <f>IFERROR(BJ36*(1+Dashboard!$D$7)*(1+Dashboard!$D$8)*(1+Dashboard!$D$10),"-")</f>
        <v>-</v>
      </c>
      <c r="BM36" s="112" t="str">
        <f>IF(AND(BK36="-",BL36="-"),"-",IFERROR(BK36*Dashboard!$D$9,0)+IFERROR(BL36*(1-Dashboard!$D$9),0))</f>
        <v>-</v>
      </c>
      <c r="BO36" s="36">
        <v>2043</v>
      </c>
      <c r="BP36" s="47"/>
      <c r="BQ36" s="59">
        <v>94</v>
      </c>
      <c r="BR36" s="53" t="s">
        <v>121</v>
      </c>
      <c r="BS36" s="57" t="s">
        <v>121</v>
      </c>
      <c r="BT36" s="112" t="str">
        <f>IF(AND(BR36="-",BS36="-"),"-",IFERROR(BR36*Dashboard!$D$9,0)+IFERROR(BS36*(1-Dashboard!$D$9),0))</f>
        <v>-</v>
      </c>
      <c r="BU36" s="53" t="s">
        <v>121</v>
      </c>
      <c r="BV36" s="57" t="s">
        <v>121</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v>7.3819467615984888E-2</v>
      </c>
      <c r="E37" s="49">
        <v>5.9212471254909825E-2</v>
      </c>
      <c r="F37" s="49">
        <v>8.8589980349274455E-2</v>
      </c>
      <c r="G37" s="49">
        <v>7.0073629268834023E-2</v>
      </c>
      <c r="H37" s="50">
        <v>7.3732242839281703E-3</v>
      </c>
      <c r="I37" s="101">
        <f>IFERROR((D37+$H37)*(1+Dashboard!$D$7)*(1+Dashboard!$D$8),"-")</f>
        <v>9.47031558320586E-2</v>
      </c>
      <c r="J37" s="102">
        <f>IFERROR((E37+$H37)*(1+Dashboard!$D$7)*(1+Dashboard!$D$8),"-")</f>
        <v>7.7665555276500653E-2</v>
      </c>
      <c r="K37" s="102">
        <f>IFERROR((F37+$H37)*(1+Dashboard!$D$7)*(1+Dashboard!$D$8),"-")</f>
        <v>0.11193148188416756</v>
      </c>
      <c r="L37" s="103">
        <f>IFERROR((G37+$H37)*(1+Dashboard!$D$7)*(1+Dashboard!$D$8),"-")</f>
        <v>9.0334009983941838E-2</v>
      </c>
      <c r="M37" s="53">
        <v>102.27025051898001</v>
      </c>
      <c r="N37" s="54">
        <v>116.51430863906327</v>
      </c>
      <c r="O37" s="109">
        <f>M37*(1+Dashboard!$D$8)</f>
        <v>110.45187056049842</v>
      </c>
      <c r="P37" s="111">
        <f>N37*(1+Dashboard!$D$10)*(1+Dashboard!$D$7)*(1+Dashboard!$D$8)</f>
        <v>138.07672623014906</v>
      </c>
      <c r="Q37" s="112">
        <f>O37*Dashboard!$D$9+P37*(1-Dashboard!$D$9)</f>
        <v>124.26429839532375</v>
      </c>
      <c r="R37" s="51">
        <v>2.5876490563607045E-2</v>
      </c>
      <c r="S37" s="49">
        <v>2.6427973180324065E-2</v>
      </c>
      <c r="T37" s="49">
        <v>2.5207992024786539E-2</v>
      </c>
      <c r="U37" s="52">
        <v>2.5368176593832125E-2</v>
      </c>
      <c r="W37" s="36">
        <v>2044</v>
      </c>
      <c r="X37" s="47"/>
      <c r="Y37" s="51" t="s">
        <v>121</v>
      </c>
      <c r="Z37" s="49" t="s">
        <v>121</v>
      </c>
      <c r="AA37" s="49" t="s">
        <v>121</v>
      </c>
      <c r="AB37" s="52" t="s">
        <v>121</v>
      </c>
      <c r="AC37" s="53" t="s">
        <v>121</v>
      </c>
      <c r="AD37" s="55" t="s">
        <v>121</v>
      </c>
      <c r="AE37" s="109" t="str">
        <f>IFERROR(AC37*(1+Dashboard!$D$8),"-")</f>
        <v>-</v>
      </c>
      <c r="AF37" s="119" t="str">
        <f>IFERROR(AD37*(1+Dashboard!$D$7)*(1+Dashboard!$D$8)*(1+Dashboard!$D$10),"-")</f>
        <v>-</v>
      </c>
      <c r="AG37" s="112" t="str">
        <f>IF(AND(AE37="-",AF37="-"),"-",IFERROR(AE37*Dashboard!$D$9,0)+IFERROR(AF37*(1-Dashboard!$D$9),0))</f>
        <v>-</v>
      </c>
      <c r="AH37" s="51" t="s">
        <v>121</v>
      </c>
      <c r="AI37" s="49" t="s">
        <v>121</v>
      </c>
      <c r="AJ37" s="49" t="s">
        <v>121</v>
      </c>
      <c r="AK37" s="52" t="s">
        <v>121</v>
      </c>
      <c r="AL37" s="53" t="s">
        <v>121</v>
      </c>
      <c r="AM37" s="55" t="s">
        <v>121</v>
      </c>
      <c r="AN37" s="109" t="str">
        <f>IFERROR(AL37*(1+Dashboard!$D$8),"-")</f>
        <v>-</v>
      </c>
      <c r="AO37" s="119" t="str">
        <f>IFERROR(AM37*(1+Dashboard!$D$7)*(1+Dashboard!$D$8)*(1+Dashboard!$D$10),"-")</f>
        <v>-</v>
      </c>
      <c r="AP37" s="112" t="str">
        <f>IF(AND(AN37="-",AO37="-"),"-",IFERROR(AN37*Dashboard!$D$9,0)+IFERROR(AO37*(1-Dashboard!$D$9),0))</f>
        <v>-</v>
      </c>
      <c r="AQ37" s="56">
        <v>5.5734899914173857E-4</v>
      </c>
      <c r="AR37" s="58">
        <v>5.5734899914173857E-4</v>
      </c>
      <c r="AT37" s="36">
        <v>2044</v>
      </c>
      <c r="AU37" s="47"/>
      <c r="AV37" s="51" t="s">
        <v>121</v>
      </c>
      <c r="AW37" s="49" t="s">
        <v>121</v>
      </c>
      <c r="AX37" s="49" t="s">
        <v>121</v>
      </c>
      <c r="AY37" s="52" t="s">
        <v>121</v>
      </c>
      <c r="AZ37" s="53" t="s">
        <v>121</v>
      </c>
      <c r="BA37" s="55" t="s">
        <v>121</v>
      </c>
      <c r="BB37" s="109" t="str">
        <f>IFERROR(AZ37*(1+Dashboard!$D$8),"-")</f>
        <v>-</v>
      </c>
      <c r="BC37" s="119" t="str">
        <f>IFERROR(BA37*(1+Dashboard!$D$7)*(1+Dashboard!$D$8)*(1+Dashboard!$D$10),"-")</f>
        <v>-</v>
      </c>
      <c r="BD37" s="112" t="str">
        <f>IF(AND(BB37="-",BC37="-"),"-",IFERROR(BB37*Dashboard!$D$9,0)+IFERROR(BC37*(1-Dashboard!$D$9),0))</f>
        <v>-</v>
      </c>
      <c r="BE37" s="51" t="s">
        <v>121</v>
      </c>
      <c r="BF37" s="49" t="s">
        <v>121</v>
      </c>
      <c r="BG37" s="49" t="s">
        <v>121</v>
      </c>
      <c r="BH37" s="52" t="s">
        <v>121</v>
      </c>
      <c r="BI37" s="53" t="s">
        <v>121</v>
      </c>
      <c r="BJ37" s="55" t="s">
        <v>121</v>
      </c>
      <c r="BK37" s="109" t="str">
        <f>IFERROR(BI37*(1+Dashboard!$D$8),"-")</f>
        <v>-</v>
      </c>
      <c r="BL37" s="119" t="str">
        <f>IFERROR(BJ37*(1+Dashboard!$D$7)*(1+Dashboard!$D$8)*(1+Dashboard!$D$10),"-")</f>
        <v>-</v>
      </c>
      <c r="BM37" s="112" t="str">
        <f>IF(AND(BK37="-",BL37="-"),"-",IFERROR(BK37*Dashboard!$D$9,0)+IFERROR(BL37*(1-Dashboard!$D$9),0))</f>
        <v>-</v>
      </c>
      <c r="BO37" s="36">
        <v>2044</v>
      </c>
      <c r="BP37" s="47"/>
      <c r="BQ37" s="59">
        <v>94</v>
      </c>
      <c r="BR37" s="53" t="s">
        <v>121</v>
      </c>
      <c r="BS37" s="57" t="s">
        <v>121</v>
      </c>
      <c r="BT37" s="112" t="str">
        <f>IF(AND(BR37="-",BS37="-"),"-",IFERROR(BR37*Dashboard!$D$9,0)+IFERROR(BS37*(1-Dashboard!$D$9),0))</f>
        <v>-</v>
      </c>
      <c r="BU37" s="53" t="s">
        <v>121</v>
      </c>
      <c r="BV37" s="57" t="s">
        <v>121</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v>7.5186561032058161E-2</v>
      </c>
      <c r="E38" s="49">
        <v>5.9601316397568466E-2</v>
      </c>
      <c r="F38" s="49">
        <v>9.3189349060383814E-2</v>
      </c>
      <c r="G38" s="49">
        <v>7.31747103738868E-2</v>
      </c>
      <c r="H38" s="50">
        <v>8.2092127668544988E-3</v>
      </c>
      <c r="I38" s="101">
        <f>IFERROR((D38+$H38)*(1+Dashboard!$D$7)*(1+Dashboard!$D$8),"-")</f>
        <v>9.7272830559051754E-2</v>
      </c>
      <c r="J38" s="102">
        <f>IFERROR((E38+$H38)*(1+Dashboard!$D$7)*(1+Dashboard!$D$8),"-")</f>
        <v>7.9094201217382962E-2</v>
      </c>
      <c r="K38" s="102">
        <f>IFERROR((F38+$H38)*(1+Dashboard!$D$7)*(1+Dashboard!$D$8),"-")</f>
        <v>0.1182712825152908</v>
      </c>
      <c r="L38" s="103">
        <f>IFERROR((G38+$H38)*(1+Dashboard!$D$7)*(1+Dashboard!$D$8),"-")</f>
        <v>9.4926207951360669E-2</v>
      </c>
      <c r="M38" s="53">
        <v>103.97524117860148</v>
      </c>
      <c r="N38" s="54">
        <v>118.37937055197339</v>
      </c>
      <c r="O38" s="109">
        <f>M38*(1+Dashboard!$D$8)</f>
        <v>112.2932604728896</v>
      </c>
      <c r="P38" s="111">
        <f>N38*(1+Dashboard!$D$10)*(1+Dashboard!$D$7)*(1+Dashboard!$D$8)</f>
        <v>140.28694097681094</v>
      </c>
      <c r="Q38" s="112">
        <f>O38*Dashboard!$D$9+P38*(1-Dashboard!$D$9)</f>
        <v>126.29010072485028</v>
      </c>
      <c r="R38" s="51">
        <v>2.5030516644335591E-2</v>
      </c>
      <c r="S38" s="49">
        <v>2.5563969771716433E-2</v>
      </c>
      <c r="T38" s="49">
        <v>2.4383873168415636E-2</v>
      </c>
      <c r="U38" s="52">
        <v>2.4538820861643416E-2</v>
      </c>
      <c r="W38" s="36">
        <v>2045</v>
      </c>
      <c r="X38" s="47"/>
      <c r="Y38" s="51" t="s">
        <v>121</v>
      </c>
      <c r="Z38" s="49" t="s">
        <v>121</v>
      </c>
      <c r="AA38" s="49" t="s">
        <v>121</v>
      </c>
      <c r="AB38" s="52" t="s">
        <v>121</v>
      </c>
      <c r="AC38" s="53" t="s">
        <v>121</v>
      </c>
      <c r="AD38" s="55" t="s">
        <v>121</v>
      </c>
      <c r="AE38" s="109" t="str">
        <f>IFERROR(AC38*(1+Dashboard!$D$8),"-")</f>
        <v>-</v>
      </c>
      <c r="AF38" s="119" t="str">
        <f>IFERROR(AD38*(1+Dashboard!$D$7)*(1+Dashboard!$D$8)*(1+Dashboard!$D$10),"-")</f>
        <v>-</v>
      </c>
      <c r="AG38" s="112" t="str">
        <f>IF(AND(AE38="-",AF38="-"),"-",IFERROR(AE38*Dashboard!$D$9,0)+IFERROR(AF38*(1-Dashboard!$D$9),0))</f>
        <v>-</v>
      </c>
      <c r="AH38" s="51" t="s">
        <v>121</v>
      </c>
      <c r="AI38" s="49" t="s">
        <v>121</v>
      </c>
      <c r="AJ38" s="49" t="s">
        <v>121</v>
      </c>
      <c r="AK38" s="52" t="s">
        <v>121</v>
      </c>
      <c r="AL38" s="53" t="s">
        <v>121</v>
      </c>
      <c r="AM38" s="55" t="s">
        <v>121</v>
      </c>
      <c r="AN38" s="109" t="str">
        <f>IFERROR(AL38*(1+Dashboard!$D$8),"-")</f>
        <v>-</v>
      </c>
      <c r="AO38" s="119" t="str">
        <f>IFERROR(AM38*(1+Dashboard!$D$7)*(1+Dashboard!$D$8)*(1+Dashboard!$D$10),"-")</f>
        <v>-</v>
      </c>
      <c r="AP38" s="112" t="str">
        <f>IF(AND(AN38="-",AO38="-"),"-",IFERROR(AN38*Dashboard!$D$9,0)+IFERROR(AO38*(1-Dashboard!$D$9),0))</f>
        <v>-</v>
      </c>
      <c r="AQ38" s="56">
        <v>5.5734899914173857E-4</v>
      </c>
      <c r="AR38" s="58">
        <v>5.5734899914173857E-4</v>
      </c>
      <c r="AT38" s="36">
        <v>2045</v>
      </c>
      <c r="AU38" s="47"/>
      <c r="AV38" s="51" t="s">
        <v>121</v>
      </c>
      <c r="AW38" s="49" t="s">
        <v>121</v>
      </c>
      <c r="AX38" s="49" t="s">
        <v>121</v>
      </c>
      <c r="AY38" s="52" t="s">
        <v>121</v>
      </c>
      <c r="AZ38" s="53" t="s">
        <v>121</v>
      </c>
      <c r="BA38" s="55" t="s">
        <v>121</v>
      </c>
      <c r="BB38" s="109" t="str">
        <f>IFERROR(AZ38*(1+Dashboard!$D$8),"-")</f>
        <v>-</v>
      </c>
      <c r="BC38" s="119" t="str">
        <f>IFERROR(BA38*(1+Dashboard!$D$7)*(1+Dashboard!$D$8)*(1+Dashboard!$D$10),"-")</f>
        <v>-</v>
      </c>
      <c r="BD38" s="112" t="str">
        <f>IF(AND(BB38="-",BC38="-"),"-",IFERROR(BB38*Dashboard!$D$9,0)+IFERROR(BC38*(1-Dashboard!$D$9),0))</f>
        <v>-</v>
      </c>
      <c r="BE38" s="51" t="s">
        <v>121</v>
      </c>
      <c r="BF38" s="49" t="s">
        <v>121</v>
      </c>
      <c r="BG38" s="49" t="s">
        <v>121</v>
      </c>
      <c r="BH38" s="52" t="s">
        <v>121</v>
      </c>
      <c r="BI38" s="53" t="s">
        <v>121</v>
      </c>
      <c r="BJ38" s="55" t="s">
        <v>121</v>
      </c>
      <c r="BK38" s="109" t="str">
        <f>IFERROR(BI38*(1+Dashboard!$D$8),"-")</f>
        <v>-</v>
      </c>
      <c r="BL38" s="119" t="str">
        <f>IFERROR(BJ38*(1+Dashboard!$D$7)*(1+Dashboard!$D$8)*(1+Dashboard!$D$10),"-")</f>
        <v>-</v>
      </c>
      <c r="BM38" s="112" t="str">
        <f>IF(AND(BK38="-",BL38="-"),"-",IFERROR(BK38*Dashboard!$D$9,0)+IFERROR(BL38*(1-Dashboard!$D$9),0))</f>
        <v>-</v>
      </c>
      <c r="BO38" s="36">
        <v>2045</v>
      </c>
      <c r="BP38" s="47"/>
      <c r="BQ38" s="59">
        <v>94</v>
      </c>
      <c r="BR38" s="53" t="s">
        <v>121</v>
      </c>
      <c r="BS38" s="57" t="s">
        <v>121</v>
      </c>
      <c r="BT38" s="112" t="str">
        <f>IF(AND(BR38="-",BS38="-"),"-",IFERROR(BR38*Dashboard!$D$9,0)+IFERROR(BS38*(1-Dashboard!$D$9),0))</f>
        <v>-</v>
      </c>
      <c r="BU38" s="53" t="s">
        <v>121</v>
      </c>
      <c r="BV38" s="57" t="s">
        <v>121</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v>7.6578972219562585E-2</v>
      </c>
      <c r="E39" s="49">
        <v>5.999271506555319E-2</v>
      </c>
      <c r="F39" s="49">
        <v>9.8027505413812652E-2</v>
      </c>
      <c r="G39" s="49">
        <v>7.6413028612515477E-2</v>
      </c>
      <c r="H39" s="50">
        <v>9.1399870201131963E-3</v>
      </c>
      <c r="I39" s="101">
        <f>IFERROR((D39+$H39)*(1+Dashboard!$D$7)*(1+Dashboard!$D$8),"-")</f>
        <v>9.9982594057157828E-2</v>
      </c>
      <c r="J39" s="102">
        <f>IFERROR((E39+$H39)*(1+Dashboard!$D$7)*(1+Dashboard!$D$8),"-")</f>
        <v>8.0636383712721277E-2</v>
      </c>
      <c r="K39" s="102">
        <f>IFERROR((F39+$H39)*(1+Dashboard!$D$7)*(1+Dashboard!$D$8),"-")</f>
        <v>0.12500016317493112</v>
      </c>
      <c r="L39" s="103">
        <f>IFERROR((G39+$H39)*(1+Dashboard!$D$7)*(1+Dashboard!$D$8),"-")</f>
        <v>9.9789037433898095E-2</v>
      </c>
      <c r="M39" s="53">
        <v>105.70865645960252</v>
      </c>
      <c r="N39" s="54">
        <v>120.27428678904008</v>
      </c>
      <c r="O39" s="109">
        <f>M39*(1+Dashboard!$D$8)</f>
        <v>114.16534897637074</v>
      </c>
      <c r="P39" s="111">
        <f>N39*(1+Dashboard!$D$10)*(1+Dashboard!$D$7)*(1+Dashboard!$D$8)</f>
        <v>142.53253496050814</v>
      </c>
      <c r="Q39" s="112">
        <f>O39*Dashboard!$D$9+P39*(1-Dashboard!$D$9)</f>
        <v>128.34894196843945</v>
      </c>
      <c r="R39" s="51">
        <v>2.421219994814577E-2</v>
      </c>
      <c r="S39" s="49">
        <v>2.4728213019974691E-2</v>
      </c>
      <c r="T39" s="49">
        <v>2.3586697032780213E-2</v>
      </c>
      <c r="U39" s="52">
        <v>2.3736579058119232E-2</v>
      </c>
      <c r="W39" s="36">
        <v>2046</v>
      </c>
      <c r="X39" s="47"/>
      <c r="Y39" s="51" t="s">
        <v>121</v>
      </c>
      <c r="Z39" s="49" t="s">
        <v>121</v>
      </c>
      <c r="AA39" s="49" t="s">
        <v>121</v>
      </c>
      <c r="AB39" s="52" t="s">
        <v>121</v>
      </c>
      <c r="AC39" s="53" t="s">
        <v>121</v>
      </c>
      <c r="AD39" s="55" t="s">
        <v>121</v>
      </c>
      <c r="AE39" s="109" t="str">
        <f>IFERROR(AC39*(1+Dashboard!$D$8),"-")</f>
        <v>-</v>
      </c>
      <c r="AF39" s="119" t="str">
        <f>IFERROR(AD39*(1+Dashboard!$D$7)*(1+Dashboard!$D$8)*(1+Dashboard!$D$10),"-")</f>
        <v>-</v>
      </c>
      <c r="AG39" s="112" t="str">
        <f>IF(AND(AE39="-",AF39="-"),"-",IFERROR(AE39*Dashboard!$D$9,0)+IFERROR(AF39*(1-Dashboard!$D$9),0))</f>
        <v>-</v>
      </c>
      <c r="AH39" s="51" t="s">
        <v>121</v>
      </c>
      <c r="AI39" s="49" t="s">
        <v>121</v>
      </c>
      <c r="AJ39" s="49" t="s">
        <v>121</v>
      </c>
      <c r="AK39" s="52" t="s">
        <v>121</v>
      </c>
      <c r="AL39" s="53" t="s">
        <v>121</v>
      </c>
      <c r="AM39" s="55" t="s">
        <v>121</v>
      </c>
      <c r="AN39" s="109" t="str">
        <f>IFERROR(AL39*(1+Dashboard!$D$8),"-")</f>
        <v>-</v>
      </c>
      <c r="AO39" s="119" t="str">
        <f>IFERROR(AM39*(1+Dashboard!$D$7)*(1+Dashboard!$D$8)*(1+Dashboard!$D$10),"-")</f>
        <v>-</v>
      </c>
      <c r="AP39" s="112" t="str">
        <f>IF(AND(AN39="-",AO39="-"),"-",IFERROR(AN39*Dashboard!$D$9,0)+IFERROR(AO39*(1-Dashboard!$D$9),0))</f>
        <v>-</v>
      </c>
      <c r="AQ39" s="56">
        <v>5.5734899914173857E-4</v>
      </c>
      <c r="AR39" s="58">
        <v>5.5734899914173857E-4</v>
      </c>
      <c r="AT39" s="36">
        <v>2046</v>
      </c>
      <c r="AU39" s="47"/>
      <c r="AV39" s="51" t="s">
        <v>121</v>
      </c>
      <c r="AW39" s="49" t="s">
        <v>121</v>
      </c>
      <c r="AX39" s="49" t="s">
        <v>121</v>
      </c>
      <c r="AY39" s="52" t="s">
        <v>121</v>
      </c>
      <c r="AZ39" s="53" t="s">
        <v>121</v>
      </c>
      <c r="BA39" s="55" t="s">
        <v>121</v>
      </c>
      <c r="BB39" s="109" t="str">
        <f>IFERROR(AZ39*(1+Dashboard!$D$8),"-")</f>
        <v>-</v>
      </c>
      <c r="BC39" s="119" t="str">
        <f>IFERROR(BA39*(1+Dashboard!$D$7)*(1+Dashboard!$D$8)*(1+Dashboard!$D$10),"-")</f>
        <v>-</v>
      </c>
      <c r="BD39" s="112" t="str">
        <f>IF(AND(BB39="-",BC39="-"),"-",IFERROR(BB39*Dashboard!$D$9,0)+IFERROR(BC39*(1-Dashboard!$D$9),0))</f>
        <v>-</v>
      </c>
      <c r="BE39" s="51" t="s">
        <v>121</v>
      </c>
      <c r="BF39" s="49" t="s">
        <v>121</v>
      </c>
      <c r="BG39" s="49" t="s">
        <v>121</v>
      </c>
      <c r="BH39" s="52" t="s">
        <v>121</v>
      </c>
      <c r="BI39" s="53" t="s">
        <v>121</v>
      </c>
      <c r="BJ39" s="55" t="s">
        <v>121</v>
      </c>
      <c r="BK39" s="109" t="str">
        <f>IFERROR(BI39*(1+Dashboard!$D$8),"-")</f>
        <v>-</v>
      </c>
      <c r="BL39" s="119" t="str">
        <f>IFERROR(BJ39*(1+Dashboard!$D$7)*(1+Dashboard!$D$8)*(1+Dashboard!$D$10),"-")</f>
        <v>-</v>
      </c>
      <c r="BM39" s="112" t="str">
        <f>IF(AND(BK39="-",BL39="-"),"-",IFERROR(BK39*Dashboard!$D$9,0)+IFERROR(BL39*(1-Dashboard!$D$9),0))</f>
        <v>-</v>
      </c>
      <c r="BO39" s="36">
        <v>2046</v>
      </c>
      <c r="BP39" s="47"/>
      <c r="BQ39" s="59">
        <v>94</v>
      </c>
      <c r="BR39" s="53" t="s">
        <v>121</v>
      </c>
      <c r="BS39" s="57" t="s">
        <v>121</v>
      </c>
      <c r="BT39" s="112" t="str">
        <f>IF(AND(BR39="-",BS39="-"),"-",IFERROR(BR39*Dashboard!$D$9,0)+IFERROR(BS39*(1-Dashboard!$D$9),0))</f>
        <v>-</v>
      </c>
      <c r="BU39" s="53" t="s">
        <v>121</v>
      </c>
      <c r="BV39" s="57" t="s">
        <v>121</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v>7.799717004883483E-2</v>
      </c>
      <c r="E40" s="49">
        <v>6.0386684027728704E-2</v>
      </c>
      <c r="F40" s="49">
        <v>0.10311684666268546</v>
      </c>
      <c r="G40" s="49">
        <v>7.979465736048616E-2</v>
      </c>
      <c r="H40" s="50">
        <v>1.0176294012641026E-2</v>
      </c>
      <c r="I40" s="101">
        <f>IFERROR((D40+$H40)*(1+Dashboard!$D$7)*(1+Dashboard!$D$8),"-")</f>
        <v>0.10284552848130546</v>
      </c>
      <c r="J40" s="102">
        <f>IFERROR((E40+$H40)*(1+Dashboard!$D$7)*(1+Dashboard!$D$8),"-")</f>
        <v>8.2304657586287258E-2</v>
      </c>
      <c r="K40" s="102">
        <f>IFERROR((F40+$H40)*(1+Dashboard!$D$7)*(1+Dashboard!$D$8),"-")</f>
        <v>0.13214511928370085</v>
      </c>
      <c r="L40" s="103">
        <f>IFERROR((G40+$H40)*(1+Dashboard!$D$7)*(1+Dashboard!$D$8),"-")</f>
        <v>0.10494211768161557</v>
      </c>
      <c r="M40" s="53">
        <v>107.47097024088448</v>
      </c>
      <c r="N40" s="54">
        <v>122.19953523288194</v>
      </c>
      <c r="O40" s="109">
        <f>M40*(1+Dashboard!$D$8)</f>
        <v>116.06864786015525</v>
      </c>
      <c r="P40" s="111">
        <f>N40*(1+Dashboard!$D$10)*(1+Dashboard!$D$7)*(1+Dashboard!$D$8)</f>
        <v>144.81407450196366</v>
      </c>
      <c r="Q40" s="112">
        <f>O40*Dashboard!$D$9+P40*(1-Dashboard!$D$9)</f>
        <v>130.44136118105945</v>
      </c>
      <c r="R40" s="51">
        <v>2.3420636284055853E-2</v>
      </c>
      <c r="S40" s="49">
        <v>2.3919779463899324E-2</v>
      </c>
      <c r="T40" s="49">
        <v>2.2815582785952915E-2</v>
      </c>
      <c r="U40" s="52">
        <v>2.2960564754072325E-2</v>
      </c>
      <c r="W40" s="36">
        <v>2047</v>
      </c>
      <c r="X40" s="47"/>
      <c r="Y40" s="51" t="s">
        <v>121</v>
      </c>
      <c r="Z40" s="49" t="s">
        <v>121</v>
      </c>
      <c r="AA40" s="49" t="s">
        <v>121</v>
      </c>
      <c r="AB40" s="52" t="s">
        <v>121</v>
      </c>
      <c r="AC40" s="53" t="s">
        <v>121</v>
      </c>
      <c r="AD40" s="55" t="s">
        <v>121</v>
      </c>
      <c r="AE40" s="109" t="str">
        <f>IFERROR(AC40*(1+Dashboard!$D$8),"-")</f>
        <v>-</v>
      </c>
      <c r="AF40" s="119" t="str">
        <f>IFERROR(AD40*(1+Dashboard!$D$7)*(1+Dashboard!$D$8)*(1+Dashboard!$D$10),"-")</f>
        <v>-</v>
      </c>
      <c r="AG40" s="112" t="str">
        <f>IF(AND(AE40="-",AF40="-"),"-",IFERROR(AE40*Dashboard!$D$9,0)+IFERROR(AF40*(1-Dashboard!$D$9),0))</f>
        <v>-</v>
      </c>
      <c r="AH40" s="51" t="s">
        <v>121</v>
      </c>
      <c r="AI40" s="49" t="s">
        <v>121</v>
      </c>
      <c r="AJ40" s="49" t="s">
        <v>121</v>
      </c>
      <c r="AK40" s="52" t="s">
        <v>121</v>
      </c>
      <c r="AL40" s="53" t="s">
        <v>121</v>
      </c>
      <c r="AM40" s="55" t="s">
        <v>121</v>
      </c>
      <c r="AN40" s="109" t="str">
        <f>IFERROR(AL40*(1+Dashboard!$D$8),"-")</f>
        <v>-</v>
      </c>
      <c r="AO40" s="119" t="str">
        <f>IFERROR(AM40*(1+Dashboard!$D$7)*(1+Dashboard!$D$8)*(1+Dashboard!$D$10),"-")</f>
        <v>-</v>
      </c>
      <c r="AP40" s="112" t="str">
        <f>IF(AND(AN40="-",AO40="-"),"-",IFERROR(AN40*Dashboard!$D$9,0)+IFERROR(AO40*(1-Dashboard!$D$9),0))</f>
        <v>-</v>
      </c>
      <c r="AQ40" s="56">
        <v>5.5734899914173857E-4</v>
      </c>
      <c r="AR40" s="58">
        <v>5.5734899914173857E-4</v>
      </c>
      <c r="AT40" s="36">
        <v>2047</v>
      </c>
      <c r="AU40" s="47"/>
      <c r="AV40" s="51" t="s">
        <v>121</v>
      </c>
      <c r="AW40" s="49" t="s">
        <v>121</v>
      </c>
      <c r="AX40" s="49" t="s">
        <v>121</v>
      </c>
      <c r="AY40" s="52" t="s">
        <v>121</v>
      </c>
      <c r="AZ40" s="53" t="s">
        <v>121</v>
      </c>
      <c r="BA40" s="55" t="s">
        <v>121</v>
      </c>
      <c r="BB40" s="109" t="str">
        <f>IFERROR(AZ40*(1+Dashboard!$D$8),"-")</f>
        <v>-</v>
      </c>
      <c r="BC40" s="119" t="str">
        <f>IFERROR(BA40*(1+Dashboard!$D$7)*(1+Dashboard!$D$8)*(1+Dashboard!$D$10),"-")</f>
        <v>-</v>
      </c>
      <c r="BD40" s="112" t="str">
        <f>IF(AND(BB40="-",BC40="-"),"-",IFERROR(BB40*Dashboard!$D$9,0)+IFERROR(BC40*(1-Dashboard!$D$9),0))</f>
        <v>-</v>
      </c>
      <c r="BE40" s="51" t="s">
        <v>121</v>
      </c>
      <c r="BF40" s="49" t="s">
        <v>121</v>
      </c>
      <c r="BG40" s="49" t="s">
        <v>121</v>
      </c>
      <c r="BH40" s="52" t="s">
        <v>121</v>
      </c>
      <c r="BI40" s="53" t="s">
        <v>121</v>
      </c>
      <c r="BJ40" s="55" t="s">
        <v>121</v>
      </c>
      <c r="BK40" s="109" t="str">
        <f>IFERROR(BI40*(1+Dashboard!$D$8),"-")</f>
        <v>-</v>
      </c>
      <c r="BL40" s="119" t="str">
        <f>IFERROR(BJ40*(1+Dashboard!$D$7)*(1+Dashboard!$D$8)*(1+Dashboard!$D$10),"-")</f>
        <v>-</v>
      </c>
      <c r="BM40" s="112" t="str">
        <f>IF(AND(BK40="-",BL40="-"),"-",IFERROR(BK40*Dashboard!$D$9,0)+IFERROR(BL40*(1-Dashboard!$D$9),0))</f>
        <v>-</v>
      </c>
      <c r="BO40" s="36">
        <v>2047</v>
      </c>
      <c r="BP40" s="47"/>
      <c r="BQ40" s="59">
        <v>94</v>
      </c>
      <c r="BR40" s="53" t="s">
        <v>121</v>
      </c>
      <c r="BS40" s="57" t="s">
        <v>121</v>
      </c>
      <c r="BT40" s="112" t="str">
        <f>IF(AND(BR40="-",BS40="-"),"-",IFERROR(BR40*Dashboard!$D$9,0)+IFERROR(BS40*(1-Dashboard!$D$9),0))</f>
        <v>-</v>
      </c>
      <c r="BU40" s="53" t="s">
        <v>121</v>
      </c>
      <c r="BV40" s="57" t="s">
        <v>121</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v>7.9441632073416271E-2</v>
      </c>
      <c r="E41" s="49">
        <v>6.0783240163079962E-2</v>
      </c>
      <c r="F41" s="49">
        <v>0.10847041369429279</v>
      </c>
      <c r="G41" s="49">
        <v>8.3325938768438287E-2</v>
      </c>
      <c r="H41" s="50">
        <v>1.1330099222660719E-2</v>
      </c>
      <c r="I41" s="101">
        <f>IFERROR((D41+$H41)*(1+Dashboard!$D$7)*(1+Dashboard!$D$8),"-")</f>
        <v>0.10587614738374422</v>
      </c>
      <c r="J41" s="102">
        <f>IFERROR((E41+$H41)*(1+Dashboard!$D$7)*(1+Dashboard!$D$8),"-")</f>
        <v>8.4112999059527946E-2</v>
      </c>
      <c r="K41" s="102">
        <f>IFERROR((F41+$H41)*(1+Dashboard!$D$7)*(1+Dashboard!$D$8),"-")</f>
        <v>0.13973531826633459</v>
      </c>
      <c r="L41" s="103">
        <f>IFERROR((G41+$H41)*(1+Dashboard!$D$7)*(1+Dashboard!$D$8),"-")</f>
        <v>0.1104068027128179</v>
      </c>
      <c r="M41" s="53">
        <v>109.26266430158455</v>
      </c>
      <c r="N41" s="54">
        <v>124.15560141565595</v>
      </c>
      <c r="O41" s="109">
        <f>M41*(1+Dashboard!$D$8)</f>
        <v>118.00367744571132</v>
      </c>
      <c r="P41" s="111">
        <f>N41*(1+Dashboard!$D$10)*(1+Dashboard!$D$7)*(1+Dashboard!$D$8)</f>
        <v>147.13213498708066</v>
      </c>
      <c r="Q41" s="112">
        <f>O41*Dashboard!$D$9+P41*(1-Dashboard!$D$9)</f>
        <v>132.56790621639598</v>
      </c>
      <c r="R41" s="51">
        <v>2.2654951021583689E-2</v>
      </c>
      <c r="S41" s="49">
        <v>2.3137775832787026E-2</v>
      </c>
      <c r="T41" s="49">
        <v>2.2069678392833986E-2</v>
      </c>
      <c r="U41" s="52">
        <v>2.2209920500132929E-2</v>
      </c>
      <c r="W41" s="36">
        <v>2048</v>
      </c>
      <c r="X41" s="47"/>
      <c r="Y41" s="51" t="s">
        <v>121</v>
      </c>
      <c r="Z41" s="49" t="s">
        <v>121</v>
      </c>
      <c r="AA41" s="49" t="s">
        <v>121</v>
      </c>
      <c r="AB41" s="52" t="s">
        <v>121</v>
      </c>
      <c r="AC41" s="53" t="s">
        <v>121</v>
      </c>
      <c r="AD41" s="55" t="s">
        <v>121</v>
      </c>
      <c r="AE41" s="109" t="str">
        <f>IFERROR(AC41*(1+Dashboard!$D$8),"-")</f>
        <v>-</v>
      </c>
      <c r="AF41" s="119" t="str">
        <f>IFERROR(AD41*(1+Dashboard!$D$7)*(1+Dashboard!$D$8)*(1+Dashboard!$D$10),"-")</f>
        <v>-</v>
      </c>
      <c r="AG41" s="112" t="str">
        <f>IF(AND(AE41="-",AF41="-"),"-",IFERROR(AE41*Dashboard!$D$9,0)+IFERROR(AF41*(1-Dashboard!$D$9),0))</f>
        <v>-</v>
      </c>
      <c r="AH41" s="51" t="s">
        <v>121</v>
      </c>
      <c r="AI41" s="49" t="s">
        <v>121</v>
      </c>
      <c r="AJ41" s="49" t="s">
        <v>121</v>
      </c>
      <c r="AK41" s="52" t="s">
        <v>121</v>
      </c>
      <c r="AL41" s="53" t="s">
        <v>121</v>
      </c>
      <c r="AM41" s="55" t="s">
        <v>121</v>
      </c>
      <c r="AN41" s="109" t="str">
        <f>IFERROR(AL41*(1+Dashboard!$D$8),"-")</f>
        <v>-</v>
      </c>
      <c r="AO41" s="119" t="str">
        <f>IFERROR(AM41*(1+Dashboard!$D$7)*(1+Dashboard!$D$8)*(1+Dashboard!$D$10),"-")</f>
        <v>-</v>
      </c>
      <c r="AP41" s="112" t="str">
        <f>IF(AND(AN41="-",AO41="-"),"-",IFERROR(AN41*Dashboard!$D$9,0)+IFERROR(AO41*(1-Dashboard!$D$9),0))</f>
        <v>-</v>
      </c>
      <c r="AQ41" s="56">
        <v>5.5734899914173857E-4</v>
      </c>
      <c r="AR41" s="58">
        <v>5.5734899914173857E-4</v>
      </c>
      <c r="AT41" s="36">
        <v>2048</v>
      </c>
      <c r="AU41" s="47"/>
      <c r="AV41" s="51" t="s">
        <v>121</v>
      </c>
      <c r="AW41" s="49" t="s">
        <v>121</v>
      </c>
      <c r="AX41" s="49" t="s">
        <v>121</v>
      </c>
      <c r="AY41" s="52" t="s">
        <v>121</v>
      </c>
      <c r="AZ41" s="53" t="s">
        <v>121</v>
      </c>
      <c r="BA41" s="55" t="s">
        <v>121</v>
      </c>
      <c r="BB41" s="109" t="str">
        <f>IFERROR(AZ41*(1+Dashboard!$D$8),"-")</f>
        <v>-</v>
      </c>
      <c r="BC41" s="119" t="str">
        <f>IFERROR(BA41*(1+Dashboard!$D$7)*(1+Dashboard!$D$8)*(1+Dashboard!$D$10),"-")</f>
        <v>-</v>
      </c>
      <c r="BD41" s="112" t="str">
        <f>IF(AND(BB41="-",BC41="-"),"-",IFERROR(BB41*Dashboard!$D$9,0)+IFERROR(BC41*(1-Dashboard!$D$9),0))</f>
        <v>-</v>
      </c>
      <c r="BE41" s="51" t="s">
        <v>121</v>
      </c>
      <c r="BF41" s="49" t="s">
        <v>121</v>
      </c>
      <c r="BG41" s="49" t="s">
        <v>121</v>
      </c>
      <c r="BH41" s="52" t="s">
        <v>121</v>
      </c>
      <c r="BI41" s="53" t="s">
        <v>121</v>
      </c>
      <c r="BJ41" s="55" t="s">
        <v>121</v>
      </c>
      <c r="BK41" s="109" t="str">
        <f>IFERROR(BI41*(1+Dashboard!$D$8),"-")</f>
        <v>-</v>
      </c>
      <c r="BL41" s="119" t="str">
        <f>IFERROR(BJ41*(1+Dashboard!$D$7)*(1+Dashboard!$D$8)*(1+Dashboard!$D$10),"-")</f>
        <v>-</v>
      </c>
      <c r="BM41" s="112" t="str">
        <f>IF(AND(BK41="-",BL41="-"),"-",IFERROR(BK41*Dashboard!$D$9,0)+IFERROR(BL41*(1-Dashboard!$D$9),0))</f>
        <v>-</v>
      </c>
      <c r="BO41" s="36">
        <v>2048</v>
      </c>
      <c r="BP41" s="47"/>
      <c r="BQ41" s="59">
        <v>94</v>
      </c>
      <c r="BR41" s="53" t="s">
        <v>121</v>
      </c>
      <c r="BS41" s="57" t="s">
        <v>121</v>
      </c>
      <c r="BT41" s="112" t="str">
        <f>IF(AND(BR41="-",BS41="-"),"-",IFERROR(BR41*Dashboard!$D$9,0)+IFERROR(BS41*(1-Dashboard!$D$9),0))</f>
        <v>-</v>
      </c>
      <c r="BU41" s="53" t="s">
        <v>121</v>
      </c>
      <c r="BV41" s="57" t="s">
        <v>121</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v>8.0912844690860908E-2</v>
      </c>
      <c r="E42" s="49">
        <v>6.1182400461435311E-2</v>
      </c>
      <c r="F42" s="49">
        <v>0.11410192444595653</v>
      </c>
      <c r="G42" s="49">
        <v>8.7013495656411755E-2</v>
      </c>
      <c r="H42" s="50">
        <v>1.2614724794298787E-2</v>
      </c>
      <c r="I42" s="101">
        <f>IFERROR((D42+$H42)*(1+Dashboard!$D$7)*(1+Dashboard!$D$8),"-")</f>
        <v>0.10909055704749028</v>
      </c>
      <c r="J42" s="102">
        <f>IFERROR((E42+$H42)*(1+Dashboard!$D$7)*(1+Dashboard!$D$8),"-")</f>
        <v>8.6076966898288254E-2</v>
      </c>
      <c r="K42" s="102">
        <f>IFERROR((F42+$H42)*(1+Dashboard!$D$7)*(1+Dashboard!$D$8),"-")</f>
        <v>0.14780229967383382</v>
      </c>
      <c r="L42" s="103">
        <f>IFERROR((G42+$H42)*(1+Dashboard!$D$7)*(1+Dashboard!$D$8),"-")</f>
        <v>0.11620635633370879</v>
      </c>
      <c r="M42" s="53">
        <v>111.08422845278398</v>
      </c>
      <c r="N42" s="54">
        <v>126.14297864150473</v>
      </c>
      <c r="O42" s="109">
        <f>M42*(1+Dashboard!$D$8)</f>
        <v>119.9709667290067</v>
      </c>
      <c r="P42" s="111">
        <f>N42*(1+Dashboard!$D$10)*(1+Dashboard!$D$7)*(1+Dashboard!$D$8)</f>
        <v>149.48730101205035</v>
      </c>
      <c r="Q42" s="112">
        <f>O42*Dashboard!$D$9+P42*(1-Dashboard!$D$9)</f>
        <v>134.72913387052853</v>
      </c>
      <c r="R42" s="51">
        <v>2.191429812433237E-2</v>
      </c>
      <c r="S42" s="49">
        <v>2.2381338059420022E-2</v>
      </c>
      <c r="T42" s="49">
        <v>2.134815967370348E-2</v>
      </c>
      <c r="U42" s="52">
        <v>2.1483816879318524E-2</v>
      </c>
      <c r="W42" s="36">
        <v>2049</v>
      </c>
      <c r="X42" s="47"/>
      <c r="Y42" s="51" t="s">
        <v>121</v>
      </c>
      <c r="Z42" s="49" t="s">
        <v>121</v>
      </c>
      <c r="AA42" s="49" t="s">
        <v>121</v>
      </c>
      <c r="AB42" s="52" t="s">
        <v>121</v>
      </c>
      <c r="AC42" s="53" t="s">
        <v>121</v>
      </c>
      <c r="AD42" s="55" t="s">
        <v>121</v>
      </c>
      <c r="AE42" s="109" t="str">
        <f>IFERROR(AC42*(1+Dashboard!$D$8),"-")</f>
        <v>-</v>
      </c>
      <c r="AF42" s="119" t="str">
        <f>IFERROR(AD42*(1+Dashboard!$D$7)*(1+Dashboard!$D$8)*(1+Dashboard!$D$10),"-")</f>
        <v>-</v>
      </c>
      <c r="AG42" s="112" t="str">
        <f>IF(AND(AE42="-",AF42="-"),"-",IFERROR(AE42*Dashboard!$D$9,0)+IFERROR(AF42*(1-Dashboard!$D$9),0))</f>
        <v>-</v>
      </c>
      <c r="AH42" s="51" t="s">
        <v>121</v>
      </c>
      <c r="AI42" s="49" t="s">
        <v>121</v>
      </c>
      <c r="AJ42" s="49" t="s">
        <v>121</v>
      </c>
      <c r="AK42" s="52" t="s">
        <v>121</v>
      </c>
      <c r="AL42" s="53" t="s">
        <v>121</v>
      </c>
      <c r="AM42" s="55" t="s">
        <v>121</v>
      </c>
      <c r="AN42" s="109" t="str">
        <f>IFERROR(AL42*(1+Dashboard!$D$8),"-")</f>
        <v>-</v>
      </c>
      <c r="AO42" s="119" t="str">
        <f>IFERROR(AM42*(1+Dashboard!$D$7)*(1+Dashboard!$D$8)*(1+Dashboard!$D$10),"-")</f>
        <v>-</v>
      </c>
      <c r="AP42" s="112" t="str">
        <f>IF(AND(AN42="-",AO42="-"),"-",IFERROR(AN42*Dashboard!$D$9,0)+IFERROR(AO42*(1-Dashboard!$D$9),0))</f>
        <v>-</v>
      </c>
      <c r="AQ42" s="56">
        <v>5.5734899914173857E-4</v>
      </c>
      <c r="AR42" s="58">
        <v>5.5734899914173857E-4</v>
      </c>
      <c r="AT42" s="36">
        <v>2049</v>
      </c>
      <c r="AU42" s="47"/>
      <c r="AV42" s="51" t="s">
        <v>121</v>
      </c>
      <c r="AW42" s="49" t="s">
        <v>121</v>
      </c>
      <c r="AX42" s="49" t="s">
        <v>121</v>
      </c>
      <c r="AY42" s="52" t="s">
        <v>121</v>
      </c>
      <c r="AZ42" s="53" t="s">
        <v>121</v>
      </c>
      <c r="BA42" s="55" t="s">
        <v>121</v>
      </c>
      <c r="BB42" s="109" t="str">
        <f>IFERROR(AZ42*(1+Dashboard!$D$8),"-")</f>
        <v>-</v>
      </c>
      <c r="BC42" s="119" t="str">
        <f>IFERROR(BA42*(1+Dashboard!$D$7)*(1+Dashboard!$D$8)*(1+Dashboard!$D$10),"-")</f>
        <v>-</v>
      </c>
      <c r="BD42" s="112" t="str">
        <f>IF(AND(BB42="-",BC42="-"),"-",IFERROR(BB42*Dashboard!$D$9,0)+IFERROR(BC42*(1-Dashboard!$D$9),0))</f>
        <v>-</v>
      </c>
      <c r="BE42" s="51" t="s">
        <v>121</v>
      </c>
      <c r="BF42" s="49" t="s">
        <v>121</v>
      </c>
      <c r="BG42" s="49" t="s">
        <v>121</v>
      </c>
      <c r="BH42" s="52" t="s">
        <v>121</v>
      </c>
      <c r="BI42" s="53" t="s">
        <v>121</v>
      </c>
      <c r="BJ42" s="55" t="s">
        <v>121</v>
      </c>
      <c r="BK42" s="109" t="str">
        <f>IFERROR(BI42*(1+Dashboard!$D$8),"-")</f>
        <v>-</v>
      </c>
      <c r="BL42" s="119" t="str">
        <f>IFERROR(BJ42*(1+Dashboard!$D$7)*(1+Dashboard!$D$8)*(1+Dashboard!$D$10),"-")</f>
        <v>-</v>
      </c>
      <c r="BM42" s="112" t="str">
        <f>IF(AND(BK42="-",BL42="-"),"-",IFERROR(BK42*Dashboard!$D$9,0)+IFERROR(BL42*(1-Dashboard!$D$9),0))</f>
        <v>-</v>
      </c>
      <c r="BO42" s="36">
        <v>2049</v>
      </c>
      <c r="BP42" s="47"/>
      <c r="BQ42" s="59">
        <v>94</v>
      </c>
      <c r="BR42" s="53" t="s">
        <v>121</v>
      </c>
      <c r="BS42" s="57" t="s">
        <v>121</v>
      </c>
      <c r="BT42" s="112" t="str">
        <f>IF(AND(BR42="-",BS42="-"),"-",IFERROR(BR42*Dashboard!$D$9,0)+IFERROR(BS42*(1-Dashboard!$D$9),0))</f>
        <v>-</v>
      </c>
      <c r="BU42" s="53" t="s">
        <v>121</v>
      </c>
      <c r="BV42" s="57" t="s">
        <v>121</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v>8.2411303306521286E-2</v>
      </c>
      <c r="E43" s="63">
        <v>6.1584182024194398E-2</v>
      </c>
      <c r="F43" s="63">
        <v>0.12002580905576268</v>
      </c>
      <c r="G43" s="63">
        <v>9.0864243934761627E-2</v>
      </c>
      <c r="H43" s="64">
        <v>1.4045003358631378E-2</v>
      </c>
      <c r="I43" s="104">
        <f>IFERROR((D43+$H43)*(1+Dashboard!$D$7)*(1+Dashboard!$D$8),"-")</f>
        <v>0.11250663609423409</v>
      </c>
      <c r="J43" s="105">
        <f>IFERROR((E43+$H43)*(1+Dashboard!$D$7)*(1+Dashboard!$D$8),"-")</f>
        <v>8.8213881830528001E-2</v>
      </c>
      <c r="K43" s="105">
        <f>IFERROR((F43+$H43)*(1+Dashboard!$D$7)*(1+Dashboard!$D$8),"-")</f>
        <v>0.15638019560014924</v>
      </c>
      <c r="L43" s="106">
        <f>IFERROR((G43+$H43)*(1+Dashboard!$D$7)*(1+Dashboard!$D$8),"-")</f>
        <v>0.12236614604301362</v>
      </c>
      <c r="M43" s="67">
        <v>112.93616067141195</v>
      </c>
      <c r="N43" s="68">
        <v>128.16216811096382</v>
      </c>
      <c r="O43" s="115">
        <f>M43*(1+Dashboard!$D$8)</f>
        <v>121.97105352512492</v>
      </c>
      <c r="P43" s="117">
        <f>N43*(1+Dashboard!$D$10)*(1+Dashboard!$D$7)*(1+Dashboard!$D$8)</f>
        <v>151.8801665307823</v>
      </c>
      <c r="Q43" s="118">
        <f>O43*Dashboard!$D$9+P43*(1-Dashboard!$D$9)</f>
        <v>136.92561002795361</v>
      </c>
      <c r="R43" s="65">
        <v>2.1197859215170634E-2</v>
      </c>
      <c r="S43" s="63">
        <v>2.1649630325323497E-2</v>
      </c>
      <c r="T43" s="63">
        <v>2.0650229393551985E-2</v>
      </c>
      <c r="U43" s="66">
        <v>2.078145159057769E-2</v>
      </c>
      <c r="W43" s="61">
        <v>2050</v>
      </c>
      <c r="X43" s="47"/>
      <c r="Y43" s="65" t="s">
        <v>121</v>
      </c>
      <c r="Z43" s="63" t="s">
        <v>121</v>
      </c>
      <c r="AA43" s="63" t="s">
        <v>121</v>
      </c>
      <c r="AB43" s="66" t="s">
        <v>121</v>
      </c>
      <c r="AC43" s="67" t="s">
        <v>121</v>
      </c>
      <c r="AD43" s="69" t="s">
        <v>121</v>
      </c>
      <c r="AE43" s="115" t="str">
        <f>IFERROR(AC43*(1+Dashboard!$D$8),"-")</f>
        <v>-</v>
      </c>
      <c r="AF43" s="120" t="str">
        <f>IFERROR(AD43*(1+Dashboard!$D$7)*(1+Dashboard!$D$8)*(1+Dashboard!$D$10),"-")</f>
        <v>-</v>
      </c>
      <c r="AG43" s="118" t="str">
        <f>IF(AND(AE43="-",AF43="-"),"-",IFERROR(AE43*Dashboard!$D$9,0)+IFERROR(AF43*(1-Dashboard!$D$9),0))</f>
        <v>-</v>
      </c>
      <c r="AH43" s="65" t="s">
        <v>121</v>
      </c>
      <c r="AI43" s="63" t="s">
        <v>121</v>
      </c>
      <c r="AJ43" s="63" t="s">
        <v>121</v>
      </c>
      <c r="AK43" s="66" t="s">
        <v>121</v>
      </c>
      <c r="AL43" s="67" t="s">
        <v>121</v>
      </c>
      <c r="AM43" s="69" t="s">
        <v>121</v>
      </c>
      <c r="AN43" s="115" t="str">
        <f>IFERROR(AL43*(1+Dashboard!$D$8),"-")</f>
        <v>-</v>
      </c>
      <c r="AO43" s="120" t="str">
        <f>IFERROR(AM43*(1+Dashboard!$D$7)*(1+Dashboard!$D$8)*(1+Dashboard!$D$10),"-")</f>
        <v>-</v>
      </c>
      <c r="AP43" s="118" t="str">
        <f>IF(AND(AN43="-",AO43="-"),"-",IFERROR(AN43*Dashboard!$D$9,0)+IFERROR(AO43*(1-Dashboard!$D$9),0))</f>
        <v>-</v>
      </c>
      <c r="AQ43" s="71">
        <v>5.5734899914173857E-4</v>
      </c>
      <c r="AR43" s="72">
        <v>5.5734899914173857E-4</v>
      </c>
      <c r="AT43" s="61">
        <v>2050</v>
      </c>
      <c r="AU43" s="47"/>
      <c r="AV43" s="65" t="s">
        <v>121</v>
      </c>
      <c r="AW43" s="63" t="s">
        <v>121</v>
      </c>
      <c r="AX43" s="63" t="s">
        <v>121</v>
      </c>
      <c r="AY43" s="66" t="s">
        <v>121</v>
      </c>
      <c r="AZ43" s="67" t="s">
        <v>121</v>
      </c>
      <c r="BA43" s="69" t="s">
        <v>121</v>
      </c>
      <c r="BB43" s="115" t="str">
        <f>IFERROR(AZ43*(1+Dashboard!$D$8),"-")</f>
        <v>-</v>
      </c>
      <c r="BC43" s="120" t="str">
        <f>IFERROR(BA43*(1+Dashboard!$D$7)*(1+Dashboard!$D$8)*(1+Dashboard!$D$10),"-")</f>
        <v>-</v>
      </c>
      <c r="BD43" s="118" t="str">
        <f>IF(AND(BB43="-",BC43="-"),"-",IFERROR(BB43*Dashboard!$D$9,0)+IFERROR(BC43*(1-Dashboard!$D$9),0))</f>
        <v>-</v>
      </c>
      <c r="BE43" s="65" t="s">
        <v>121</v>
      </c>
      <c r="BF43" s="63" t="s">
        <v>121</v>
      </c>
      <c r="BG43" s="63" t="s">
        <v>121</v>
      </c>
      <c r="BH43" s="66" t="s">
        <v>121</v>
      </c>
      <c r="BI43" s="67" t="s">
        <v>121</v>
      </c>
      <c r="BJ43" s="69" t="s">
        <v>121</v>
      </c>
      <c r="BK43" s="115" t="str">
        <f>IFERROR(BI43*(1+Dashboard!$D$8),"-")</f>
        <v>-</v>
      </c>
      <c r="BL43" s="120" t="str">
        <f>IFERROR(BJ43*(1+Dashboard!$D$7)*(1+Dashboard!$D$8)*(1+Dashboard!$D$10),"-")</f>
        <v>-</v>
      </c>
      <c r="BM43" s="118" t="str">
        <f>IF(AND(BK43="-",BL43="-"),"-",IFERROR(BK43*Dashboard!$D$9,0)+IFERROR(BL43*(1-Dashboard!$D$9),0))</f>
        <v>-</v>
      </c>
      <c r="BO43" s="61">
        <v>2050</v>
      </c>
      <c r="BP43" s="47"/>
      <c r="BQ43" s="73">
        <v>94</v>
      </c>
      <c r="BR43" s="67" t="s">
        <v>121</v>
      </c>
      <c r="BS43" s="70" t="s">
        <v>121</v>
      </c>
      <c r="BT43" s="118" t="str">
        <f>IF(AND(BR43="-",BS43="-"),"-",IFERROR(BR43*Dashboard!$D$9,0)+IFERROR(BS43*(1-Dashboard!$D$9),0))</f>
        <v>-</v>
      </c>
      <c r="BU43" s="67" t="s">
        <v>121</v>
      </c>
      <c r="BV43" s="70" t="s">
        <v>121</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-PMT(Dashboard!$D$15,10,(NPV(Dashboard!$D$15,D12:D20)+IF(D11="-",,D11)),,1)</f>
        <v>5.3975692920244962E-2</v>
      </c>
      <c r="E46" s="102">
        <f>-PMT(Dashboard!$D$15,10,(NPV(Dashboard!$D$15,E12:E20)+IF(E11="-",,E11)),,1)</f>
        <v>4.9879156760587469E-2</v>
      </c>
      <c r="F46" s="102">
        <f>-PMT(Dashboard!$D$15,10,(NPV(Dashboard!$D$15,F12:F20)+IF(F11="-",,F11)),,1)</f>
        <v>4.0713544840852579E-2</v>
      </c>
      <c r="G46" s="102">
        <f>-PMT(Dashboard!$D$15,10,(NPV(Dashboard!$D$15,G12:G20)+IF(G11="-",,G11)),,1)</f>
        <v>3.470049319960726E-2</v>
      </c>
      <c r="H46" s="107">
        <f>-PMT(Dashboard!$D$15,10,(NPV(Dashboard!$D$15,H12:H20)+IF(H11="-",,H11)),,1)</f>
        <v>4.3316155188643677E-3</v>
      </c>
      <c r="I46" s="101">
        <f>-PMT(Dashboard!$D$15,10,(NPV(Dashboard!$D$15,I12:I20)+IF(I11="-",,I11)),,1)</f>
        <v>6.8009644563377145E-2</v>
      </c>
      <c r="J46" s="102">
        <f>-PMT(Dashboard!$D$15,10,(NPV(Dashboard!$D$15,J12:J20)+IF(J11="-",,J11)),,1)</f>
        <v>6.3231444786752633E-2</v>
      </c>
      <c r="K46" s="102">
        <f>-PMT(Dashboard!$D$15,10,(NPV(Dashboard!$D$15,K12:K20)+IF(K11="-",,K11)),,1)</f>
        <v>5.2540675043573848E-2</v>
      </c>
      <c r="L46" s="108">
        <f>-PMT(Dashboard!$D$15,10,(NPV(Dashboard!$D$15,L12:L20)+IF(L11="-",,L11)),,1)</f>
        <v>4.5527051609225315E-2</v>
      </c>
      <c r="M46" s="109">
        <f>-PMT(Dashboard!$D$15,10,(NPV(Dashboard!$D$15,M12:M20)+IF(M11="-",,M11)),,1)</f>
        <v>73.28754827689886</v>
      </c>
      <c r="N46" s="110">
        <f>-PMT(Dashboard!$D$15,10,(NPV(Dashboard!$D$15,N12:N20)+IF(N11="-",,N11)),,1)</f>
        <v>26.368526233790405</v>
      </c>
      <c r="O46" s="109">
        <f>-PMT(Dashboard!$D$15,10,(NPV(Dashboard!$D$15,O12:O20)+IF(O11="-",,O11)),,1)</f>
        <v>79.150552139050774</v>
      </c>
      <c r="P46" s="111">
        <f>-PMT(Dashboard!$D$15,10,(NPV(Dashboard!$D$15,P12:P20)+IF(P11="-",,P11)),,1)</f>
        <v>31.248348983078621</v>
      </c>
      <c r="Q46" s="112">
        <f>-PMT(Dashboard!$D$15,10,(NPV(Dashboard!$D$15,Q12:Q20)+IF(Q11="-",,Q11)),,1)</f>
        <v>55.199450561064694</v>
      </c>
      <c r="R46" s="101">
        <f>-PMT(Dashboard!$D$15,10,(NPV(Dashboard!$D$15,R12:R20)+IF(R11="-",,R11)),,1)</f>
        <v>4.2876094143773504E-2</v>
      </c>
      <c r="S46" s="102">
        <f>-PMT(Dashboard!$D$15,10,(NPV(Dashboard!$D$15,S12:S20)+IF(S11="-",,S11)),,1)</f>
        <v>4.3789874184188636E-2</v>
      </c>
      <c r="T46" s="102">
        <f>-PMT(Dashboard!$D$15,10,(NPV(Dashboard!$D$15,T12:T20)+IF(T11="-",,T11)),,1)</f>
        <v>4.1768424376306894E-2</v>
      </c>
      <c r="U46" s="103">
        <f>-PMT(Dashboard!$D$15,10,(NPV(Dashboard!$D$15,U12:U20)+IF(U11="-",,U11)),,1)</f>
        <v>4.2033842464818359E-2</v>
      </c>
      <c r="W46" s="92" t="s">
        <v>21</v>
      </c>
      <c r="X46" s="79">
        <v>10</v>
      </c>
      <c r="Y46" s="101">
        <f>-PMT(Dashboard!$D$15,10,(NPV(Dashboard!$D$15,Y12:Y20)+IF(Y11="-",,Y11)),,1)</f>
        <v>2.2155098672675757E-2</v>
      </c>
      <c r="Z46" s="102">
        <f>-PMT(Dashboard!$D$15,10,(NPV(Dashboard!$D$15,Z12:Z20)+IF(Z11="-",,Z11)),,1)</f>
        <v>1.5550939751891684E-2</v>
      </c>
      <c r="AA46" s="102">
        <f>-PMT(Dashboard!$D$15,10,(NPV(Dashboard!$D$15,AA12:AA20)+IF(AA11="-",,AA11)),,1)</f>
        <v>1.7143422848281655E-2</v>
      </c>
      <c r="AB46" s="108">
        <f>-PMT(Dashboard!$D$15,10,(NPV(Dashboard!$D$15,AB12:AB20)+IF(AB11="-",,AB11)),,1)</f>
        <v>1.1741399676982277E-2</v>
      </c>
      <c r="AC46" s="109">
        <f>-PMT(Dashboard!$D$15,10,(NPV(Dashboard!$D$15,AC12:AC20)+IF(AC11="-",,AC11)),,1)</f>
        <v>58.79498928938613</v>
      </c>
      <c r="AD46" s="111">
        <f>-PMT(Dashboard!$D$15,10,(NPV(Dashboard!$D$15,AD12:AD20)+IF(AD11="-",,AD11)),,1)</f>
        <v>163.33891957217054</v>
      </c>
      <c r="AE46" s="109">
        <f>-PMT(Dashboard!$D$15,10,(NPV(Dashboard!$D$15,AE12:AE20)+IF(AE11="-",,AE11)),,1)</f>
        <v>63.498588432537019</v>
      </c>
      <c r="AF46" s="119">
        <f>-PMT(Dashboard!$D$15,10,(NPV(Dashboard!$D$15,AF12:AF20)+IF(AF11="-",,AF11)),,1)</f>
        <v>193.56681204160341</v>
      </c>
      <c r="AG46" s="112">
        <f>-PMT(Dashboard!$D$15,10,(NPV(Dashboard!$D$15,AG12:AG20)+IF(AG11="-",,AG11)),,1)</f>
        <v>123.50267453985511</v>
      </c>
      <c r="AH46" s="101">
        <f>-PMT(Dashboard!$D$15,10,(NPV(Dashboard!$D$15,AH12:AH20)+IF(AH11="-",,AH11)),,1)</f>
        <v>2.1241751936764475E-2</v>
      </c>
      <c r="AI46" s="102">
        <f>-PMT(Dashboard!$D$15,10,(NPV(Dashboard!$D$15,AI12:AI20)+IF(AI11="-",,AI11)),,1)</f>
        <v>1.4929105505302857E-2</v>
      </c>
      <c r="AJ46" s="102">
        <f>-PMT(Dashboard!$D$15,10,(NPV(Dashboard!$D$15,AJ12:AJ20)+IF(AJ11="-",,AJ11)),,1)</f>
        <v>1.6790403550392255E-2</v>
      </c>
      <c r="AK46" s="108">
        <f>-PMT(Dashboard!$D$15,10,(NPV(Dashboard!$D$15,AK12:AK20)+IF(AK11="-",,AK11)),,1)</f>
        <v>1.1514396956688518E-2</v>
      </c>
      <c r="AL46" s="109">
        <f>-PMT(Dashboard!$D$15,10,(NPV(Dashboard!$D$15,AL12:AL20)+IF(AL11="-",,AL11)),,1)</f>
        <v>43.339059050031963</v>
      </c>
      <c r="AM46" s="111">
        <f>-PMT(Dashboard!$D$15,10,(NPV(Dashboard!$D$15,AM12:AM20)+IF(AM11="-",,AM11)),,1)</f>
        <v>150.70046346751099</v>
      </c>
      <c r="AN46" s="109">
        <f>-PMT(Dashboard!$D$15,10,(NPV(Dashboard!$D$15,AN12:AN20)+IF(AN11="-",,AN11)),,1)</f>
        <v>46.806183774034515</v>
      </c>
      <c r="AO46" s="119">
        <f>-PMT(Dashboard!$D$15,10,(NPV(Dashboard!$D$15,AO12:AO20)+IF(AO11="-",,AO11)),,1)</f>
        <v>178.58945291792097</v>
      </c>
      <c r="AP46" s="112">
        <f>-PMT(Dashboard!$D$15,10,(NPV(Dashboard!$D$15,AP12:AP20)+IF(AP11="-",,AP11)),,1)</f>
        <v>106.93497565230562</v>
      </c>
      <c r="AQ46" s="101">
        <f>-PMT(Dashboard!$D$15,10,(NPV(Dashboard!$D$15,AQ12:AQ20)+IF(AQ11="-",,AQ11)),,1)</f>
        <v>8.2375466987228921E-3</v>
      </c>
      <c r="AR46" s="103">
        <f>-PMT(Dashboard!$D$15,10,(NPV(Dashboard!$D$15,AR12:AR20)+IF(AR11="-",,AR11)),,1)</f>
        <v>6.6963824092518406E-3</v>
      </c>
      <c r="AT46" s="92" t="s">
        <v>21</v>
      </c>
      <c r="AU46" s="79">
        <v>10</v>
      </c>
      <c r="AV46" s="101">
        <f>-PMT(Dashboard!$D$15,10,(NPV(Dashboard!$D$15,AV12:AV20)+IF(AV11="-",,AV11)),,1)</f>
        <v>2.2620886611325303E-2</v>
      </c>
      <c r="AW46" s="102">
        <f>-PMT(Dashboard!$D$15,10,(NPV(Dashboard!$D$15,AW12:AW20)+IF(AW11="-",,AW11)),,1)</f>
        <v>1.6403906627741913E-2</v>
      </c>
      <c r="AX46" s="102">
        <f>-PMT(Dashboard!$D$15,10,(NPV(Dashboard!$D$15,AX12:AX20)+IF(AX11="-",,AX11)),,1)</f>
        <v>1.7032122834082664E-2</v>
      </c>
      <c r="AY46" s="108">
        <f>-PMT(Dashboard!$D$15,10,(NPV(Dashboard!$D$15,AY12:AY20)+IF(AY11="-",,AY11)),,1)</f>
        <v>1.1575967263781507E-2</v>
      </c>
      <c r="AZ46" s="109">
        <f>-PMT(Dashboard!$D$15,10,(NPV(Dashboard!$D$15,AZ12:AZ20)+IF(AZ11="-",,AZ11)),,1)</f>
        <v>60.386260801129332</v>
      </c>
      <c r="BA46" s="111">
        <f>-PMT(Dashboard!$D$15,10,(NPV(Dashboard!$D$15,BA12:BA20)+IF(BA11="-",,BA11)),,1)</f>
        <v>164.93677279421632</v>
      </c>
      <c r="BB46" s="109">
        <f>-PMT(Dashboard!$D$15,10,(NPV(Dashboard!$D$15,BB12:BB20)+IF(BB11="-",,BB11)),,1)</f>
        <v>65.21716166521972</v>
      </c>
      <c r="BC46" s="119">
        <f>-PMT(Dashboard!$D$15,10,(NPV(Dashboard!$D$15,BC12:BC20)+IF(BC11="-",,BC11)),,1)</f>
        <v>195.46036781576876</v>
      </c>
      <c r="BD46" s="112">
        <f>-PMT(Dashboard!$D$15,10,(NPV(Dashboard!$D$15,BD12:BD20)+IF(BD11="-",,BD11)),,1)</f>
        <v>125.25953311741456</v>
      </c>
      <c r="BE46" s="101">
        <f>-PMT(Dashboard!$D$15,10,(NPV(Dashboard!$D$15,BE12:BE20)+IF(BE11="-",,BE11)),,1)</f>
        <v>2.217060882071183E-2</v>
      </c>
      <c r="BF46" s="102">
        <f>-PMT(Dashboard!$D$15,10,(NPV(Dashboard!$D$15,BF12:BF20)+IF(BF11="-",,BF11)),,1)</f>
        <v>1.6103405105860887E-2</v>
      </c>
      <c r="BG46" s="102">
        <f>-PMT(Dashboard!$D$15,10,(NPV(Dashboard!$D$15,BG12:BG20)+IF(BG11="-",,BG11)),,1)</f>
        <v>1.7036768122566884E-2</v>
      </c>
      <c r="BH46" s="108">
        <f>-PMT(Dashboard!$D$15,10,(NPV(Dashboard!$D$15,BH12:BH20)+IF(BH11="-",,BH11)),,1)</f>
        <v>1.1607656060961272E-2</v>
      </c>
      <c r="BI46" s="109">
        <f>-PMT(Dashboard!$D$15,10,(NPV(Dashboard!$D$15,BI12:BI20)+IF(BI11="-",,BI11)),,1)</f>
        <v>44.334471440758563</v>
      </c>
      <c r="BJ46" s="111">
        <f>-PMT(Dashboard!$D$15,10,(NPV(Dashboard!$D$15,BJ12:BJ20)+IF(BJ11="-",,BJ11)),,1)</f>
        <v>152.13134175976029</v>
      </c>
      <c r="BK46" s="109">
        <f>-PMT(Dashboard!$D$15,10,(NPV(Dashboard!$D$15,BK12:BK20)+IF(BK11="-",,BK11)),,1)</f>
        <v>47.881229156019245</v>
      </c>
      <c r="BL46" s="119">
        <f>-PMT(Dashboard!$D$15,10,(NPV(Dashboard!$D$15,BL12:BL20)+IF(BL11="-",,BL11)),,1)</f>
        <v>180.28513298104178</v>
      </c>
      <c r="BM46" s="112">
        <f>-PMT(Dashboard!$D$15,10,(NPV(Dashboard!$D$15,BM12:BM20)+IF(BM11="-",,BM11)),,1)</f>
        <v>108.26562104803479</v>
      </c>
      <c r="BO46" s="92" t="s">
        <v>21</v>
      </c>
      <c r="BP46" s="79">
        <v>10</v>
      </c>
      <c r="BQ46" s="121">
        <f>-PMT(Dashboard!$D$15,10,(NPV(Dashboard!$D$15,BQ12:BQ20)+IF(BQ11="-",,BQ11)),,1)</f>
        <v>94.000000000000014</v>
      </c>
      <c r="BR46" s="109">
        <f>-PMT(Dashboard!$D$15,10,(NPV(Dashboard!$D$15,BR12:BR20)+IF(BR11="-",,BR11)),,1)</f>
        <v>0.94128340325418858</v>
      </c>
      <c r="BS46" s="119">
        <f>-PMT(Dashboard!$D$15,10,(NPV(Dashboard!$D$15,BS12:BS20)+IF(BS11="-",,BS11)),,1)</f>
        <v>8.332183877578565</v>
      </c>
      <c r="BT46" s="112">
        <f>-PMT(Dashboard!$D$15,10,(NPV(Dashboard!$D$15,BT12:BT20)+IF(BT11="-",,BT11)),,1)</f>
        <v>4.6367336404163773</v>
      </c>
      <c r="BU46" s="109">
        <f>-PMT(Dashboard!$D$15,10,(NPV(Dashboard!$D$15,BU12:BU20)+IF(BU11="-",,BU11)),,1)</f>
        <v>0.48403563989045389</v>
      </c>
      <c r="BV46" s="119">
        <f>-PMT(Dashboard!$D$15,10,(NPV(Dashboard!$D$15,BV12:BV20)+IF(BV11="-",,BV11)),,1)</f>
        <v>7.328769273320594</v>
      </c>
      <c r="BW46" s="112">
        <f>-PMT(Dashboard!$D$15,10,(NPV(Dashboard!$D$15,BW12:BW20)+IF(BW11="-",,BW11)),,1)</f>
        <v>3.9064024566055231</v>
      </c>
      <c r="BX46" s="112">
        <f>-PMT(Dashboard!$D$15,10,(NPV(Dashboard!$D$15,BX12:BX20)+IF(BX11="-",,BX11)),,1)</f>
        <v>5.408286118181663</v>
      </c>
      <c r="BY46" s="112">
        <f>-PMT(Dashboard!$D$15,10,(NPV(Dashboard!$D$15,BY12:BY20)+IF(BY11="-",,BY11)),,1)</f>
        <v>4.5564278253846826</v>
      </c>
    </row>
    <row r="47" spans="2:77" x14ac:dyDescent="0.2">
      <c r="B47" s="92" t="s">
        <v>22</v>
      </c>
      <c r="C47" s="79">
        <v>15</v>
      </c>
      <c r="D47" s="101">
        <f>-PMT(Dashboard!$D$15,15,(NPV(Dashboard!$D$15,D12:D25)+IF(D11="-",,D11)),,1)</f>
        <v>5.5799842828453156E-2</v>
      </c>
      <c r="E47" s="102">
        <f>-PMT(Dashboard!$D$15,15,(NPV(Dashboard!$D$15,E12:E25)+IF(E11="-",,E11)),,1)</f>
        <v>5.1481435222611789E-2</v>
      </c>
      <c r="F47" s="102">
        <f>-PMT(Dashboard!$D$15,15,(NPV(Dashboard!$D$15,F12:F25)+IF(F11="-",,F11)),,1)</f>
        <v>4.2979558743960714E-2</v>
      </c>
      <c r="G47" s="102">
        <f>-PMT(Dashboard!$D$15,15,(NPV(Dashboard!$D$15,G12:G25)+IF(G11="-",,G11)),,1)</f>
        <v>3.676152699172034E-2</v>
      </c>
      <c r="H47" s="107">
        <f>-PMT(Dashboard!$D$15,15,(NPV(Dashboard!$D$15,H12:H25)+IF(H11="-",,H11)),,1)</f>
        <v>3.608374754083132E-3</v>
      </c>
      <c r="I47" s="101">
        <f>-PMT(Dashboard!$D$15,15,(NPV(Dashboard!$D$15,I12:I25)+IF(I11="-",,I11)),,1)</f>
        <v>6.9293744988270345E-2</v>
      </c>
      <c r="J47" s="102">
        <f>-PMT(Dashboard!$D$15,15,(NPV(Dashboard!$D$15,J12:J25)+IF(J11="-",,J11)),,1)</f>
        <v>6.425675435681695E-2</v>
      </c>
      <c r="K47" s="102">
        <f>-PMT(Dashboard!$D$15,15,(NPV(Dashboard!$D$15,K12:K25)+IF(K11="-",,K11)),,1)</f>
        <v>5.434016563211836E-2</v>
      </c>
      <c r="L47" s="108">
        <f>-PMT(Dashboard!$D$15,15,(NPV(Dashboard!$D$15,L12:L25)+IF(L11="-",,L11)),,1)</f>
        <v>4.7087453396305164E-2</v>
      </c>
      <c r="M47" s="109">
        <f>-PMT(Dashboard!$D$15,15,(NPV(Dashboard!$D$15,M12:M25)+IF(M11="-",,M11)),,1)</f>
        <v>76.938370478334988</v>
      </c>
      <c r="N47" s="110">
        <f>-PMT(Dashboard!$D$15,15,(NPV(Dashboard!$D$15,N12:N25)+IF(N11="-",,N11)),,1)</f>
        <v>48.622829545884954</v>
      </c>
      <c r="O47" s="109">
        <f>-PMT(Dashboard!$D$15,15,(NPV(Dashboard!$D$15,O12:O25)+IF(O11="-",,O11)),,1)</f>
        <v>83.093440116601812</v>
      </c>
      <c r="P47" s="111">
        <f>-PMT(Dashboard!$D$15,15,(NPV(Dashboard!$D$15,P12:P25)+IF(P11="-",,P11)),,1)</f>
        <v>57.621087076437348</v>
      </c>
      <c r="Q47" s="112">
        <f>-PMT(Dashboard!$D$15,15,(NPV(Dashboard!$D$15,Q12:Q25)+IF(Q11="-",,Q11)),,1)</f>
        <v>70.357263596519587</v>
      </c>
      <c r="R47" s="101">
        <f>-PMT(Dashboard!$D$15,15,(NPV(Dashboard!$D$15,R12:R25)+IF(R11="-",,R11)),,1)</f>
        <v>4.1467572175805677E-2</v>
      </c>
      <c r="S47" s="102">
        <f>-PMT(Dashboard!$D$15,15,(NPV(Dashboard!$D$15,S12:S25)+IF(S11="-",,S11)),,1)</f>
        <v>4.2351333640916367E-2</v>
      </c>
      <c r="T47" s="102">
        <f>-PMT(Dashboard!$D$15,15,(NPV(Dashboard!$D$15,T12:T25)+IF(T11="-",,T11)),,1)</f>
        <v>4.0396290452350249E-2</v>
      </c>
      <c r="U47" s="103">
        <f>-PMT(Dashboard!$D$15,15,(NPV(Dashboard!$D$15,U12:U25)+IF(U11="-",,U11)),,1)</f>
        <v>4.0652989294954867E-2</v>
      </c>
      <c r="W47" s="92" t="s">
        <v>22</v>
      </c>
      <c r="X47" s="79">
        <v>15</v>
      </c>
      <c r="Y47" s="101">
        <f>-PMT(Dashboard!$D$15,15,(NPV(Dashboard!$D$15,Y12:Y25)+IF(Y11="-",,Y11)),,1)</f>
        <v>1.5256913898153058E-2</v>
      </c>
      <c r="Z47" s="102">
        <f>-PMT(Dashboard!$D$15,15,(NPV(Dashboard!$D$15,Z12:Z25)+IF(Z11="-",,Z11)),,1)</f>
        <v>1.0709017925638621E-2</v>
      </c>
      <c r="AA47" s="102">
        <f>-PMT(Dashboard!$D$15,15,(NPV(Dashboard!$D$15,AA12:AA25)+IF(AA11="-",,AA11)),,1)</f>
        <v>1.180566740776668E-2</v>
      </c>
      <c r="AB47" s="108">
        <f>-PMT(Dashboard!$D$15,15,(NPV(Dashboard!$D$15,AB12:AB25)+IF(AB11="-",,AB11)),,1)</f>
        <v>8.0856116491349207E-3</v>
      </c>
      <c r="AC47" s="109">
        <f>-PMT(Dashboard!$D$15,15,(NPV(Dashboard!$D$15,AC12:AC25)+IF(AC11="-",,AC11)),,1)</f>
        <v>40.488652408364899</v>
      </c>
      <c r="AD47" s="111">
        <f>-PMT(Dashboard!$D$15,15,(NPV(Dashboard!$D$15,AD12:AD25)+IF(AD11="-",,AD11)),,1)</f>
        <v>173.1299530142563</v>
      </c>
      <c r="AE47" s="109">
        <f>-PMT(Dashboard!$D$15,15,(NPV(Dashboard!$D$15,AE12:AE25)+IF(AE11="-",,AE11)),,1)</f>
        <v>43.72774460103409</v>
      </c>
      <c r="AF47" s="119">
        <f>-PMT(Dashboard!$D$15,15,(NPV(Dashboard!$D$15,AF12:AF25)+IF(AF11="-",,AF11)),,1)</f>
        <v>205.16979763096182</v>
      </c>
      <c r="AG47" s="112">
        <f>-PMT(Dashboard!$D$15,15,(NPV(Dashboard!$D$15,AG12:AG25)+IF(AG11="-",,AG11)),,1)</f>
        <v>119.11723032400334</v>
      </c>
      <c r="AH47" s="101">
        <f>-PMT(Dashboard!$D$15,15,(NPV(Dashboard!$D$15,AH12:AH25)+IF(AH11="-",,AH11)),,1)</f>
        <v>1.4871626241734813E-2</v>
      </c>
      <c r="AI47" s="102">
        <f>-PMT(Dashboard!$D$15,15,(NPV(Dashboard!$D$15,AI12:AI25)+IF(AI11="-",,AI11)),,1)</f>
        <v>1.0445051765867698E-2</v>
      </c>
      <c r="AJ47" s="102">
        <f>-PMT(Dashboard!$D$15,15,(NPV(Dashboard!$D$15,AJ12:AJ25)+IF(AJ11="-",,AJ11)),,1)</f>
        <v>1.1762351953563122E-2</v>
      </c>
      <c r="AK47" s="108">
        <f>-PMT(Dashboard!$D$15,15,(NPV(Dashboard!$D$15,AK12:AK25)+IF(AK11="-",,AK11)),,1)</f>
        <v>8.0628581929417086E-3</v>
      </c>
      <c r="AL47" s="109">
        <f>-PMT(Dashboard!$D$15,15,(NPV(Dashboard!$D$15,AL12:AL25)+IF(AL11="-",,AL11)),,1)</f>
        <v>29.845061948146604</v>
      </c>
      <c r="AM47" s="111">
        <f>-PMT(Dashboard!$D$15,15,(NPV(Dashboard!$D$15,AM12:AM25)+IF(AM11="-",,AM11)),,1)</f>
        <v>203.29408267643504</v>
      </c>
      <c r="AN47" s="109">
        <f>-PMT(Dashboard!$D$15,15,(NPV(Dashboard!$D$15,AN12:AN25)+IF(AN11="-",,AN11)),,1)</f>
        <v>32.232666903998329</v>
      </c>
      <c r="AO47" s="119">
        <f>-PMT(Dashboard!$D$15,15,(NPV(Dashboard!$D$15,AO12:AO25)+IF(AO11="-",,AO11)),,1)</f>
        <v>240.91617352233459</v>
      </c>
      <c r="AP47" s="112">
        <f>-PMT(Dashboard!$D$15,15,(NPV(Dashboard!$D$15,AP12:AP25)+IF(AP11="-",,AP11)),,1)</f>
        <v>128.80037763849822</v>
      </c>
      <c r="AQ47" s="101">
        <f>-PMT(Dashboard!$D$15,15,(NPV(Dashboard!$D$15,AQ12:AQ25)+IF(AQ11="-",,AQ11)),,1)</f>
        <v>5.8454107772344978E-3</v>
      </c>
      <c r="AR47" s="103">
        <f>-PMT(Dashboard!$D$15,15,(NPV(Dashboard!$D$15,AR12:AR25)+IF(AR11="-",,AR11)),,1)</f>
        <v>4.7841015402610909E-3</v>
      </c>
      <c r="AT47" s="92" t="s">
        <v>22</v>
      </c>
      <c r="AU47" s="79">
        <v>15</v>
      </c>
      <c r="AV47" s="101">
        <f>-PMT(Dashboard!$D$15,15,(NPV(Dashboard!$D$15,AV12:AV25)+IF(AV11="-",,AV11)),,1)</f>
        <v>1.5577674666577836E-2</v>
      </c>
      <c r="AW47" s="102">
        <f>-PMT(Dashboard!$D$15,15,(NPV(Dashboard!$D$15,AW12:AW25)+IF(AW11="-",,AW11)),,1)</f>
        <v>1.1296406064824543E-2</v>
      </c>
      <c r="AX47" s="102">
        <f>-PMT(Dashboard!$D$15,15,(NPV(Dashboard!$D$15,AX12:AX25)+IF(AX11="-",,AX11)),,1)</f>
        <v>1.1729021631614418E-2</v>
      </c>
      <c r="AY47" s="108">
        <f>-PMT(Dashboard!$D$15,15,(NPV(Dashboard!$D$15,AY12:AY25)+IF(AY11="-",,AY11)),,1)</f>
        <v>7.971688072379168E-3</v>
      </c>
      <c r="AZ47" s="109">
        <f>-PMT(Dashboard!$D$15,15,(NPV(Dashboard!$D$15,AZ12:AZ25)+IF(AZ11="-",,AZ11)),,1)</f>
        <v>41.584467543379048</v>
      </c>
      <c r="BA47" s="111">
        <f>-PMT(Dashboard!$D$15,15,(NPV(Dashboard!$D$15,BA12:BA25)+IF(BA11="-",,BA11)),,1)</f>
        <v>174.73798355802239</v>
      </c>
      <c r="BB47" s="109">
        <f>-PMT(Dashboard!$D$15,15,(NPV(Dashboard!$D$15,BB12:BB25)+IF(BB11="-",,BB11)),,1)</f>
        <v>44.911224946849394</v>
      </c>
      <c r="BC47" s="119">
        <f>-PMT(Dashboard!$D$15,15,(NPV(Dashboard!$D$15,BC12:BC25)+IF(BC11="-",,BC11)),,1)</f>
        <v>207.07541416643059</v>
      </c>
      <c r="BD47" s="112">
        <f>-PMT(Dashboard!$D$15,15,(NPV(Dashboard!$D$15,BD12:BD25)+IF(BD11="-",,BD11)),,1)</f>
        <v>120.61225942792983</v>
      </c>
      <c r="BE47" s="101">
        <f>-PMT(Dashboard!$D$15,15,(NPV(Dashboard!$D$15,BE12:BE25)+IF(BE11="-",,BE11)),,1)</f>
        <v>1.5557336563255003E-2</v>
      </c>
      <c r="BF47" s="102">
        <f>-PMT(Dashboard!$D$15,15,(NPV(Dashboard!$D$15,BF12:BF25)+IF(BF11="-",,BF11)),,1)</f>
        <v>1.1292814694014528E-2</v>
      </c>
      <c r="BG47" s="102">
        <f>-PMT(Dashboard!$D$15,15,(NPV(Dashboard!$D$15,BG12:BG25)+IF(BG11="-",,BG11)),,1)</f>
        <v>1.1962535565460916E-2</v>
      </c>
      <c r="BH47" s="108">
        <f>-PMT(Dashboard!$D$15,15,(NPV(Dashboard!$D$15,BH12:BH25)+IF(BH11="-",,BH11)),,1)</f>
        <v>8.1462531480980694E-3</v>
      </c>
      <c r="BI47" s="109">
        <f>-PMT(Dashboard!$D$15,15,(NPV(Dashboard!$D$15,BI12:BI25)+IF(BI11="-",,BI11)),,1)</f>
        <v>30.53054393867372</v>
      </c>
      <c r="BJ47" s="111">
        <f>-PMT(Dashboard!$D$15,15,(NPV(Dashboard!$D$15,BJ12:BJ25)+IF(BJ11="-",,BJ11)),,1)</f>
        <v>205.11248602590098</v>
      </c>
      <c r="BK47" s="109">
        <f>-PMT(Dashboard!$D$15,15,(NPV(Dashboard!$D$15,BK12:BK25)+IF(BK11="-",,BK11)),,1)</f>
        <v>32.972987453767615</v>
      </c>
      <c r="BL47" s="119">
        <f>-PMT(Dashboard!$D$15,15,(NPV(Dashboard!$D$15,BL12:BL25)+IF(BL11="-",,BL11)),,1)</f>
        <v>243.07109495982073</v>
      </c>
      <c r="BM47" s="112">
        <f>-PMT(Dashboard!$D$15,15,(NPV(Dashboard!$D$15,BM12:BM25)+IF(BM11="-",,BM11)),,1)</f>
        <v>130.17846220061469</v>
      </c>
      <c r="BO47" s="92" t="s">
        <v>22</v>
      </c>
      <c r="BP47" s="79">
        <v>15</v>
      </c>
      <c r="BQ47" s="121">
        <f>-PMT(Dashboard!$D$15,15,(NPV(Dashboard!$D$15,BQ12:BQ25)+IF(BQ11="-",,BQ11)),,1)</f>
        <v>93.999999999999986</v>
      </c>
      <c r="BR47" s="109">
        <f>-PMT(Dashboard!$D$15,15,(NPV(Dashboard!$D$15,BR12:BR25)+IF(BR11="-",,BR11)),,1)</f>
        <v>0.6482065392433296</v>
      </c>
      <c r="BS47" s="119">
        <f>-PMT(Dashboard!$D$15,15,(NPV(Dashboard!$D$15,BS12:BS25)+IF(BS11="-",,BS11)),,1)</f>
        <v>6.6041336769365184</v>
      </c>
      <c r="BT47" s="112">
        <f>-PMT(Dashboard!$D$15,15,(NPV(Dashboard!$D$15,BT12:BT25)+IF(BT11="-",,BT11)),,1)</f>
        <v>3.6261701080899238</v>
      </c>
      <c r="BU47" s="109">
        <f>-PMT(Dashboard!$D$15,15,(NPV(Dashboard!$D$15,BU12:BU25)+IF(BU11="-",,BU11)),,1)</f>
        <v>0.33332688743805861</v>
      </c>
      <c r="BV47" s="119">
        <f>-PMT(Dashboard!$D$15,15,(NPV(Dashboard!$D$15,BV12:BV25)+IF(BV11="-",,BV11)),,1)</f>
        <v>6.4440715691891333</v>
      </c>
      <c r="BW47" s="112">
        <f>-PMT(Dashboard!$D$15,15,(NPV(Dashboard!$D$15,BW12:BW25)+IF(BW11="-",,BW11)),,1)</f>
        <v>3.3886992283135946</v>
      </c>
      <c r="BX47" s="112">
        <f>-PMT(Dashboard!$D$15,15,(NPV(Dashboard!$D$15,BX12:BX25)+IF(BX11="-",,BX11)),,1)</f>
        <v>4.2295648140760873</v>
      </c>
      <c r="BY47" s="112">
        <f>-PMT(Dashboard!$D$15,15,(NPV(Dashboard!$D$15,BY12:BY25)+IF(BY11="-",,BY11)),,1)</f>
        <v>3.9525787799049765</v>
      </c>
    </row>
    <row r="48" spans="2:77" ht="13.5" thickBot="1" x14ac:dyDescent="0.25">
      <c r="B48" s="93" t="s">
        <v>23</v>
      </c>
      <c r="C48" s="79">
        <v>30</v>
      </c>
      <c r="D48" s="104">
        <f>-PMT(Dashboard!$D$15,30,(NPV(Dashboard!$D$15,D12:D40)+IF(D11="-",,D11)),,1)</f>
        <v>6.1521626208086808E-2</v>
      </c>
      <c r="E48" s="105">
        <f>-PMT(Dashboard!$D$15,30,(NPV(Dashboard!$D$15,E12:E40)+IF(E11="-",,E11)),,1)</f>
        <v>5.4048142357577739E-2</v>
      </c>
      <c r="F48" s="105">
        <f>-PMT(Dashboard!$D$15,30,(NPV(Dashboard!$D$15,F12:F40)+IF(F11="-",,F11)),,1)</f>
        <v>5.6369667337176847E-2</v>
      </c>
      <c r="G48" s="105">
        <f>-PMT(Dashboard!$D$15,30,(NPV(Dashboard!$D$15,G12:G40)+IF(G11="-",,G11)),,1)</f>
        <v>4.6571987955117106E-2</v>
      </c>
      <c r="H48" s="113">
        <f>-PMT(Dashboard!$D$15,30,(NPV(Dashboard!$D$15,H12:H40)+IF(H11="-",,H11)),,1)</f>
        <v>4.3376946898995832E-3</v>
      </c>
      <c r="I48" s="104">
        <f>-PMT(Dashboard!$D$15,30,(NPV(Dashboard!$D$15,I12:I40)+IF(I11="-",,I11)),,1)</f>
        <v>7.6818311895411329E-2</v>
      </c>
      <c r="J48" s="105">
        <f>-PMT(Dashboard!$D$15,30,(NPV(Dashboard!$D$15,J12:J40)+IF(J11="-",,J11)),,1)</f>
        <v>6.8101240332177543E-2</v>
      </c>
      <c r="K48" s="105">
        <f>-PMT(Dashboard!$D$15,30,(NPV(Dashboard!$D$15,K12:K40)+IF(K11="-",,K11)),,1)</f>
        <v>7.0809067068381984E-2</v>
      </c>
      <c r="L48" s="114">
        <f>-PMT(Dashboard!$D$15,30,(NPV(Dashboard!$D$15,L12:L40)+IF(L11="-",,L11)),,1)</f>
        <v>5.9381053837147472E-2</v>
      </c>
      <c r="M48" s="115">
        <f>-PMT(Dashboard!$D$15,30,(NPV(Dashboard!$D$15,M12:M40)+IF(M11="-",,M11)),,1)</f>
        <v>85.146541541345115</v>
      </c>
      <c r="N48" s="116">
        <f>-PMT(Dashboard!$D$15,30,(NPV(Dashboard!$D$15,N12:N40)+IF(N11="-",,N11)),,1)</f>
        <v>75.722990972062561</v>
      </c>
      <c r="O48" s="115">
        <f>-PMT(Dashboard!$D$15,30,(NPV(Dashboard!$D$15,O12:O40)+IF(O11="-",,O11)),,1)</f>
        <v>91.958264864652705</v>
      </c>
      <c r="P48" s="117">
        <f>-PMT(Dashboard!$D$15,30,(NPV(Dashboard!$D$15,P12:P40)+IF(P11="-",,P11)),,1)</f>
        <v>89.736469416530809</v>
      </c>
      <c r="Q48" s="118">
        <f>-PMT(Dashboard!$D$15,30,(NPV(Dashboard!$D$15,Q12:Q40)+IF(Q11="-",,Q11)),,1)</f>
        <v>90.847367140591771</v>
      </c>
      <c r="R48" s="104">
        <f>-PMT(Dashboard!$D$15,30,(NPV(Dashboard!$D$15,R12:R40)+IF(R11="-",,R11)),,1)</f>
        <v>3.6426095099539132E-2</v>
      </c>
      <c r="S48" s="105">
        <f>-PMT(Dashboard!$D$15,30,(NPV(Dashboard!$D$15,S12:S40)+IF(S11="-",,S11)),,1)</f>
        <v>3.7202412049973294E-2</v>
      </c>
      <c r="T48" s="105">
        <f>-PMT(Dashboard!$D$15,30,(NPV(Dashboard!$D$15,T12:T40)+IF(T11="-",,T11)),,1)</f>
        <v>3.5485055923878073E-2</v>
      </c>
      <c r="U48" s="106">
        <f>-PMT(Dashboard!$D$15,30,(NPV(Dashboard!$D$15,U12:U40)+IF(U11="-",,U11)),,1)</f>
        <v>3.5710546251911154E-2</v>
      </c>
      <c r="W48" s="93" t="s">
        <v>23</v>
      </c>
      <c r="X48" s="79">
        <v>30</v>
      </c>
      <c r="Y48" s="104">
        <f>-PMT(Dashboard!$D$15,30,(NPV(Dashboard!$D$15,Y12:Y40)+IF(Y11="-",,Y11)),,1)</f>
        <v>8.3893065479522886E-3</v>
      </c>
      <c r="Z48" s="105">
        <f>-PMT(Dashboard!$D$15,30,(NPV(Dashboard!$D$15,Z12:Z40)+IF(Z11="-",,Z11)),,1)</f>
        <v>5.8885587744304142E-3</v>
      </c>
      <c r="AA48" s="105">
        <f>-PMT(Dashboard!$D$15,30,(NPV(Dashboard!$D$15,AA12:AA40)+IF(AA11="-",,AA11)),,1)</f>
        <v>6.4915725125061835E-3</v>
      </c>
      <c r="AB48" s="114">
        <f>-PMT(Dashboard!$D$15,30,(NPV(Dashboard!$D$15,AB12:AB40)+IF(AB11="-",,AB11)),,1)</f>
        <v>4.446028548440486E-3</v>
      </c>
      <c r="AC48" s="115">
        <f>-PMT(Dashboard!$D$15,30,(NPV(Dashboard!$D$15,AC12:AC40)+IF(AC11="-",,AC11)),,1)</f>
        <v>22.263461604012804</v>
      </c>
      <c r="AD48" s="117">
        <f>-PMT(Dashboard!$D$15,30,(NPV(Dashboard!$D$15,AD12:AD40)+IF(AD11="-",,AD11)),,1)</f>
        <v>95.19882318042049</v>
      </c>
      <c r="AE48" s="115">
        <f>-PMT(Dashboard!$D$15,30,(NPV(Dashboard!$D$15,AE12:AE40)+IF(AE11="-",,AE11)),,1)</f>
        <v>24.044538532333831</v>
      </c>
      <c r="AF48" s="120">
        <f>-PMT(Dashboard!$D$15,30,(NPV(Dashboard!$D$15,AF12:AF40)+IF(AF11="-",,AF11)),,1)</f>
        <v>112.81654587536474</v>
      </c>
      <c r="AG48" s="118">
        <f>-PMT(Dashboard!$D$15,30,(NPV(Dashboard!$D$15,AG12:AG40)+IF(AG11="-",,AG11)),,1)</f>
        <v>65.498892305610696</v>
      </c>
      <c r="AH48" s="104">
        <f>-PMT(Dashboard!$D$15,30,(NPV(Dashboard!$D$15,AH12:AH40)+IF(AH11="-",,AH11)),,1)</f>
        <v>8.1774487449646181E-3</v>
      </c>
      <c r="AI48" s="105">
        <f>-PMT(Dashboard!$D$15,30,(NPV(Dashboard!$D$15,AI12:AI40)+IF(AI11="-",,AI11)),,1)</f>
        <v>5.7434119218371061E-3</v>
      </c>
      <c r="AJ48" s="105">
        <f>-PMT(Dashboard!$D$15,30,(NPV(Dashboard!$D$15,AJ12:AJ40)+IF(AJ11="-",,AJ11)),,1)</f>
        <v>6.4677546797515893E-3</v>
      </c>
      <c r="AK48" s="114">
        <f>-PMT(Dashboard!$D$15,30,(NPV(Dashboard!$D$15,AK12:AK40)+IF(AK11="-",,AK11)),,1)</f>
        <v>4.4335171244195776E-3</v>
      </c>
      <c r="AL48" s="115">
        <f>-PMT(Dashboard!$D$15,30,(NPV(Dashboard!$D$15,AL12:AL40)+IF(AL11="-",,AL11)),,1)</f>
        <v>16.410879375542521</v>
      </c>
      <c r="AM48" s="117">
        <f>-PMT(Dashboard!$D$15,30,(NPV(Dashboard!$D$15,AM12:AM40)+IF(AM11="-",,AM11)),,1)</f>
        <v>112.35393221184138</v>
      </c>
      <c r="AN48" s="115">
        <f>-PMT(Dashboard!$D$15,30,(NPV(Dashboard!$D$15,AN12:AN40)+IF(AN11="-",,AN11)),,1)</f>
        <v>17.723749725585922</v>
      </c>
      <c r="AO48" s="120">
        <f>-PMT(Dashboard!$D$15,30,(NPV(Dashboard!$D$15,AO12:AO40)+IF(AO11="-",,AO11)),,1)</f>
        <v>133.14642055640206</v>
      </c>
      <c r="AP48" s="118">
        <f>-PMT(Dashboard!$D$15,30,(NPV(Dashboard!$D$15,AP12:AP40)+IF(AP11="-",,AP11)),,1)</f>
        <v>71.138628299028611</v>
      </c>
      <c r="AQ48" s="104">
        <f>-PMT(Dashboard!$D$15,30,(NPV(Dashboard!$D$15,AQ12:AQ40)+IF(AQ11="-",,AQ11)),,1)</f>
        <v>3.4650911281905394E-3</v>
      </c>
      <c r="AR48" s="106">
        <f>-PMT(Dashboard!$D$15,30,(NPV(Dashboard!$D$15,AR12:AR40)+IF(AR11="-",,AR11)),,1)</f>
        <v>2.8815099013068317E-3</v>
      </c>
      <c r="AT48" s="93" t="s">
        <v>23</v>
      </c>
      <c r="AU48" s="79">
        <v>30</v>
      </c>
      <c r="AV48" s="104">
        <f>-PMT(Dashboard!$D$15,30,(NPV(Dashboard!$D$15,AV12:AV40)+IF(AV11="-",,AV11)),,1)</f>
        <v>8.5656830047400531E-3</v>
      </c>
      <c r="AW48" s="105">
        <f>-PMT(Dashboard!$D$15,30,(NPV(Dashboard!$D$15,AW12:AW40)+IF(AW11="-",,AW11)),,1)</f>
        <v>6.2115454016839454E-3</v>
      </c>
      <c r="AX48" s="105">
        <f>-PMT(Dashboard!$D$15,30,(NPV(Dashboard!$D$15,AX12:AX40)+IF(AX11="-",,AX11)),,1)</f>
        <v>6.449427363360071E-3</v>
      </c>
      <c r="AY48" s="114">
        <f>-PMT(Dashboard!$D$15,30,(NPV(Dashboard!$D$15,AY12:AY40)+IF(AY11="-",,AY11)),,1)</f>
        <v>4.3833854861001472E-3</v>
      </c>
      <c r="AZ48" s="115">
        <f>-PMT(Dashboard!$D$15,30,(NPV(Dashboard!$D$15,AZ12:AZ40)+IF(AZ11="-",,AZ11)),,1)</f>
        <v>22.86601656033541</v>
      </c>
      <c r="BA48" s="117">
        <f>-PMT(Dashboard!$D$15,30,(NPV(Dashboard!$D$15,BA12:BA40)+IF(BA11="-",,BA11)),,1)</f>
        <v>96.083029597273708</v>
      </c>
      <c r="BB48" s="115">
        <f>-PMT(Dashboard!$D$15,30,(NPV(Dashboard!$D$15,BB12:BB40)+IF(BB11="-",,BB11)),,1)</f>
        <v>24.695297885162255</v>
      </c>
      <c r="BC48" s="120">
        <f>-PMT(Dashboard!$D$15,30,(NPV(Dashboard!$D$15,BC12:BC40)+IF(BC11="-",,BC11)),,1)</f>
        <v>113.86438565381624</v>
      </c>
      <c r="BD48" s="118">
        <f>-PMT(Dashboard!$D$15,30,(NPV(Dashboard!$D$15,BD12:BD40)+IF(BD11="-",,BD11)),,1)</f>
        <v>66.320962714782254</v>
      </c>
      <c r="BE48" s="104">
        <f>-PMT(Dashboard!$D$15,30,(NPV(Dashboard!$D$15,BE12:BE40)+IF(BE11="-",,BE11)),,1)</f>
        <v>8.5544997087918569E-3</v>
      </c>
      <c r="BF48" s="105">
        <f>-PMT(Dashboard!$D$15,30,(NPV(Dashboard!$D$15,BF12:BF40)+IF(BF11="-",,BF11)),,1)</f>
        <v>6.20957061760548E-3</v>
      </c>
      <c r="BG48" s="105">
        <f>-PMT(Dashboard!$D$15,30,(NPV(Dashboard!$D$15,BG12:BG40)+IF(BG11="-",,BG11)),,1)</f>
        <v>6.5778294758274992E-3</v>
      </c>
      <c r="BH48" s="114">
        <f>-PMT(Dashboard!$D$15,30,(NPV(Dashboard!$D$15,BH12:BH40)+IF(BH11="-",,BH11)),,1)</f>
        <v>4.4793734390078206E-3</v>
      </c>
      <c r="BI48" s="115">
        <f>-PMT(Dashboard!$D$15,30,(NPV(Dashboard!$D$15,BI12:BI40)+IF(BI11="-",,BI11)),,1)</f>
        <v>16.78780478719662</v>
      </c>
      <c r="BJ48" s="117">
        <f>-PMT(Dashboard!$D$15,30,(NPV(Dashboard!$D$15,BJ12:BJ40)+IF(BJ11="-",,BJ11)),,1)</f>
        <v>113.35857742368404</v>
      </c>
      <c r="BK48" s="115">
        <f>-PMT(Dashboard!$D$15,30,(NPV(Dashboard!$D$15,BK12:BK40)+IF(BK11="-",,BK11)),,1)</f>
        <v>18.130829170172348</v>
      </c>
      <c r="BL48" s="120">
        <f>-PMT(Dashboard!$D$15,30,(NPV(Dashboard!$D$15,BL12:BL40)+IF(BL11="-",,BL11)),,1)</f>
        <v>134.33698782229683</v>
      </c>
      <c r="BM48" s="118">
        <f>-PMT(Dashboard!$D$15,30,(NPV(Dashboard!$D$15,BM12:BM40)+IF(BM11="-",,BM11)),,1)</f>
        <v>71.899033641573126</v>
      </c>
      <c r="BO48" s="93" t="s">
        <v>23</v>
      </c>
      <c r="BP48" s="79">
        <v>30</v>
      </c>
      <c r="BQ48" s="122">
        <f>-PMT(Dashboard!$D$15,30,(NPV(Dashboard!$D$15,BQ12:BQ40)+IF(BQ11="-",,BQ11)),,1)</f>
        <v>93.999999999999957</v>
      </c>
      <c r="BR48" s="115">
        <f>-PMT(Dashboard!$D$15,30,(NPV(Dashboard!$D$15,BR12:BR40)+IF(BR11="-",,BR11)),,1)</f>
        <v>0.35642879027834468</v>
      </c>
      <c r="BS48" s="120">
        <f>-PMT(Dashboard!$D$15,30,(NPV(Dashboard!$D$15,BS12:BS40)+IF(BS11="-",,BS11)),,1)</f>
        <v>3.631409488794636</v>
      </c>
      <c r="BT48" s="118">
        <f>-PMT(Dashboard!$D$15,30,(NPV(Dashboard!$D$15,BT12:BT40)+IF(BT11="-",,BT11)),,1)</f>
        <v>1.9939191395364901</v>
      </c>
      <c r="BU48" s="115">
        <f>-PMT(Dashboard!$D$15,30,(NPV(Dashboard!$D$15,BU12:BU40)+IF(BU11="-",,BU11)),,1)</f>
        <v>0.1832861781917233</v>
      </c>
      <c r="BV48" s="120">
        <f>-PMT(Dashboard!$D$15,30,(NPV(Dashboard!$D$15,BV12:BV40)+IF(BV11="-",,BV11)),,1)</f>
        <v>3.5493763915060068</v>
      </c>
      <c r="BW48" s="118">
        <f>-PMT(Dashboard!$D$15,30,(NPV(Dashboard!$D$15,BW12:BW40)+IF(BW11="-",,BW11)),,1)</f>
        <v>1.8663312848488651</v>
      </c>
      <c r="BX48" s="118">
        <f>-PMT(Dashboard!$D$15,30,(NPV(Dashboard!$D$15,BX12:BX40)+IF(BX11="-",,BX11)),,1)</f>
        <v>2.3257072843553619</v>
      </c>
      <c r="BY48" s="118">
        <f>-PMT(Dashboard!$D$15,30,(NPV(Dashboard!$D$15,BY12:BY40)+IF(BY11="-",,BY11)),,1)</f>
        <v>2.1768888106477156</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tr">
        <f>IF(Dashboard!$D$4="2018 $","All Avoided Costs are in 2018 Dollars","All Avoided Costs are in Nominal Dollars")</f>
        <v>All Avoided Costs are in 2018 Dollars</v>
      </c>
      <c r="E50" s="97"/>
      <c r="F50" s="95"/>
      <c r="G50" s="95"/>
      <c r="H50" s="95"/>
      <c r="K50" s="10"/>
      <c r="L50" s="95"/>
      <c r="M50" s="95"/>
      <c r="N50" s="95"/>
      <c r="O50" s="95"/>
      <c r="P50" s="95"/>
      <c r="Q50" s="95"/>
      <c r="R50" s="75"/>
      <c r="S50" s="75"/>
      <c r="T50" s="75"/>
      <c r="U50" s="75"/>
      <c r="W50" s="96" t="s">
        <v>116</v>
      </c>
      <c r="X50" s="10"/>
      <c r="Y50" s="97" t="str">
        <f>$D50</f>
        <v>All Avoided Costs are in 2018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All Avoided Costs are in 2018 Dollars</v>
      </c>
      <c r="AW50" s="98"/>
      <c r="BO50" s="96" t="s">
        <v>116</v>
      </c>
      <c r="BP50" s="10"/>
      <c r="BQ50" s="97" t="str">
        <f>$D50</f>
        <v>All Avoided Costs are in 2018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8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CJ65"/>
  <sheetViews>
    <sheetView showGridLines="0"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("&amp;Dashboard!$D$4&amp;")"</f>
        <v>AESC 2018 Results: Avoided Cost of Electricity (2018 $)</v>
      </c>
      <c r="C2" s="11"/>
      <c r="F2" s="11"/>
      <c r="G2" s="11"/>
      <c r="H2" s="11"/>
      <c r="K2" s="11"/>
      <c r="L2" s="11"/>
      <c r="M2" s="11"/>
      <c r="N2" s="11"/>
      <c r="O2" s="11"/>
      <c r="P2" s="11"/>
      <c r="U2" s="12" t="s">
        <v>24</v>
      </c>
      <c r="W2" s="11" t="str">
        <f>$B$2</f>
        <v>AESC 2018 Results: Avoided Cost of Electricity (2018 $)</v>
      </c>
      <c r="X2" s="11"/>
      <c r="AB2" s="11"/>
      <c r="AI2" s="11"/>
      <c r="AK2" s="11"/>
      <c r="AQ2" s="11"/>
      <c r="AR2" s="12" t="s">
        <v>25</v>
      </c>
      <c r="AT2" s="11" t="str">
        <f>$B$2</f>
        <v>AESC 2018 Results: Avoided Cost of Electricity (2018 $)</v>
      </c>
      <c r="AV2" s="11"/>
      <c r="AW2" s="11"/>
      <c r="AZ2" s="11"/>
      <c r="BA2" s="11"/>
      <c r="BB2" s="11"/>
      <c r="BC2" s="11"/>
      <c r="BD2" s="11"/>
      <c r="BM2" s="12" t="s">
        <v>26</v>
      </c>
      <c r="BO2" s="11" t="str">
        <f>$B$2</f>
        <v>AESC 2018 Results: Avoided Cost of Electricity (2018 $)</v>
      </c>
      <c r="BQ2" s="11"/>
      <c r="BR2" s="11"/>
      <c r="BS2" s="11"/>
      <c r="BU2" s="11"/>
      <c r="BV2" s="11"/>
      <c r="BW2" s="12"/>
      <c r="BY2" s="12"/>
      <c r="CJ2" s="12" t="s">
        <v>27</v>
      </c>
    </row>
    <row r="3" spans="1:88" ht="23.25" x14ac:dyDescent="0.35">
      <c r="B3" s="13" t="s">
        <v>28</v>
      </c>
      <c r="D3" s="13" t="s">
        <v>0</v>
      </c>
      <c r="F3" s="11"/>
      <c r="G3" s="11"/>
      <c r="H3" s="11"/>
      <c r="K3" s="11"/>
      <c r="L3" s="11"/>
      <c r="M3" s="11"/>
      <c r="N3" s="11"/>
      <c r="O3" s="11"/>
      <c r="P3" s="11"/>
      <c r="Q3" s="11"/>
      <c r="R3" s="11"/>
      <c r="S3" s="11"/>
      <c r="T3" s="11"/>
      <c r="U3" s="11"/>
      <c r="W3" s="13" t="s">
        <v>28</v>
      </c>
      <c r="Y3" s="13" t="str">
        <f>D3</f>
        <v>WCMA</v>
      </c>
      <c r="AI3" s="11"/>
      <c r="AJ3" s="11"/>
      <c r="AK3" s="11"/>
      <c r="AL3" s="11"/>
      <c r="AQ3" s="11"/>
      <c r="AR3" s="11"/>
      <c r="AT3" s="13" t="s">
        <v>28</v>
      </c>
      <c r="AV3" s="13" t="str">
        <f>Y3</f>
        <v>WCMA</v>
      </c>
      <c r="BO3" s="13" t="s">
        <v>28</v>
      </c>
      <c r="BQ3" s="13" t="str">
        <f>AV3</f>
        <v>WCMA</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v>4.7565278495845499E-2</v>
      </c>
      <c r="E11" s="49">
        <v>4.3352000900342087E-2</v>
      </c>
      <c r="F11" s="49">
        <v>3.1797956863990701E-2</v>
      </c>
      <c r="G11" s="49">
        <v>2.5744324336155866E-2</v>
      </c>
      <c r="H11" s="50">
        <v>3.8693606154167615E-3</v>
      </c>
      <c r="I11" s="101">
        <f>IFERROR((D11+$H11)*(1+Dashboard!$D$7)*(1+Dashboard!$D$8),"-")</f>
        <v>5.999336305937631E-2</v>
      </c>
      <c r="J11" s="102">
        <f>IFERROR((E11+$H11)*(1+Dashboard!$D$7)*(1+Dashboard!$D$8),"-")</f>
        <v>5.5078996071981128E-2</v>
      </c>
      <c r="K11" s="102">
        <f>IFERROR((F11+$H11)*(1+Dashboard!$D$7)*(1+Dashboard!$D$8),"-")</f>
        <v>4.1602359107980873E-2</v>
      </c>
      <c r="L11" s="103">
        <f>IFERROR((G11+$H11)*(1+Dashboard!$D$7)*(1+Dashboard!$D$8),"-")</f>
        <v>3.4541402127514317E-2</v>
      </c>
      <c r="M11" s="53">
        <v>104.4975</v>
      </c>
      <c r="N11" s="54">
        <v>0</v>
      </c>
      <c r="O11" s="109">
        <f>M11*(1+Dashboard!$D$8)</f>
        <v>112.85730000000001</v>
      </c>
      <c r="P11" s="111">
        <f>N11*(1+Dashboard!$D$10)*(1+Dashboard!$D$7)*(1+Dashboard!$D$8)</f>
        <v>0</v>
      </c>
      <c r="Q11" s="112">
        <f>O11*Dashboard!$D$9+P11*(1-Dashboard!$D$9)</f>
        <v>56.428650000000005</v>
      </c>
      <c r="R11" s="51">
        <v>4.5903584515619753E-2</v>
      </c>
      <c r="S11" s="49">
        <v>4.6881886764262748E-2</v>
      </c>
      <c r="T11" s="49">
        <v>4.4717701943951693E-2</v>
      </c>
      <c r="U11" s="52">
        <v>4.5001861261661585E-2</v>
      </c>
      <c r="W11" s="36">
        <v>2018</v>
      </c>
      <c r="X11" s="47"/>
      <c r="Y11" s="56">
        <v>1.955572788517863E-2</v>
      </c>
      <c r="Z11" s="49">
        <v>1.362871101582314E-2</v>
      </c>
      <c r="AA11" s="49">
        <v>1.3483910535859688E-2</v>
      </c>
      <c r="AB11" s="52">
        <v>8.8866456076802207E-3</v>
      </c>
      <c r="AC11" s="53">
        <v>239.64009263490385</v>
      </c>
      <c r="AD11" s="55" t="s">
        <v>121</v>
      </c>
      <c r="AE11" s="109">
        <f>IFERROR(AC11*(1+Dashboard!$D$8),"-")</f>
        <v>258.81130004569616</v>
      </c>
      <c r="AF11" s="119" t="str">
        <f>IFERROR(AD11*(1+Dashboard!$D$7)*(1+Dashboard!$D$8)*(1+Dashboard!$D$10),"-")</f>
        <v>-</v>
      </c>
      <c r="AG11" s="112">
        <f>IF(AND(AE11="-",AF11="-"),"-",IFERROR(AE11*Dashboard!$D$9,0)+IFERROR(AF11*(1-Dashboard!$D$9),0))</f>
        <v>129.40565002284808</v>
      </c>
      <c r="AH11" s="51" t="s">
        <v>121</v>
      </c>
      <c r="AI11" s="49" t="s">
        <v>121</v>
      </c>
      <c r="AJ11" s="49" t="s">
        <v>121</v>
      </c>
      <c r="AK11" s="52" t="s">
        <v>121</v>
      </c>
      <c r="AL11" s="53" t="s">
        <v>121</v>
      </c>
      <c r="AM11" s="55" t="s">
        <v>121</v>
      </c>
      <c r="AN11" s="109" t="str">
        <f>IFERROR(AL11*(1+Dashboard!$D$8),"-")</f>
        <v>-</v>
      </c>
      <c r="AO11" s="119" t="str">
        <f>IFERROR(AM11*(1+Dashboard!$D$7)*(1+Dashboard!$D$8)*(1+Dashboard!$D$10),"-")</f>
        <v>-</v>
      </c>
      <c r="AP11" s="112" t="str">
        <f>IF(AND(AN11="-",AO11="-"),"-",IFERROR(AN11*Dashboard!$D$9,0)+IFERROR(AO11*(1-Dashboard!$D$9),0))</f>
        <v>-</v>
      </c>
      <c r="AQ11" s="56">
        <v>7.4809652186822329E-3</v>
      </c>
      <c r="AR11" s="58">
        <v>0</v>
      </c>
      <c r="AT11" s="36">
        <v>2018</v>
      </c>
      <c r="AU11" s="47"/>
      <c r="AV11" s="56">
        <v>1.9151799316945821E-2</v>
      </c>
      <c r="AW11" s="49">
        <v>1.377607744310577E-2</v>
      </c>
      <c r="AX11" s="49">
        <v>1.2834710638624904E-2</v>
      </c>
      <c r="AY11" s="52">
        <v>8.3595987252984005E-3</v>
      </c>
      <c r="AZ11" s="53">
        <v>247.30796036656278</v>
      </c>
      <c r="BA11" s="55" t="s">
        <v>121</v>
      </c>
      <c r="BB11" s="109">
        <f>IFERROR(AZ11*(1+Dashboard!$D$8),"-")</f>
        <v>267.09259719588783</v>
      </c>
      <c r="BC11" s="119" t="str">
        <f>IFERROR(BA11*(1+Dashboard!$D$7)*(1+Dashboard!$D$8)*(1+Dashboard!$D$10),"-")</f>
        <v>-</v>
      </c>
      <c r="BD11" s="112">
        <f>IF(AND(BB11="-",BC11="-"),"-",IFERROR(BB11*Dashboard!$D$9,0)+IFERROR(BC11*(1-Dashboard!$D$9),0))</f>
        <v>133.54629859794392</v>
      </c>
      <c r="BE11" s="51" t="s">
        <v>121</v>
      </c>
      <c r="BF11" s="49" t="s">
        <v>121</v>
      </c>
      <c r="BG11" s="49" t="s">
        <v>121</v>
      </c>
      <c r="BH11" s="52" t="s">
        <v>121</v>
      </c>
      <c r="BI11" s="53" t="s">
        <v>121</v>
      </c>
      <c r="BJ11" s="55" t="s">
        <v>121</v>
      </c>
      <c r="BK11" s="109" t="str">
        <f>IFERROR(BI11*(1+Dashboard!$D$8),"-")</f>
        <v>-</v>
      </c>
      <c r="BL11" s="119" t="str">
        <f>IFERROR(BJ11*(1+Dashboard!$D$7)*(1+Dashboard!$D$8)*(1+Dashboard!$D$10),"-")</f>
        <v>-</v>
      </c>
      <c r="BM11" s="112" t="str">
        <f>IF(AND(BK11="-",BL11="-"),"-",IFERROR(BK11*Dashboard!$D$9,0)+IFERROR(BL11*(1-Dashboard!$D$9),0))</f>
        <v>-</v>
      </c>
      <c r="BO11" s="36">
        <v>2018</v>
      </c>
      <c r="BP11" s="47"/>
      <c r="BQ11" s="59">
        <v>94</v>
      </c>
      <c r="BR11" s="60">
        <v>5.3250000000000002</v>
      </c>
      <c r="BS11" s="57">
        <v>16.643999999999998</v>
      </c>
      <c r="BT11" s="112">
        <f>IF(AND(BR11="-",BS11="-"),"-",IFERROR(BR11*Dashboard!$D$9,0)+IFERROR(BS11*(1-Dashboard!$D$9),0))</f>
        <v>10.984499999999999</v>
      </c>
      <c r="BU11" s="60" t="s">
        <v>121</v>
      </c>
      <c r="BV11" s="57" t="s">
        <v>121</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v>4.8383918997582716E-2</v>
      </c>
      <c r="E12" s="49">
        <v>4.4885460311308079E-2</v>
      </c>
      <c r="F12" s="49">
        <v>3.1685960561829436E-2</v>
      </c>
      <c r="G12" s="49">
        <v>2.8296422183612089E-2</v>
      </c>
      <c r="H12" s="50">
        <v>8.2487564474023611E-3</v>
      </c>
      <c r="I12" s="101">
        <f>IFERROR((D12+$H12)*(1+Dashboard!$D$7)*(1+Dashboard!$D$8),"-")</f>
        <v>6.6056352639030605E-2</v>
      </c>
      <c r="J12" s="102">
        <f>IFERROR((E12+$H12)*(1+Dashboard!$D$7)*(1+Dashboard!$D$8),"-")</f>
        <v>6.1975750427359859E-2</v>
      </c>
      <c r="K12" s="102">
        <f>IFERROR((F12+$H12)*(1+Dashboard!$D$7)*(1+Dashboard!$D$8),"-")</f>
        <v>4.6579853919567975E-2</v>
      </c>
      <c r="L12" s="103">
        <f>IFERROR((G12+$H12)*(1+Dashboard!$D$7)*(1+Dashboard!$D$8),"-")</f>
        <v>4.2626296355215254E-2</v>
      </c>
      <c r="M12" s="53">
        <v>100.00999999999999</v>
      </c>
      <c r="N12" s="54">
        <v>0</v>
      </c>
      <c r="O12" s="109">
        <f>M12*(1+Dashboard!$D$8)</f>
        <v>108.0108</v>
      </c>
      <c r="P12" s="111">
        <f>N12*(1+Dashboard!$D$10)*(1+Dashboard!$D$7)*(1+Dashboard!$D$8)</f>
        <v>0</v>
      </c>
      <c r="Q12" s="112">
        <f>O12*Dashboard!$D$9+P12*(1-Dashboard!$D$9)</f>
        <v>54.005400000000002</v>
      </c>
      <c r="R12" s="51">
        <v>4.4646866518084541E-2</v>
      </c>
      <c r="S12" s="49">
        <v>4.5598385454359409E-2</v>
      </c>
      <c r="T12" s="49">
        <v>4.3493450255671084E-2</v>
      </c>
      <c r="U12" s="52">
        <v>4.376983004739185E-2</v>
      </c>
      <c r="W12" s="36">
        <v>2019</v>
      </c>
      <c r="X12" s="47"/>
      <c r="Y12" s="51">
        <v>3.061231436908576E-2</v>
      </c>
      <c r="Z12" s="49">
        <v>2.1213298341580807E-2</v>
      </c>
      <c r="AA12" s="49">
        <v>2.0547792223988708E-2</v>
      </c>
      <c r="AB12" s="52">
        <v>1.5046879378526428E-2</v>
      </c>
      <c r="AC12" s="53">
        <v>125.95102666797629</v>
      </c>
      <c r="AD12" s="55" t="s">
        <v>121</v>
      </c>
      <c r="AE12" s="109">
        <f>IFERROR(AC12*(1+Dashboard!$D$8),"-")</f>
        <v>136.02710880141441</v>
      </c>
      <c r="AF12" s="119" t="str">
        <f>IFERROR(AD12*(1+Dashboard!$D$7)*(1+Dashboard!$D$8)*(1+Dashboard!$D$10),"-")</f>
        <v>-</v>
      </c>
      <c r="AG12" s="112">
        <f>IF(AND(AE12="-",AF12="-"),"-",IFERROR(AE12*Dashboard!$D$9,0)+IFERROR(AF12*(1-Dashboard!$D$9),0))</f>
        <v>68.013554400707207</v>
      </c>
      <c r="AH12" s="51">
        <v>1.9747890524607768E-2</v>
      </c>
      <c r="AI12" s="49">
        <v>1.3684620125893877E-2</v>
      </c>
      <c r="AJ12" s="49">
        <v>1.3255304596358566E-2</v>
      </c>
      <c r="AK12" s="52">
        <v>9.7066861107434899E-3</v>
      </c>
      <c r="AL12" s="53">
        <v>151.74822490117626</v>
      </c>
      <c r="AM12" s="55" t="s">
        <v>121</v>
      </c>
      <c r="AN12" s="109">
        <f>IFERROR(AL12*(1+Dashboard!$D$8),"-")</f>
        <v>163.88808289327037</v>
      </c>
      <c r="AO12" s="119" t="str">
        <f>IFERROR(AM12*(1+Dashboard!$D$7)*(1+Dashboard!$D$8)*(1+Dashboard!$D$10),"-")</f>
        <v>-</v>
      </c>
      <c r="AP12" s="112">
        <f>IF(AND(AN12="-",AO12="-"),"-",IFERROR(AN12*Dashboard!$D$9,0)+IFERROR(AO12*(1-Dashboard!$D$9),0))</f>
        <v>81.944041446635183</v>
      </c>
      <c r="AQ12" s="56">
        <v>1.1796579428169493E-2</v>
      </c>
      <c r="AR12" s="58">
        <v>7.3728621426059323E-3</v>
      </c>
      <c r="AT12" s="36">
        <v>2019</v>
      </c>
      <c r="AU12" s="47"/>
      <c r="AV12" s="51">
        <v>2.9772154162821994E-2</v>
      </c>
      <c r="AW12" s="49">
        <v>2.1303842657477173E-2</v>
      </c>
      <c r="AX12" s="49">
        <v>1.9548017815286787E-2</v>
      </c>
      <c r="AY12" s="52">
        <v>1.4002675287675213E-2</v>
      </c>
      <c r="AZ12" s="53">
        <v>129.05518435527375</v>
      </c>
      <c r="BA12" s="55" t="s">
        <v>121</v>
      </c>
      <c r="BB12" s="109">
        <f>IFERROR(AZ12*(1+Dashboard!$D$8),"-")</f>
        <v>139.37959910369565</v>
      </c>
      <c r="BC12" s="119" t="str">
        <f>IFERROR(BA12*(1+Dashboard!$D$7)*(1+Dashboard!$D$8)*(1+Dashboard!$D$10),"-")</f>
        <v>-</v>
      </c>
      <c r="BD12" s="112">
        <f>IF(AND(BB12="-",BC12="-"),"-",IFERROR(BB12*Dashboard!$D$9,0)+IFERROR(BC12*(1-Dashboard!$D$9),0))</f>
        <v>69.689799551847827</v>
      </c>
      <c r="BE12" s="51">
        <v>1.9205906289884774E-2</v>
      </c>
      <c r="BF12" s="49">
        <v>1.3743029928445514E-2</v>
      </c>
      <c r="BG12" s="49">
        <v>1.26103538313067E-2</v>
      </c>
      <c r="BH12" s="52">
        <v>9.0330739224307507E-3</v>
      </c>
      <c r="BI12" s="53">
        <v>155.48817392201661</v>
      </c>
      <c r="BJ12" s="55" t="s">
        <v>121</v>
      </c>
      <c r="BK12" s="109">
        <f>IFERROR(BI12*(1+Dashboard!$D$8),"-")</f>
        <v>167.92722783577796</v>
      </c>
      <c r="BL12" s="119" t="str">
        <f>IFERROR(BJ12*(1+Dashboard!$D$7)*(1+Dashboard!$D$8)*(1+Dashboard!$D$10),"-")</f>
        <v>-</v>
      </c>
      <c r="BM12" s="112">
        <f>IF(AND(BK12="-",BL12="-"),"-",IFERROR(BK12*Dashboard!$D$9,0)+IFERROR(BL12*(1-Dashboard!$D$9),0))</f>
        <v>83.963613917888978</v>
      </c>
      <c r="BO12" s="36">
        <v>2019</v>
      </c>
      <c r="BP12" s="47"/>
      <c r="BQ12" s="59">
        <v>94</v>
      </c>
      <c r="BR12" s="53">
        <v>2.15</v>
      </c>
      <c r="BS12" s="57">
        <v>12.668849999999999</v>
      </c>
      <c r="BT12" s="112">
        <f>IF(AND(BR12="-",BS12="-"),"-",IFERROR(BR12*Dashboard!$D$9,0)+IFERROR(BS12*(1-Dashboard!$D$9),0))</f>
        <v>7.4094249999999997</v>
      </c>
      <c r="BU12" s="53">
        <v>2.6</v>
      </c>
      <c r="BV12" s="57">
        <v>12.668849999999999</v>
      </c>
      <c r="BW12" s="112">
        <f>IF(AND(BU12="-",BV12="-"),"-",IFERROR(BU12*Dashboard!$D$9,0)+IFERROR(BV12*(1-Dashboard!$D$9),0))</f>
        <v>7.6344249999999994</v>
      </c>
      <c r="BX12" s="112">
        <f>IFERROR(BT12*(1+Dashboard!$D$7)*(1+Dashboard!$D$8),"-")</f>
        <v>8.6423533199999998</v>
      </c>
      <c r="BY12" s="112">
        <f>IFERROR(BW12*(1+Dashboard!$D$7)*(1+Dashboard!$D$8),"-")</f>
        <v>8.9047933200000013</v>
      </c>
    </row>
    <row r="13" spans="1:88" x14ac:dyDescent="0.2">
      <c r="B13" s="36">
        <v>2020</v>
      </c>
      <c r="C13" s="47"/>
      <c r="D13" s="48">
        <v>5.1745291810570686E-2</v>
      </c>
      <c r="E13" s="49">
        <v>4.8535334942097989E-2</v>
      </c>
      <c r="F13" s="49">
        <v>3.7547412544915844E-2</v>
      </c>
      <c r="G13" s="49">
        <v>3.26254051037599E-2</v>
      </c>
      <c r="H13" s="50">
        <v>8.5205107324035322E-3</v>
      </c>
      <c r="I13" s="101">
        <f>IFERROR((D13+$H13)*(1+Dashboard!$D$7)*(1+Dashboard!$D$8),"-")</f>
        <v>7.0294032086125127E-2</v>
      </c>
      <c r="J13" s="102">
        <f>IFERROR((E13+$H13)*(1+Dashboard!$D$7)*(1+Dashboard!$D$8),"-")</f>
        <v>6.6549938394738578E-2</v>
      </c>
      <c r="K13" s="102">
        <f>IFERROR((F13+$H13)*(1+Dashboard!$D$7)*(1+Dashboard!$D$8),"-")</f>
        <v>5.3733625710665325E-2</v>
      </c>
      <c r="L13" s="103">
        <f>IFERROR((G13+$H13)*(1+Dashboard!$D$7)*(1+Dashboard!$D$8),"-")</f>
        <v>4.7992596231301039E-2</v>
      </c>
      <c r="M13" s="53">
        <v>73.849999999999994</v>
      </c>
      <c r="N13" s="54">
        <v>0</v>
      </c>
      <c r="O13" s="109">
        <f>M13*(1+Dashboard!$D$8)</f>
        <v>79.757999999999996</v>
      </c>
      <c r="P13" s="111">
        <f>N13*(1+Dashboard!$D$10)*(1+Dashboard!$D$7)*(1+Dashboard!$D$8)</f>
        <v>0</v>
      </c>
      <c r="Q13" s="112">
        <f>O13*Dashboard!$D$9+P13*(1-Dashboard!$D$9)</f>
        <v>39.878999999999998</v>
      </c>
      <c r="R13" s="51">
        <v>4.3435879311609089E-2</v>
      </c>
      <c r="S13" s="49">
        <v>4.4361589555171298E-2</v>
      </c>
      <c r="T13" s="49">
        <v>4.2313747939859966E-2</v>
      </c>
      <c r="U13" s="52">
        <v>4.2582631295257106E-2</v>
      </c>
      <c r="W13" s="36">
        <v>2020</v>
      </c>
      <c r="X13" s="47"/>
      <c r="Y13" s="51">
        <v>3.50895881920706E-2</v>
      </c>
      <c r="Z13" s="49">
        <v>2.5127903873272465E-2</v>
      </c>
      <c r="AA13" s="49">
        <v>2.6189102090828614E-2</v>
      </c>
      <c r="AB13" s="52">
        <v>1.8254307601719311E-2</v>
      </c>
      <c r="AC13" s="53">
        <v>153.41235289264577</v>
      </c>
      <c r="AD13" s="55" t="s">
        <v>121</v>
      </c>
      <c r="AE13" s="109">
        <f>IFERROR(AC13*(1+Dashboard!$D$8),"-")</f>
        <v>165.68534112405743</v>
      </c>
      <c r="AF13" s="119" t="str">
        <f>IFERROR(AD13*(1+Dashboard!$D$7)*(1+Dashboard!$D$8)*(1+Dashboard!$D$10),"-")</f>
        <v>-</v>
      </c>
      <c r="AG13" s="112">
        <f>IF(AND(AE13="-",AF13="-"),"-",IFERROR(AE13*Dashboard!$D$9,0)+IFERROR(AF13*(1-Dashboard!$D$9),0))</f>
        <v>82.842670562028715</v>
      </c>
      <c r="AH13" s="51">
        <v>3.2492753035175542E-2</v>
      </c>
      <c r="AI13" s="49">
        <v>2.3268291733055356E-2</v>
      </c>
      <c r="AJ13" s="49">
        <v>2.4250955063718559E-2</v>
      </c>
      <c r="AK13" s="52">
        <v>1.6903381865986868E-2</v>
      </c>
      <c r="AL13" s="53">
        <v>190.04813865805369</v>
      </c>
      <c r="AM13" s="55" t="s">
        <v>121</v>
      </c>
      <c r="AN13" s="109">
        <f>IFERROR(AL13*(1+Dashboard!$D$8),"-")</f>
        <v>205.25198975069799</v>
      </c>
      <c r="AO13" s="119" t="str">
        <f>IFERROR(AM13*(1+Dashboard!$D$7)*(1+Dashboard!$D$8)*(1+Dashboard!$D$10),"-")</f>
        <v>-</v>
      </c>
      <c r="AP13" s="112">
        <f>IF(AND(AN13="-",AO13="-"),"-",IFERROR(AN13*Dashboard!$D$9,0)+IFERROR(AO13*(1-Dashboard!$D$9),0))</f>
        <v>102.62599487534899</v>
      </c>
      <c r="AQ13" s="56">
        <v>1.3038117862865128E-2</v>
      </c>
      <c r="AR13" s="58">
        <v>1.1569973307524789E-2</v>
      </c>
      <c r="AT13" s="36">
        <v>2020</v>
      </c>
      <c r="AU13" s="47"/>
      <c r="AV13" s="51">
        <v>3.4017256755423525E-2</v>
      </c>
      <c r="AW13" s="49">
        <v>2.5093083003989412E-2</v>
      </c>
      <c r="AX13" s="49">
        <v>2.4663156108847763E-2</v>
      </c>
      <c r="AY13" s="52">
        <v>1.7132345758941028E-2</v>
      </c>
      <c r="AZ13" s="53">
        <v>156.93204825459205</v>
      </c>
      <c r="BA13" s="55" t="s">
        <v>121</v>
      </c>
      <c r="BB13" s="109">
        <f>IFERROR(AZ13*(1+Dashboard!$D$8),"-")</f>
        <v>169.48661211495943</v>
      </c>
      <c r="BC13" s="119" t="str">
        <f>IFERROR(BA13*(1+Dashboard!$D$7)*(1+Dashboard!$D$8)*(1+Dashboard!$D$10),"-")</f>
        <v>-</v>
      </c>
      <c r="BD13" s="112">
        <f>IF(AND(BB13="-",BC13="-"),"-",IFERROR(BB13*Dashboard!$D$9,0)+IFERROR(BC13*(1-Dashboard!$D$9),0))</f>
        <v>84.743306057479714</v>
      </c>
      <c r="BE13" s="51">
        <v>3.1499780408876604E-2</v>
      </c>
      <c r="BF13" s="49">
        <v>2.3236047812155197E-2</v>
      </c>
      <c r="BG13" s="49">
        <v>2.2837938026695408E-2</v>
      </c>
      <c r="BH13" s="52">
        <v>1.586445177445267E-2</v>
      </c>
      <c r="BI13" s="53">
        <v>194.40835828553941</v>
      </c>
      <c r="BJ13" s="55" t="s">
        <v>121</v>
      </c>
      <c r="BK13" s="109">
        <f>IFERROR(BI13*(1+Dashboard!$D$8),"-")</f>
        <v>209.96102694838257</v>
      </c>
      <c r="BL13" s="119" t="str">
        <f>IFERROR(BJ13*(1+Dashboard!$D$7)*(1+Dashboard!$D$8)*(1+Dashboard!$D$10),"-")</f>
        <v>-</v>
      </c>
      <c r="BM13" s="112">
        <f>IF(AND(BK13="-",BL13="-"),"-",IFERROR(BK13*Dashboard!$D$9,0)+IFERROR(BL13*(1-Dashboard!$D$9),0))</f>
        <v>104.98051347419128</v>
      </c>
      <c r="BO13" s="36">
        <v>2020</v>
      </c>
      <c r="BP13" s="47"/>
      <c r="BQ13" s="59">
        <v>94</v>
      </c>
      <c r="BR13" s="53">
        <v>0.92499999999999993</v>
      </c>
      <c r="BS13" s="57">
        <v>4.6398000000000001</v>
      </c>
      <c r="BT13" s="112">
        <f>IF(AND(BR13="-",BS13="-"),"-",IFERROR(BR13*Dashboard!$D$9,0)+IFERROR(BS13*(1-Dashboard!$D$9),0))</f>
        <v>2.7824</v>
      </c>
      <c r="BU13" s="53">
        <v>1.1499999999999999</v>
      </c>
      <c r="BV13" s="57">
        <v>4.6398000000000001</v>
      </c>
      <c r="BW13" s="112">
        <f>IF(AND(BU13="-",BV13="-"),"-",IFERROR(BU13*Dashboard!$D$9,0)+IFERROR(BV13*(1-Dashboard!$D$9),0))</f>
        <v>2.8948999999999998</v>
      </c>
      <c r="BX13" s="112">
        <f>IFERROR(BT13*(1+Dashboard!$D$7)*(1+Dashboard!$D$8),"-")</f>
        <v>3.2453913600000002</v>
      </c>
      <c r="BY13" s="112">
        <f>IFERROR(BW13*(1+Dashboard!$D$7)*(1+Dashboard!$D$8),"-")</f>
        <v>3.3766113600000001</v>
      </c>
    </row>
    <row r="14" spans="1:88" x14ac:dyDescent="0.2">
      <c r="B14" s="36">
        <v>2021</v>
      </c>
      <c r="C14" s="47"/>
      <c r="D14" s="48">
        <v>5.401380031310108E-2</v>
      </c>
      <c r="E14" s="49">
        <v>5.0367666935847599E-2</v>
      </c>
      <c r="F14" s="49">
        <v>4.5320715454535337E-2</v>
      </c>
      <c r="G14" s="49">
        <v>3.763033784879171E-2</v>
      </c>
      <c r="H14" s="50">
        <v>6.6028725242887418E-3</v>
      </c>
      <c r="I14" s="101">
        <f>IFERROR((D14+$H14)*(1+Dashboard!$D$7)*(1+Dashboard!$D$8),"-")</f>
        <v>7.0703287197531495E-2</v>
      </c>
      <c r="J14" s="102">
        <f>IFERROR((E14+$H14)*(1+Dashboard!$D$7)*(1+Dashboard!$D$8),"-")</f>
        <v>6.6450437226303033E-2</v>
      </c>
      <c r="K14" s="102">
        <f>IFERROR((F14+$H14)*(1+Dashboard!$D$7)*(1+Dashboard!$D$8),"-")</f>
        <v>6.0563673018500415E-2</v>
      </c>
      <c r="L14" s="103">
        <f>IFERROR((G14+$H14)*(1+Dashboard!$D$7)*(1+Dashboard!$D$8),"-")</f>
        <v>5.159361657916104E-2</v>
      </c>
      <c r="M14" s="53">
        <v>59.93</v>
      </c>
      <c r="N14" s="54">
        <v>0</v>
      </c>
      <c r="O14" s="109">
        <f>M14*(1+Dashboard!$D$8)</f>
        <v>64.724400000000003</v>
      </c>
      <c r="P14" s="111">
        <f>N14*(1+Dashboard!$D$10)*(1+Dashboard!$D$7)*(1+Dashboard!$D$8)</f>
        <v>0</v>
      </c>
      <c r="Q14" s="112">
        <f>O14*Dashboard!$D$9+P14*(1-Dashboard!$D$9)</f>
        <v>32.362200000000001</v>
      </c>
      <c r="R14" s="51">
        <v>4.3207073250855259E-2</v>
      </c>
      <c r="S14" s="49">
        <v>4.4127907154451855E-2</v>
      </c>
      <c r="T14" s="49">
        <v>4.2090852901580808E-2</v>
      </c>
      <c r="U14" s="52">
        <v>4.2358319867064224E-2</v>
      </c>
      <c r="W14" s="36">
        <v>2021</v>
      </c>
      <c r="X14" s="47"/>
      <c r="Y14" s="51">
        <v>3.6960221073516014E-2</v>
      </c>
      <c r="Z14" s="49">
        <v>2.6337892086720566E-2</v>
      </c>
      <c r="AA14" s="49">
        <v>3.1889470239898132E-2</v>
      </c>
      <c r="AB14" s="52">
        <v>2.1578993960353406E-2</v>
      </c>
      <c r="AC14" s="53">
        <v>25.578313072959471</v>
      </c>
      <c r="AD14" s="55" t="s">
        <v>121</v>
      </c>
      <c r="AE14" s="109">
        <f>IFERROR(AC14*(1+Dashboard!$D$8),"-")</f>
        <v>27.624578118796229</v>
      </c>
      <c r="AF14" s="119" t="str">
        <f>IFERROR(AD14*(1+Dashboard!$D$7)*(1+Dashboard!$D$8)*(1+Dashboard!$D$10),"-")</f>
        <v>-</v>
      </c>
      <c r="AG14" s="112">
        <f>IF(AND(AE14="-",AF14="-"),"-",IFERROR(AE14*Dashboard!$D$9,0)+IFERROR(AF14*(1-Dashboard!$D$9),0))</f>
        <v>13.812289059398115</v>
      </c>
      <c r="AH14" s="51">
        <v>3.6374798572832802E-2</v>
      </c>
      <c r="AI14" s="49">
        <v>2.5920719402134512E-2</v>
      </c>
      <c r="AJ14" s="49">
        <v>3.1384364673127559E-2</v>
      </c>
      <c r="AK14" s="52">
        <v>2.1237198693994725E-2</v>
      </c>
      <c r="AL14" s="53">
        <v>34.274939517765688</v>
      </c>
      <c r="AM14" s="55" t="s">
        <v>121</v>
      </c>
      <c r="AN14" s="109">
        <f>IFERROR(AL14*(1+Dashboard!$D$8),"-")</f>
        <v>37.016934679186946</v>
      </c>
      <c r="AO14" s="119" t="str">
        <f>IFERROR(AM14*(1+Dashboard!$D$7)*(1+Dashboard!$D$8)*(1+Dashboard!$D$10),"-")</f>
        <v>-</v>
      </c>
      <c r="AP14" s="112">
        <f>IF(AND(AN14="-",AO14="-"),"-",IFERROR(AN14*Dashboard!$D$9,0)+IFERROR(AO14*(1-Dashboard!$D$9),0))</f>
        <v>18.508467339593473</v>
      </c>
      <c r="AQ14" s="56">
        <v>1.3214928755350261E-2</v>
      </c>
      <c r="AR14" s="58">
        <v>1.1915286993738531E-2</v>
      </c>
      <c r="AT14" s="36">
        <v>2021</v>
      </c>
      <c r="AU14" s="47"/>
      <c r="AV14" s="51">
        <v>3.5485672122313683E-2</v>
      </c>
      <c r="AW14" s="49">
        <v>2.6115846136495244E-2</v>
      </c>
      <c r="AX14" s="49">
        <v>2.9755866426731222E-2</v>
      </c>
      <c r="AY14" s="52">
        <v>1.9989087321799253E-2</v>
      </c>
      <c r="AZ14" s="53">
        <v>26.120828727322579</v>
      </c>
      <c r="BA14" s="55" t="s">
        <v>121</v>
      </c>
      <c r="BB14" s="109">
        <f>IFERROR(AZ14*(1+Dashboard!$D$8),"-")</f>
        <v>28.210495025508386</v>
      </c>
      <c r="BC14" s="119" t="str">
        <f>IFERROR(BA14*(1+Dashboard!$D$7)*(1+Dashboard!$D$8)*(1+Dashboard!$D$10),"-")</f>
        <v>-</v>
      </c>
      <c r="BD14" s="112">
        <f>IF(AND(BB14="-",BC14="-"),"-",IFERROR(BB14*Dashboard!$D$9,0)+IFERROR(BC14*(1-Dashboard!$D$9),0))</f>
        <v>14.105247512754193</v>
      </c>
      <c r="BE14" s="51">
        <v>3.4923605383834259E-2</v>
      </c>
      <c r="BF14" s="49">
        <v>2.570219049514302E-2</v>
      </c>
      <c r="BG14" s="49">
        <v>2.9284555562575844E-2</v>
      </c>
      <c r="BH14" s="52">
        <v>1.9672474997889534E-2</v>
      </c>
      <c r="BI14" s="53">
        <v>35.001910494612261</v>
      </c>
      <c r="BJ14" s="55" t="s">
        <v>121</v>
      </c>
      <c r="BK14" s="109">
        <f>IFERROR(BI14*(1+Dashboard!$D$8),"-")</f>
        <v>37.802063334181241</v>
      </c>
      <c r="BL14" s="119" t="str">
        <f>IFERROR(BJ14*(1+Dashboard!$D$7)*(1+Dashboard!$D$8)*(1+Dashboard!$D$10),"-")</f>
        <v>-</v>
      </c>
      <c r="BM14" s="112">
        <f>IF(AND(BK14="-",BL14="-"),"-",IFERROR(BK14*Dashboard!$D$9,0)+IFERROR(BL14*(1-Dashboard!$D$9),0))</f>
        <v>18.901031667090621</v>
      </c>
      <c r="BO14" s="36">
        <v>2021</v>
      </c>
      <c r="BP14" s="47"/>
      <c r="BQ14" s="59">
        <v>94</v>
      </c>
      <c r="BR14" s="53">
        <v>0.27499999999999997</v>
      </c>
      <c r="BS14" s="57">
        <v>7.7650750000000004</v>
      </c>
      <c r="BT14" s="112">
        <f>IF(AND(BR14="-",BS14="-"),"-",IFERROR(BR14*Dashboard!$D$9,0)+IFERROR(BS14*(1-Dashboard!$D$9),0))</f>
        <v>4.0200374999999999</v>
      </c>
      <c r="BU14" s="53">
        <v>0.35000000000000003</v>
      </c>
      <c r="BV14" s="57">
        <v>7.7650750000000004</v>
      </c>
      <c r="BW14" s="112">
        <f>IF(AND(BU14="-",BV14="-"),"-",IFERROR(BU14*Dashboard!$D$9,0)+IFERROR(BV14*(1-Dashboard!$D$9),0))</f>
        <v>4.0575375000000005</v>
      </c>
      <c r="BX14" s="112">
        <f>IFERROR(BT14*(1+Dashboard!$D$7)*(1+Dashboard!$D$8),"-")</f>
        <v>4.6889717400000004</v>
      </c>
      <c r="BY14" s="112">
        <f>IFERROR(BW14*(1+Dashboard!$D$7)*(1+Dashboard!$D$8),"-")</f>
        <v>4.7327117400000018</v>
      </c>
    </row>
    <row r="15" spans="1:88" x14ac:dyDescent="0.2">
      <c r="B15" s="36">
        <v>2022</v>
      </c>
      <c r="C15" s="47"/>
      <c r="D15" s="48">
        <v>5.3677944471752517E-2</v>
      </c>
      <c r="E15" s="49">
        <v>4.8654413927167871E-2</v>
      </c>
      <c r="F15" s="49">
        <v>4.452891317757636E-2</v>
      </c>
      <c r="G15" s="49">
        <v>3.5853518257306358E-2</v>
      </c>
      <c r="H15" s="50">
        <v>2.6783000587656562E-3</v>
      </c>
      <c r="I15" s="101">
        <f>IFERROR((D15+$H15)*(1+Dashboard!$D$7)*(1+Dashboard!$D$8),"-")</f>
        <v>6.5733923620396401E-2</v>
      </c>
      <c r="J15" s="102">
        <f>IFERROR((E15+$H15)*(1+Dashboard!$D$7)*(1+Dashboard!$D$8),"-")</f>
        <v>5.9874477593192872E-2</v>
      </c>
      <c r="K15" s="102">
        <f>IFERROR((F15+$H15)*(1+Dashboard!$D$7)*(1+Dashboard!$D$8),"-")</f>
        <v>5.5062493518869327E-2</v>
      </c>
      <c r="L15" s="103">
        <f>IFERROR((G15+$H15)*(1+Dashboard!$D$7)*(1+Dashboard!$D$8),"-")</f>
        <v>4.4943512883866395E-2</v>
      </c>
      <c r="M15" s="53">
        <v>57.58</v>
      </c>
      <c r="N15" s="54">
        <v>0</v>
      </c>
      <c r="O15" s="109">
        <f>M15*(1+Dashboard!$D$8)</f>
        <v>62.186399999999999</v>
      </c>
      <c r="P15" s="111">
        <f>N15*(1+Dashboard!$D$10)*(1+Dashboard!$D$7)*(1+Dashboard!$D$8)</f>
        <v>0</v>
      </c>
      <c r="Q15" s="112">
        <f>O15*Dashboard!$D$9+P15*(1-Dashboard!$D$9)</f>
        <v>31.0932</v>
      </c>
      <c r="R15" s="51">
        <v>4.2984818918756315E-2</v>
      </c>
      <c r="S15" s="49">
        <v>4.3900916113549938E-2</v>
      </c>
      <c r="T15" s="49">
        <v>4.1874340333261206E-2</v>
      </c>
      <c r="U15" s="52">
        <v>4.2140431466333415E-2</v>
      </c>
      <c r="W15" s="36">
        <v>2022</v>
      </c>
      <c r="X15" s="47"/>
      <c r="Y15" s="51">
        <v>3.3115875162263331E-2</v>
      </c>
      <c r="Z15" s="49">
        <v>2.2785923349652636E-2</v>
      </c>
      <c r="AA15" s="49">
        <v>2.8308326609484076E-2</v>
      </c>
      <c r="AB15" s="52">
        <v>1.817177024640565E-2</v>
      </c>
      <c r="AC15" s="53">
        <v>17.113891367140273</v>
      </c>
      <c r="AD15" s="55" t="s">
        <v>121</v>
      </c>
      <c r="AE15" s="109">
        <f>IFERROR(AC15*(1+Dashboard!$D$8),"-")</f>
        <v>18.483002676511497</v>
      </c>
      <c r="AF15" s="119" t="str">
        <f>IFERROR(AD15*(1+Dashboard!$D$7)*(1+Dashboard!$D$8)*(1+Dashboard!$D$10),"-")</f>
        <v>-</v>
      </c>
      <c r="AG15" s="112">
        <f>IF(AND(AE15="-",AF15="-"),"-",IFERROR(AE15*Dashboard!$D$9,0)+IFERROR(AF15*(1-Dashboard!$D$9),0))</f>
        <v>9.2415013382557483</v>
      </c>
      <c r="AH15" s="51">
        <v>3.6483012861072167E-2</v>
      </c>
      <c r="AI15" s="49">
        <v>2.5102737902698569E-2</v>
      </c>
      <c r="AJ15" s="49">
        <v>3.1186645036822679E-2</v>
      </c>
      <c r="AK15" s="52">
        <v>2.0019429483884892E-2</v>
      </c>
      <c r="AL15" s="53">
        <v>25.930138435061018</v>
      </c>
      <c r="AM15" s="55" t="s">
        <v>121</v>
      </c>
      <c r="AN15" s="109">
        <f>IFERROR(AL15*(1+Dashboard!$D$8),"-")</f>
        <v>28.0045495098659</v>
      </c>
      <c r="AO15" s="119" t="str">
        <f>IFERROR(AM15*(1+Dashboard!$D$7)*(1+Dashboard!$D$8)*(1+Dashboard!$D$10),"-")</f>
        <v>-</v>
      </c>
      <c r="AP15" s="112">
        <f>IF(AND(AN15="-",AO15="-"),"-",IFERROR(AN15*Dashboard!$D$9,0)+IFERROR(AO15*(1-Dashboard!$D$9),0))</f>
        <v>14.00227475493295</v>
      </c>
      <c r="AQ15" s="56">
        <v>1.1979659472940855E-2</v>
      </c>
      <c r="AR15" s="58">
        <v>1.1979659472940855E-2</v>
      </c>
      <c r="AT15" s="36">
        <v>2022</v>
      </c>
      <c r="AU15" s="47"/>
      <c r="AV15" s="51">
        <v>3.1654942355746972E-2</v>
      </c>
      <c r="AW15" s="49">
        <v>2.2560891792148142E-2</v>
      </c>
      <c r="AX15" s="49">
        <v>2.6374127099698465E-2</v>
      </c>
      <c r="AY15" s="52">
        <v>1.6969721745726463E-2</v>
      </c>
      <c r="AZ15" s="53">
        <v>17.448560899735849</v>
      </c>
      <c r="BA15" s="55" t="s">
        <v>121</v>
      </c>
      <c r="BB15" s="109">
        <f>IFERROR(AZ15*(1+Dashboard!$D$8),"-")</f>
        <v>18.844445771714717</v>
      </c>
      <c r="BC15" s="119" t="str">
        <f>IFERROR(BA15*(1+Dashboard!$D$7)*(1+Dashboard!$D$8)*(1+Dashboard!$D$10),"-")</f>
        <v>-</v>
      </c>
      <c r="BD15" s="112">
        <f>IF(AND(BB15="-",BC15="-"),"-",IFERROR(BB15*Dashboard!$D$9,0)+IFERROR(BC15*(1-Dashboard!$D$9),0))</f>
        <v>9.4222228858573587</v>
      </c>
      <c r="BE15" s="51">
        <v>3.4873536134029944E-2</v>
      </c>
      <c r="BF15" s="49">
        <v>2.4854825710544304E-2</v>
      </c>
      <c r="BG15" s="49">
        <v>2.9055781055556087E-2</v>
      </c>
      <c r="BH15" s="52">
        <v>1.8695159758412416E-2</v>
      </c>
      <c r="BI15" s="53">
        <v>26.437213484448243</v>
      </c>
      <c r="BJ15" s="55" t="s">
        <v>121</v>
      </c>
      <c r="BK15" s="109">
        <f>IFERROR(BI15*(1+Dashboard!$D$8),"-")</f>
        <v>28.552190563204103</v>
      </c>
      <c r="BL15" s="119" t="str">
        <f>IFERROR(BJ15*(1+Dashboard!$D$7)*(1+Dashboard!$D$8)*(1+Dashboard!$D$10),"-")</f>
        <v>-</v>
      </c>
      <c r="BM15" s="112">
        <f>IF(AND(BK15="-",BL15="-"),"-",IFERROR(BK15*Dashboard!$D$9,0)+IFERROR(BL15*(1-Dashboard!$D$9),0))</f>
        <v>14.276095281602052</v>
      </c>
      <c r="BO15" s="36">
        <v>2022</v>
      </c>
      <c r="BP15" s="47"/>
      <c r="BQ15" s="59">
        <v>94</v>
      </c>
      <c r="BR15" s="53">
        <v>0.17500000000000002</v>
      </c>
      <c r="BS15" s="57">
        <v>7.9649999999999999</v>
      </c>
      <c r="BT15" s="112">
        <f>IF(AND(BR15="-",BS15="-"),"-",IFERROR(BR15*Dashboard!$D$9,0)+IFERROR(BS15*(1-Dashboard!$D$9),0))</f>
        <v>4.07</v>
      </c>
      <c r="BU15" s="53">
        <v>0.27499999999999997</v>
      </c>
      <c r="BV15" s="57">
        <v>7.9649999999999999</v>
      </c>
      <c r="BW15" s="112">
        <f>IF(AND(BU15="-",BV15="-"),"-",IFERROR(BU15*Dashboard!$D$9,0)+IFERROR(BV15*(1-Dashboard!$D$9),0))</f>
        <v>4.12</v>
      </c>
      <c r="BX15" s="112">
        <f>IFERROR(BT15*(1+Dashboard!$D$7)*(1+Dashboard!$D$8),"-")</f>
        <v>4.7472480000000008</v>
      </c>
      <c r="BY15" s="112">
        <f>IFERROR(BW15*(1+Dashboard!$D$7)*(1+Dashboard!$D$8),"-")</f>
        <v>4.8055680000000009</v>
      </c>
    </row>
    <row r="16" spans="1:88" x14ac:dyDescent="0.2">
      <c r="B16" s="36">
        <v>2023</v>
      </c>
      <c r="C16" s="47"/>
      <c r="D16" s="48">
        <v>5.5044189529283347E-2</v>
      </c>
      <c r="E16" s="49">
        <v>4.8656938984469891E-2</v>
      </c>
      <c r="F16" s="49">
        <v>4.1622542854787142E-2</v>
      </c>
      <c r="G16" s="49">
        <v>3.2616602689709125E-2</v>
      </c>
      <c r="H16" s="50">
        <v>2.9073608841288412E-3</v>
      </c>
      <c r="I16" s="101">
        <f>IFERROR((D16+$H16)*(1+Dashboard!$D$7)*(1+Dashboard!$D$8),"-")</f>
        <v>6.7594688402203978E-2</v>
      </c>
      <c r="J16" s="102">
        <f>IFERROR((E16+$H16)*(1+Dashboard!$D$7)*(1+Dashboard!$D$8),"-")</f>
        <v>6.0144599366733567E-2</v>
      </c>
      <c r="K16" s="102">
        <f>IFERROR((F16+$H16)*(1+Dashboard!$D$7)*(1+Dashboard!$D$8),"-")</f>
        <v>5.1939679721071615E-2</v>
      </c>
      <c r="L16" s="103">
        <f>IFERROR((G16+$H16)*(1+Dashboard!$D$7)*(1+Dashboard!$D$8),"-")</f>
        <v>4.1435151112524611E-2</v>
      </c>
      <c r="M16" s="53">
        <v>58.78</v>
      </c>
      <c r="N16" s="54">
        <v>20.790485999999998</v>
      </c>
      <c r="O16" s="109">
        <f>M16*(1+Dashboard!$D$8)</f>
        <v>63.482400000000005</v>
      </c>
      <c r="P16" s="111">
        <f>N16*(1+Dashboard!$D$10)*(1+Dashboard!$D$7)*(1+Dashboard!$D$8)</f>
        <v>24.638023236326401</v>
      </c>
      <c r="Q16" s="112">
        <f>O16*Dashboard!$D$9+P16*(1-Dashboard!$D$9)</f>
        <v>44.060211618163201</v>
      </c>
      <c r="R16" s="51">
        <v>4.2773463619224794E-2</v>
      </c>
      <c r="S16" s="49">
        <v>4.3685056386597851E-2</v>
      </c>
      <c r="T16" s="49">
        <v>4.1668445229677102E-2</v>
      </c>
      <c r="U16" s="52">
        <v>4.1933227999179382E-2</v>
      </c>
      <c r="W16" s="36">
        <v>2023</v>
      </c>
      <c r="X16" s="47"/>
      <c r="Y16" s="51">
        <v>2.2581529347853783E-2</v>
      </c>
      <c r="Z16" s="49">
        <v>1.5056780076098739E-2</v>
      </c>
      <c r="AA16" s="49">
        <v>1.7631682249651694E-2</v>
      </c>
      <c r="AB16" s="52">
        <v>1.1154995602657161E-2</v>
      </c>
      <c r="AC16" s="53" t="s">
        <v>121</v>
      </c>
      <c r="AD16" s="55">
        <v>16.439027647823753</v>
      </c>
      <c r="AE16" s="109" t="str">
        <f>IFERROR(AC16*(1+Dashboard!$D$8),"-")</f>
        <v>-</v>
      </c>
      <c r="AF16" s="119">
        <f>IFERROR(AD16*(1+Dashboard!$D$7)*(1+Dashboard!$D$8)*(1+Dashboard!$D$10),"-")</f>
        <v>19.481273557996374</v>
      </c>
      <c r="AG16" s="112">
        <f>IF(AND(AE16="-",AF16="-"),"-",IFERROR(AE16*Dashboard!$D$9,0)+IFERROR(AF16*(1-Dashboard!$D$9),0))</f>
        <v>9.7406367789981871</v>
      </c>
      <c r="AH16" s="51">
        <v>2.8379264461419938E-2</v>
      </c>
      <c r="AI16" s="49">
        <v>1.8922559988509221E-2</v>
      </c>
      <c r="AJ16" s="49">
        <v>2.215856002286869E-2</v>
      </c>
      <c r="AK16" s="52">
        <v>1.4019004886569909E-2</v>
      </c>
      <c r="AL16" s="53">
        <v>17.254704592181447</v>
      </c>
      <c r="AM16" s="55" t="s">
        <v>121</v>
      </c>
      <c r="AN16" s="109">
        <f>IFERROR(AL16*(1+Dashboard!$D$8),"-")</f>
        <v>18.635080959555964</v>
      </c>
      <c r="AO16" s="119" t="str">
        <f>IFERROR(AM16*(1+Dashboard!$D$7)*(1+Dashboard!$D$8)*(1+Dashboard!$D$10),"-")</f>
        <v>-</v>
      </c>
      <c r="AP16" s="112">
        <f>IF(AND(AN16="-",AO16="-"),"-",IFERROR(AN16*Dashboard!$D$9,0)+IFERROR(AO16*(1-Dashboard!$D$9),0))</f>
        <v>9.3175404797779819</v>
      </c>
      <c r="AQ16" s="56">
        <v>8.7978051089774006E-3</v>
      </c>
      <c r="AR16" s="58">
        <v>8.7978051089774006E-3</v>
      </c>
      <c r="AT16" s="36">
        <v>2023</v>
      </c>
      <c r="AU16" s="47"/>
      <c r="AV16" s="51">
        <v>2.6040177751133393E-2</v>
      </c>
      <c r="AW16" s="49">
        <v>1.8003593429602099E-2</v>
      </c>
      <c r="AX16" s="49">
        <v>1.9767317348541136E-2</v>
      </c>
      <c r="AY16" s="52">
        <v>1.2480524297995817E-2</v>
      </c>
      <c r="AZ16" s="53" t="s">
        <v>121</v>
      </c>
      <c r="BA16" s="55">
        <v>16.709913383702318</v>
      </c>
      <c r="BB16" s="109" t="str">
        <f>IFERROR(AZ16*(1+Dashboard!$D$8),"-")</f>
        <v>-</v>
      </c>
      <c r="BC16" s="119">
        <f>IFERROR(BA16*(1+Dashboard!$D$7)*(1+Dashboard!$D$8)*(1+Dashboard!$D$10),"-")</f>
        <v>19.802290058282388</v>
      </c>
      <c r="BD16" s="112">
        <f>IF(AND(BB16="-",BC16="-"),"-",IFERROR(BB16*Dashboard!$D$9,0)+IFERROR(BC16*(1-Dashboard!$D$9),0))</f>
        <v>9.901145029141194</v>
      </c>
      <c r="BE16" s="51">
        <v>3.2725909730823212E-2</v>
      </c>
      <c r="BF16" s="49">
        <v>2.2625958203451819E-2</v>
      </c>
      <c r="BG16" s="49">
        <v>2.4842512572355101E-2</v>
      </c>
      <c r="BH16" s="52">
        <v>1.5684858815980231E-2</v>
      </c>
      <c r="BI16" s="53">
        <v>17.539031223351692</v>
      </c>
      <c r="BJ16" s="55" t="s">
        <v>121</v>
      </c>
      <c r="BK16" s="109">
        <f>IFERROR(BI16*(1+Dashboard!$D$8),"-")</f>
        <v>18.942153721219828</v>
      </c>
      <c r="BL16" s="119" t="str">
        <f>IFERROR(BJ16*(1+Dashboard!$D$7)*(1+Dashboard!$D$8)*(1+Dashboard!$D$10),"-")</f>
        <v>-</v>
      </c>
      <c r="BM16" s="112">
        <f>IF(AND(BK16="-",BL16="-"),"-",IFERROR(BK16*Dashboard!$D$9,0)+IFERROR(BL16*(1-Dashboard!$D$9),0))</f>
        <v>9.471076860609914</v>
      </c>
      <c r="BO16" s="36">
        <v>2023</v>
      </c>
      <c r="BP16" s="47"/>
      <c r="BQ16" s="59">
        <v>94</v>
      </c>
      <c r="BR16" s="53">
        <v>0.1</v>
      </c>
      <c r="BS16" s="57">
        <v>5.8756932314410486</v>
      </c>
      <c r="BT16" s="112">
        <f>IF(AND(BR16="-",BS16="-"),"-",IFERROR(BR16*Dashboard!$D$9,0)+IFERROR(BS16*(1-Dashboard!$D$9),0))</f>
        <v>2.9878466157205241</v>
      </c>
      <c r="BU16" s="53">
        <v>0.2</v>
      </c>
      <c r="BV16" s="57">
        <v>8.1056250000000016</v>
      </c>
      <c r="BW16" s="112">
        <f>IF(AND(BU16="-",BV16="-"),"-",IFERROR(BU16*Dashboard!$D$9,0)+IFERROR(BV16*(1-Dashboard!$D$9),0))</f>
        <v>4.1528125000000005</v>
      </c>
      <c r="BX16" s="112">
        <f>IFERROR(BT16*(1+Dashboard!$D$7)*(1+Dashboard!$D$8),"-")</f>
        <v>3.4850242925764197</v>
      </c>
      <c r="BY16" s="112">
        <f>IFERROR(BW16*(1+Dashboard!$D$7)*(1+Dashboard!$D$8),"-")</f>
        <v>4.8438405000000007</v>
      </c>
    </row>
    <row r="17" spans="2:77" x14ac:dyDescent="0.2">
      <c r="B17" s="36">
        <v>2024</v>
      </c>
      <c r="C17" s="47"/>
      <c r="D17" s="48">
        <v>5.8450912000398765E-2</v>
      </c>
      <c r="E17" s="49">
        <v>5.4732227070403976E-2</v>
      </c>
      <c r="F17" s="49">
        <v>4.1022788512640539E-2</v>
      </c>
      <c r="G17" s="49">
        <v>3.7327606721543477E-2</v>
      </c>
      <c r="H17" s="50">
        <v>2.9001309160932988E-3</v>
      </c>
      <c r="I17" s="101">
        <f>IFERROR((D17+$H17)*(1+Dashboard!$D$7)*(1+Dashboard!$D$8),"-")</f>
        <v>7.1559856457796348E-2</v>
      </c>
      <c r="J17" s="102">
        <f>IFERROR((E17+$H17)*(1+Dashboard!$D$7)*(1+Dashboard!$D$8),"-")</f>
        <v>6.722238235545043E-2</v>
      </c>
      <c r="K17" s="102">
        <f>IFERROR((F17+$H17)*(1+Dashboard!$D$7)*(1+Dashboard!$D$8),"-")</f>
        <v>5.1231693221675159E-2</v>
      </c>
      <c r="L17" s="103">
        <f>IFERROR((G17+$H17)*(1+Dashboard!$D$7)*(1+Dashboard!$D$8),"-")</f>
        <v>4.6921633180539539E-2</v>
      </c>
      <c r="M17" s="53">
        <v>61.24</v>
      </c>
      <c r="N17" s="54">
        <v>36.039740000000002</v>
      </c>
      <c r="O17" s="109">
        <f>M17*(1+Dashboard!$D$8)</f>
        <v>66.139200000000002</v>
      </c>
      <c r="P17" s="111">
        <f>N17*(1+Dashboard!$D$10)*(1+Dashboard!$D$7)*(1+Dashboard!$D$8)</f>
        <v>42.709340779776007</v>
      </c>
      <c r="Q17" s="112">
        <f>O17*Dashboard!$D$9+P17*(1-Dashboard!$D$9)</f>
        <v>54.424270389888008</v>
      </c>
      <c r="R17" s="51">
        <v>4.2404336799778355E-2</v>
      </c>
      <c r="S17" s="49">
        <v>4.3308062695722759E-2</v>
      </c>
      <c r="T17" s="49">
        <v>4.1308854507826002E-2</v>
      </c>
      <c r="U17" s="52">
        <v>4.1571352252612478E-2</v>
      </c>
      <c r="W17" s="36">
        <v>2024</v>
      </c>
      <c r="X17" s="47"/>
      <c r="Y17" s="51">
        <v>1.8287298824745082E-2</v>
      </c>
      <c r="Z17" s="49">
        <v>1.3184941525449849E-2</v>
      </c>
      <c r="AA17" s="49">
        <v>1.3064256782808712E-2</v>
      </c>
      <c r="AB17" s="52">
        <v>9.8006845027011538E-3</v>
      </c>
      <c r="AC17" s="53" t="s">
        <v>121</v>
      </c>
      <c r="AD17" s="55">
        <v>28.744944690671545</v>
      </c>
      <c r="AE17" s="109" t="str">
        <f>IFERROR(AC17*(1+Dashboard!$D$8),"-")</f>
        <v>-</v>
      </c>
      <c r="AF17" s="119">
        <f>IFERROR(AD17*(1+Dashboard!$D$7)*(1+Dashboard!$D$8)*(1+Dashboard!$D$10),"-")</f>
        <v>34.064553142994484</v>
      </c>
      <c r="AG17" s="112">
        <f>IF(AND(AE17="-",AF17="-"),"-",IFERROR(AE17*Dashboard!$D$9,0)+IFERROR(AF17*(1-Dashboard!$D$9),0))</f>
        <v>17.032276571497242</v>
      </c>
      <c r="AH17" s="51">
        <v>2.3601497609908827E-2</v>
      </c>
      <c r="AI17" s="49">
        <v>1.7016420461102737E-2</v>
      </c>
      <c r="AJ17" s="49">
        <v>1.6860665327865506E-2</v>
      </c>
      <c r="AK17" s="52">
        <v>1.2648715049867192E-2</v>
      </c>
      <c r="AL17" s="53" t="s">
        <v>121</v>
      </c>
      <c r="AM17" s="55">
        <v>16.684462092429609</v>
      </c>
      <c r="AN17" s="109" t="str">
        <f>IFERROR(AL17*(1+Dashboard!$D$8),"-")</f>
        <v>-</v>
      </c>
      <c r="AO17" s="119">
        <f>IFERROR(AM17*(1+Dashboard!$D$7)*(1+Dashboard!$D$8)*(1+Dashboard!$D$10),"-")</f>
        <v>19.772128689963655</v>
      </c>
      <c r="AP17" s="112">
        <f>IF(AND(AN17="-",AO17="-"),"-",IFERROR(AN17*Dashboard!$D$9,0)+IFERROR(AO17*(1-Dashboard!$D$9),0))</f>
        <v>9.8860643449818273</v>
      </c>
      <c r="AQ17" s="56">
        <v>5.7092617098499134E-3</v>
      </c>
      <c r="AR17" s="58">
        <v>5.7092617098499134E-3</v>
      </c>
      <c r="AT17" s="36">
        <v>2024</v>
      </c>
      <c r="AU17" s="47"/>
      <c r="AV17" s="51">
        <v>2.097702803155849E-2</v>
      </c>
      <c r="AW17" s="49">
        <v>1.5648017279007644E-2</v>
      </c>
      <c r="AX17" s="49">
        <v>1.4612608822485953E-2</v>
      </c>
      <c r="AY17" s="52">
        <v>1.0729591245138215E-2</v>
      </c>
      <c r="AZ17" s="53" t="s">
        <v>121</v>
      </c>
      <c r="BA17" s="55">
        <v>29.115769226398733</v>
      </c>
      <c r="BB17" s="109" t="str">
        <f>IFERROR(AZ17*(1+Dashboard!$D$8),"-")</f>
        <v>-</v>
      </c>
      <c r="BC17" s="119">
        <f>IFERROR(BA17*(1+Dashboard!$D$7)*(1+Dashboard!$D$8)*(1+Dashboard!$D$10),"-")</f>
        <v>34.50400335728223</v>
      </c>
      <c r="BD17" s="112">
        <f>IF(AND(BB17="-",BC17="-"),"-",IFERROR(BB17*Dashboard!$D$9,0)+IFERROR(BC17*(1-Dashboard!$D$9),0))</f>
        <v>17.252001678641115</v>
      </c>
      <c r="BE17" s="51">
        <v>2.7072848849601466E-2</v>
      </c>
      <c r="BF17" s="49">
        <v>2.0195253872626488E-2</v>
      </c>
      <c r="BG17" s="49">
        <v>1.885896082869102E-2</v>
      </c>
      <c r="BH17" s="52">
        <v>1.3847557507222951E-2</v>
      </c>
      <c r="BI17" s="53" t="s">
        <v>121</v>
      </c>
      <c r="BJ17" s="55">
        <v>16.899700214327634</v>
      </c>
      <c r="BK17" s="109" t="str">
        <f>IFERROR(BI17*(1+Dashboard!$D$8),"-")</f>
        <v>-</v>
      </c>
      <c r="BL17" s="119">
        <f>IFERROR(BJ17*(1+Dashboard!$D$7)*(1+Dashboard!$D$8)*(1+Dashboard!$D$10),"-")</f>
        <v>20.027199295271622</v>
      </c>
      <c r="BM17" s="112">
        <f>IF(AND(BK17="-",BL17="-"),"-",IFERROR(BK17*Dashboard!$D$9,0)+IFERROR(BL17*(1-Dashboard!$D$9),0))</f>
        <v>10.013599647635811</v>
      </c>
      <c r="BO17" s="36">
        <v>2024</v>
      </c>
      <c r="BP17" s="47"/>
      <c r="BQ17" s="59">
        <v>94</v>
      </c>
      <c r="BR17" s="53" t="s">
        <v>121</v>
      </c>
      <c r="BS17" s="57">
        <v>4.6359815737970704</v>
      </c>
      <c r="BT17" s="112">
        <f>IF(AND(BR17="-",BS17="-"),"-",IFERROR(BR17*Dashboard!$D$9,0)+IFERROR(BS17*(1-Dashboard!$D$9),0))</f>
        <v>2.3179907868985352</v>
      </c>
      <c r="BU17" s="53">
        <v>0.1</v>
      </c>
      <c r="BV17" s="57">
        <v>6.2406854602510453</v>
      </c>
      <c r="BW17" s="112">
        <f>IF(AND(BU17="-",BV17="-"),"-",IFERROR(BU17*Dashboard!$D$9,0)+IFERROR(BV17*(1-Dashboard!$D$9),0))</f>
        <v>3.1703427301255225</v>
      </c>
      <c r="BX17" s="112">
        <f>IFERROR(BT17*(1+Dashboard!$D$7)*(1+Dashboard!$D$8),"-")</f>
        <v>2.7037044538384518</v>
      </c>
      <c r="BY17" s="112">
        <f>IFERROR(BW17*(1+Dashboard!$D$7)*(1+Dashboard!$D$8),"-")</f>
        <v>3.6978877604184097</v>
      </c>
    </row>
    <row r="18" spans="2:77" x14ac:dyDescent="0.2">
      <c r="B18" s="36">
        <v>2025</v>
      </c>
      <c r="C18" s="47"/>
      <c r="D18" s="48">
        <v>5.5233577200444334E-2</v>
      </c>
      <c r="E18" s="49">
        <v>5.2131099031441128E-2</v>
      </c>
      <c r="F18" s="49">
        <v>4.300627467589941E-2</v>
      </c>
      <c r="G18" s="49">
        <v>3.8440192080696968E-2</v>
      </c>
      <c r="H18" s="50">
        <v>2.464332530800176E-3</v>
      </c>
      <c r="I18" s="101">
        <f>IFERROR((D18+$H18)*(1+Dashboard!$D$7)*(1+Dashboard!$D$8),"-")</f>
        <v>6.7298841910523599E-2</v>
      </c>
      <c r="J18" s="102">
        <f>IFERROR((E18+$H18)*(1+Dashboard!$D$7)*(1+Dashboard!$D$8),"-")</f>
        <v>6.3680111374198253E-2</v>
      </c>
      <c r="K18" s="102">
        <f>IFERROR((F18+$H18)*(1+Dashboard!$D$7)*(1+Dashboard!$D$8),"-")</f>
        <v>5.3036916245894405E-2</v>
      </c>
      <c r="L18" s="103">
        <f>IFERROR((G18+$H18)*(1+Dashboard!$D$7)*(1+Dashboard!$D$8),"-")</f>
        <v>4.7711037506850268E-2</v>
      </c>
      <c r="M18" s="53">
        <v>65.650000000000006</v>
      </c>
      <c r="N18" s="54">
        <v>53.905214999999998</v>
      </c>
      <c r="O18" s="109">
        <f>M18*(1+Dashboard!$D$8)</f>
        <v>70.902000000000015</v>
      </c>
      <c r="P18" s="111">
        <f>N18*(1+Dashboard!$D$10)*(1+Dashboard!$D$7)*(1+Dashboard!$D$8)</f>
        <v>63.881043460416009</v>
      </c>
      <c r="Q18" s="112">
        <f>O18*Dashboard!$D$9+P18*(1-Dashboard!$D$9)</f>
        <v>67.391521730208012</v>
      </c>
      <c r="R18" s="51">
        <v>4.1843502291657945E-2</v>
      </c>
      <c r="S18" s="49">
        <v>4.2735275620799554E-2</v>
      </c>
      <c r="T18" s="49">
        <v>4.0762508712859226E-2</v>
      </c>
      <c r="U18" s="52">
        <v>4.102153469497493E-2</v>
      </c>
      <c r="W18" s="36">
        <v>2025</v>
      </c>
      <c r="X18" s="47"/>
      <c r="Y18" s="51">
        <v>1.2027078021625823E-2</v>
      </c>
      <c r="Z18" s="49">
        <v>8.7286461352993026E-3</v>
      </c>
      <c r="AA18" s="49">
        <v>9.6567162182856076E-3</v>
      </c>
      <c r="AB18" s="52">
        <v>7.0918059670831129E-3</v>
      </c>
      <c r="AC18" s="53" t="s">
        <v>121</v>
      </c>
      <c r="AD18" s="55">
        <v>472.15103327443489</v>
      </c>
      <c r="AE18" s="109" t="str">
        <f>IFERROR(AC18*(1+Dashboard!$D$8),"-")</f>
        <v>-</v>
      </c>
      <c r="AF18" s="119">
        <f>IFERROR(AD18*(1+Dashboard!$D$7)*(1+Dashboard!$D$8)*(1+Dashboard!$D$10),"-")</f>
        <v>559.52843665468174</v>
      </c>
      <c r="AG18" s="112">
        <f>IF(AND(AE18="-",AF18="-"),"-",IFERROR(AE18*Dashboard!$D$9,0)+IFERROR(AF18*(1-Dashboard!$D$9),0))</f>
        <v>279.76421832734087</v>
      </c>
      <c r="AH18" s="51">
        <v>1.6555797213951243E-2</v>
      </c>
      <c r="AI18" s="49">
        <v>1.2015361928185083E-2</v>
      </c>
      <c r="AJ18" s="49">
        <v>1.3292890856377663E-2</v>
      </c>
      <c r="AK18" s="52">
        <v>9.7621800790351782E-3</v>
      </c>
      <c r="AL18" s="53" t="s">
        <v>121</v>
      </c>
      <c r="AM18" s="55">
        <v>370.29045431895179</v>
      </c>
      <c r="AN18" s="109" t="str">
        <f>IFERROR(AL18*(1+Dashboard!$D$8),"-")</f>
        <v>-</v>
      </c>
      <c r="AO18" s="119">
        <f>IFERROR(AM18*(1+Dashboard!$D$7)*(1+Dashboard!$D$8)*(1+Dashboard!$D$10),"-")</f>
        <v>438.81729449230738</v>
      </c>
      <c r="AP18" s="112">
        <f>IF(AND(AN18="-",AO18="-"),"-",IFERROR(AN18*Dashboard!$D$9,0)+IFERROR(AO18*(1-Dashboard!$D$9),0))</f>
        <v>219.40864724615369</v>
      </c>
      <c r="AQ18" s="56">
        <v>4.3553406258867227E-3</v>
      </c>
      <c r="AR18" s="58">
        <v>4.3553406258867227E-3</v>
      </c>
      <c r="AT18" s="36">
        <v>2025</v>
      </c>
      <c r="AU18" s="47"/>
      <c r="AV18" s="51">
        <v>1.4175696513223016E-2</v>
      </c>
      <c r="AW18" s="49">
        <v>1.0586423469208104E-2</v>
      </c>
      <c r="AX18" s="49">
        <v>1.1034529316262406E-2</v>
      </c>
      <c r="AY18" s="52">
        <v>7.965988899797943E-3</v>
      </c>
      <c r="AZ18" s="53" t="s">
        <v>121</v>
      </c>
      <c r="BA18" s="55">
        <v>478.09602146877808</v>
      </c>
      <c r="BB18" s="109" t="str">
        <f>IFERROR(AZ18*(1+Dashboard!$D$8),"-")</f>
        <v>-</v>
      </c>
      <c r="BC18" s="119">
        <f>IFERROR(BA18*(1+Dashboard!$D$7)*(1+Dashboard!$D$8)*(1+Dashboard!$D$10),"-")</f>
        <v>566.57361863224173</v>
      </c>
      <c r="BD18" s="112">
        <f>IF(AND(BB18="-",BC18="-"),"-",IFERROR(BB18*Dashboard!$D$9,0)+IFERROR(BC18*(1-Dashboard!$D$9),0))</f>
        <v>283.28680931612087</v>
      </c>
      <c r="BE18" s="51">
        <v>1.951346423607141E-2</v>
      </c>
      <c r="BF18" s="49">
        <v>1.4572673417606298E-2</v>
      </c>
      <c r="BG18" s="49">
        <v>1.5189510651128627E-2</v>
      </c>
      <c r="BH18" s="52">
        <v>1.0965530995683466E-2</v>
      </c>
      <c r="BI18" s="53" t="s">
        <v>121</v>
      </c>
      <c r="BJ18" s="55">
        <v>374.95288693958435</v>
      </c>
      <c r="BK18" s="109" t="str">
        <f>IFERROR(BI18*(1+Dashboard!$D$8),"-")</f>
        <v>-</v>
      </c>
      <c r="BL18" s="119">
        <f>IFERROR(BJ18*(1+Dashboard!$D$7)*(1+Dashboard!$D$8)*(1+Dashboard!$D$10),"-")</f>
        <v>444.34256808355252</v>
      </c>
      <c r="BM18" s="112">
        <f>IF(AND(BK18="-",BL18="-"),"-",IFERROR(BK18*Dashboard!$D$9,0)+IFERROR(BL18*(1-Dashboard!$D$9),0))</f>
        <v>222.17128404177626</v>
      </c>
      <c r="BO18" s="36">
        <v>2025</v>
      </c>
      <c r="BP18" s="47"/>
      <c r="BQ18" s="59">
        <v>94</v>
      </c>
      <c r="BR18" s="53" t="s">
        <v>121</v>
      </c>
      <c r="BS18" s="57">
        <v>8.2769585174418605</v>
      </c>
      <c r="BT18" s="112">
        <f>IF(AND(BR18="-",BS18="-"),"-",IFERROR(BR18*Dashboard!$D$9,0)+IFERROR(BS18*(1-Dashboard!$D$9),0))</f>
        <v>4.1384792587209303</v>
      </c>
      <c r="BU18" s="53" t="s">
        <v>121</v>
      </c>
      <c r="BV18" s="57">
        <v>8.977801501937984</v>
      </c>
      <c r="BW18" s="112">
        <f>IF(AND(BU18="-",BV18="-"),"-",IFERROR(BU18*Dashboard!$D$9,0)+IFERROR(BV18*(1-Dashboard!$D$9),0))</f>
        <v>4.488900750968992</v>
      </c>
      <c r="BX18" s="112">
        <f>IFERROR(BT18*(1+Dashboard!$D$7)*(1+Dashboard!$D$8),"-")</f>
        <v>4.827122207372093</v>
      </c>
      <c r="BY18" s="112">
        <f>IFERROR(BW18*(1+Dashboard!$D$7)*(1+Dashboard!$D$8),"-")</f>
        <v>5.2358538359302331</v>
      </c>
    </row>
    <row r="19" spans="2:77" x14ac:dyDescent="0.2">
      <c r="B19" s="36">
        <v>2026</v>
      </c>
      <c r="C19" s="47"/>
      <c r="D19" s="48">
        <v>5.5353930562914037E-2</v>
      </c>
      <c r="E19" s="49">
        <v>5.1832716183944083E-2</v>
      </c>
      <c r="F19" s="49">
        <v>4.6721081733884069E-2</v>
      </c>
      <c r="G19" s="49">
        <v>4.0848744747334902E-2</v>
      </c>
      <c r="H19" s="50">
        <v>2.3322450159680712E-3</v>
      </c>
      <c r="I19" s="101">
        <f>IFERROR((D19+$H19)*(1+Dashboard!$D$7)*(1+Dashboard!$D$8),"-")</f>
        <v>6.7285155195208099E-2</v>
      </c>
      <c r="J19" s="102">
        <f>IFERROR((E19+$H19)*(1+Dashboard!$D$7)*(1+Dashboard!$D$8),"-")</f>
        <v>6.3178010743577553E-2</v>
      </c>
      <c r="K19" s="102">
        <f>IFERROR((F19+$H19)*(1+Dashboard!$D$7)*(1+Dashboard!$D$8),"-")</f>
        <v>5.7215800321027549E-2</v>
      </c>
      <c r="L19" s="103">
        <f>IFERROR((G19+$H19)*(1+Dashboard!$D$7)*(1+Dashboard!$D$8),"-")</f>
        <v>5.0366306459916597E-2</v>
      </c>
      <c r="M19" s="53">
        <v>71.16</v>
      </c>
      <c r="N19" s="54">
        <v>74.867436000000012</v>
      </c>
      <c r="O19" s="109">
        <f>M19*(1+Dashboard!$D$8)</f>
        <v>76.852800000000002</v>
      </c>
      <c r="P19" s="111">
        <f>N19*(1+Dashboard!$D$10)*(1+Dashboard!$D$7)*(1+Dashboard!$D$8)</f>
        <v>88.722583388006427</v>
      </c>
      <c r="Q19" s="112">
        <f>O19*Dashboard!$D$9+P19*(1-Dashboard!$D$9)</f>
        <v>82.787691694003215</v>
      </c>
      <c r="R19" s="51">
        <v>4.1269602111379269E-2</v>
      </c>
      <c r="S19" s="49">
        <v>4.2149144416674091E-2</v>
      </c>
      <c r="T19" s="49">
        <v>4.0203434786975516E-2</v>
      </c>
      <c r="U19" s="52">
        <v>4.0458908125318792E-2</v>
      </c>
      <c r="W19" s="36">
        <v>2026</v>
      </c>
      <c r="X19" s="47"/>
      <c r="Y19" s="51">
        <v>6.2350274399042603E-3</v>
      </c>
      <c r="Z19" s="49">
        <v>4.4155914426220293E-3</v>
      </c>
      <c r="AA19" s="49">
        <v>5.4122538147377578E-3</v>
      </c>
      <c r="AB19" s="52">
        <v>3.7938628471267293E-3</v>
      </c>
      <c r="AC19" s="53" t="s">
        <v>121</v>
      </c>
      <c r="AD19" s="55">
        <v>558.69969471632794</v>
      </c>
      <c r="AE19" s="109" t="str">
        <f>IFERROR(AC19*(1+Dashboard!$D$8),"-")</f>
        <v>-</v>
      </c>
      <c r="AF19" s="119">
        <f>IFERROR(AD19*(1+Dashboard!$D$7)*(1+Dashboard!$D$8)*(1+Dashboard!$D$10),"-")</f>
        <v>662.09400109979902</v>
      </c>
      <c r="AG19" s="112">
        <f>IF(AND(AE19="-",AF19="-"),"-",IFERROR(AE19*Dashboard!$D$9,0)+IFERROR(AF19*(1-Dashboard!$D$9),0))</f>
        <v>331.04700054989951</v>
      </c>
      <c r="AH19" s="51">
        <v>1.1552961642149594E-2</v>
      </c>
      <c r="AI19" s="49">
        <v>8.1817055427104261E-3</v>
      </c>
      <c r="AJ19" s="49">
        <v>1.002843392782298E-2</v>
      </c>
      <c r="AK19" s="52">
        <v>7.029696720806184E-3</v>
      </c>
      <c r="AL19" s="53" t="s">
        <v>121</v>
      </c>
      <c r="AM19" s="55">
        <v>505.3024293780523</v>
      </c>
      <c r="AN19" s="109" t="str">
        <f>IFERROR(AL19*(1+Dashboard!$D$8),"-")</f>
        <v>-</v>
      </c>
      <c r="AO19" s="119">
        <f>IFERROR(AM19*(1+Dashboard!$D$7)*(1+Dashboard!$D$8)*(1+Dashboard!$D$10),"-")</f>
        <v>598.81490968458525</v>
      </c>
      <c r="AP19" s="112">
        <f>IF(AND(AN19="-",AO19="-"),"-",IFERROR(AN19*Dashboard!$D$9,0)+IFERROR(AO19*(1-Dashboard!$D$9),0))</f>
        <v>299.40745484229262</v>
      </c>
      <c r="AQ19" s="56">
        <v>3.0356917268565447E-3</v>
      </c>
      <c r="AR19" s="58">
        <v>3.0356917268565447E-3</v>
      </c>
      <c r="AT19" s="36">
        <v>2026</v>
      </c>
      <c r="AU19" s="47"/>
      <c r="AV19" s="51">
        <v>7.4827302009818734E-3</v>
      </c>
      <c r="AW19" s="49">
        <v>5.4858226450495845E-3</v>
      </c>
      <c r="AX19" s="49">
        <v>6.3461733838260466E-3</v>
      </c>
      <c r="AY19" s="52">
        <v>4.4309986781869296E-3</v>
      </c>
      <c r="AZ19" s="53" t="s">
        <v>121</v>
      </c>
      <c r="BA19" s="55">
        <v>563.37655337328397</v>
      </c>
      <c r="BB19" s="109" t="str">
        <f>IFERROR(AZ19*(1+Dashboard!$D$8),"-")</f>
        <v>-</v>
      </c>
      <c r="BC19" s="119">
        <f>IFERROR(BA19*(1+Dashboard!$D$7)*(1+Dashboard!$D$8)*(1+Dashboard!$D$10),"-")</f>
        <v>667.63637044427207</v>
      </c>
      <c r="BD19" s="112">
        <f>IF(AND(BB19="-",BC19="-"),"-",IFERROR(BB19*Dashboard!$D$9,0)+IFERROR(BC19*(1-Dashboard!$D$9),0))</f>
        <v>333.81818522213604</v>
      </c>
      <c r="BE19" s="51">
        <v>1.3864845956768606E-2</v>
      </c>
      <c r="BF19" s="49">
        <v>1.0164750549175875E-2</v>
      </c>
      <c r="BG19" s="49">
        <v>1.1758905375226192E-2</v>
      </c>
      <c r="BH19" s="52">
        <v>8.2102538054419846E-3</v>
      </c>
      <c r="BI19" s="53" t="s">
        <v>121</v>
      </c>
      <c r="BJ19" s="55">
        <v>509.53230110264218</v>
      </c>
      <c r="BK19" s="109" t="str">
        <f>IFERROR(BI19*(1+Dashboard!$D$8),"-")</f>
        <v>-</v>
      </c>
      <c r="BL19" s="119">
        <f>IFERROR(BJ19*(1+Dashboard!$D$7)*(1+Dashboard!$D$8)*(1+Dashboard!$D$10),"-")</f>
        <v>603.82757162221992</v>
      </c>
      <c r="BM19" s="112">
        <f>IF(AND(BK19="-",BL19="-"),"-",IFERROR(BK19*Dashboard!$D$9,0)+IFERROR(BL19*(1-Dashboard!$D$9),0))</f>
        <v>301.91378581110996</v>
      </c>
      <c r="BO19" s="36">
        <v>2026</v>
      </c>
      <c r="BP19" s="47"/>
      <c r="BQ19" s="59">
        <v>94</v>
      </c>
      <c r="BR19" s="53" t="s">
        <v>121</v>
      </c>
      <c r="BS19" s="57">
        <v>7.6259482528409084</v>
      </c>
      <c r="BT19" s="112">
        <f>IF(AND(BR19="-",BS19="-"),"-",IFERROR(BR19*Dashboard!$D$9,0)+IFERROR(BS19*(1-Dashboard!$D$9),0))</f>
        <v>3.8129741264204542</v>
      </c>
      <c r="BU19" s="53" t="s">
        <v>121</v>
      </c>
      <c r="BV19" s="57">
        <v>9.023941072443181</v>
      </c>
      <c r="BW19" s="112">
        <f>IF(AND(BU19="-",BV19="-"),"-",IFERROR(BU19*Dashboard!$D$9,0)+IFERROR(BV19*(1-Dashboard!$D$9),0))</f>
        <v>4.5119705362215905</v>
      </c>
      <c r="BX19" s="112">
        <f>IFERROR(BT19*(1+Dashboard!$D$7)*(1+Dashboard!$D$8),"-")</f>
        <v>4.4474530210568179</v>
      </c>
      <c r="BY19" s="112">
        <f>IFERROR(BW19*(1+Dashboard!$D$7)*(1+Dashboard!$D$8),"-")</f>
        <v>5.2627624334488639</v>
      </c>
    </row>
    <row r="20" spans="2:77" x14ac:dyDescent="0.2">
      <c r="B20" s="36">
        <v>2027</v>
      </c>
      <c r="C20" s="47"/>
      <c r="D20" s="48">
        <v>5.9938829815720143E-2</v>
      </c>
      <c r="E20" s="49">
        <v>5.6008319845485141E-2</v>
      </c>
      <c r="F20" s="49">
        <v>4.4655604391846133E-2</v>
      </c>
      <c r="G20" s="49">
        <v>3.8702413145062835E-2</v>
      </c>
      <c r="H20" s="50">
        <v>2.1385682336841267E-3</v>
      </c>
      <c r="I20" s="101">
        <f>IFERROR((D20+$H20)*(1+Dashboard!$D$7)*(1+Dashboard!$D$8),"-")</f>
        <v>7.2407077084825147E-2</v>
      </c>
      <c r="J20" s="102">
        <f>IFERROR((E20+$H20)*(1+Dashboard!$D$7)*(1+Dashboard!$D$8),"-")</f>
        <v>6.7822530255543051E-2</v>
      </c>
      <c r="K20" s="102">
        <f>IFERROR((F20+$H20)*(1+Dashboard!$D$7)*(1+Dashboard!$D$8),"-")</f>
        <v>5.4580722950418499E-2</v>
      </c>
      <c r="L20" s="103">
        <f>IFERROR((G20+$H20)*(1+Dashboard!$D$7)*(1+Dashboard!$D$8),"-")</f>
        <v>4.7636920680170461E-2</v>
      </c>
      <c r="M20" s="53">
        <v>76.849999999999994</v>
      </c>
      <c r="N20" s="54">
        <v>89.530249999999995</v>
      </c>
      <c r="O20" s="109">
        <f>M20*(1+Dashboard!$D$8)</f>
        <v>82.998000000000005</v>
      </c>
      <c r="P20" s="111">
        <f>N20*(1+Dashboard!$D$10)*(1+Dashboard!$D$7)*(1+Dashboard!$D$8)</f>
        <v>106.09893293760001</v>
      </c>
      <c r="Q20" s="112">
        <f>O20*Dashboard!$D$9+P20*(1-Dashboard!$D$9)</f>
        <v>94.548466468800001</v>
      </c>
      <c r="R20" s="51">
        <v>3.9690561581718402E-2</v>
      </c>
      <c r="S20" s="49">
        <v>4.0536451201342451E-2</v>
      </c>
      <c r="T20" s="49">
        <v>3.8665187512652799E-2</v>
      </c>
      <c r="U20" s="52">
        <v>3.8910886035275712E-2</v>
      </c>
      <c r="W20" s="36">
        <v>2027</v>
      </c>
      <c r="X20" s="47"/>
      <c r="Y20" s="51">
        <v>3.8311802171819972E-3</v>
      </c>
      <c r="Z20" s="49">
        <v>2.759113963645048E-3</v>
      </c>
      <c r="AA20" s="49">
        <v>2.9491292422786299E-3</v>
      </c>
      <c r="AB20" s="52">
        <v>2.0686545235559643E-3</v>
      </c>
      <c r="AC20" s="53" t="s">
        <v>121</v>
      </c>
      <c r="AD20" s="55">
        <v>547.14674027827459</v>
      </c>
      <c r="AE20" s="109" t="str">
        <f>IFERROR(AC20*(1+Dashboard!$D$8),"-")</f>
        <v>-</v>
      </c>
      <c r="AF20" s="119">
        <f>IFERROR(AD20*(1+Dashboard!$D$7)*(1+Dashboard!$D$8)*(1+Dashboard!$D$10),"-")</f>
        <v>648.40302918634882</v>
      </c>
      <c r="AG20" s="112">
        <f>IF(AND(AE20="-",AF20="-"),"-",IFERROR(AE20*Dashboard!$D$9,0)+IFERROR(AF20*(1-Dashboard!$D$9),0))</f>
        <v>324.20151459317441</v>
      </c>
      <c r="AH20" s="51">
        <v>6.463048224654171E-3</v>
      </c>
      <c r="AI20" s="49">
        <v>4.6545152129311993E-3</v>
      </c>
      <c r="AJ20" s="49">
        <v>4.9750634094692485E-3</v>
      </c>
      <c r="AK20" s="52">
        <v>3.4897376755942027E-3</v>
      </c>
      <c r="AL20" s="53" t="s">
        <v>121</v>
      </c>
      <c r="AM20" s="55">
        <v>588.32331709605273</v>
      </c>
      <c r="AN20" s="109" t="str">
        <f>IFERROR(AL20*(1+Dashboard!$D$8),"-")</f>
        <v>-</v>
      </c>
      <c r="AO20" s="119">
        <f>IFERROR(AM20*(1+Dashboard!$D$7)*(1+Dashboard!$D$8)*(1+Dashboard!$D$10),"-")</f>
        <v>697.1998421338094</v>
      </c>
      <c r="AP20" s="112">
        <f>IF(AND(AN20="-",AO20="-"),"-",IFERROR(AN20*Dashboard!$D$9,0)+IFERROR(AO20*(1-Dashboard!$D$9),0))</f>
        <v>348.5999210669047</v>
      </c>
      <c r="AQ20" s="56">
        <v>1.7671397711111025E-3</v>
      </c>
      <c r="AR20" s="58">
        <v>1.7671397711111025E-3</v>
      </c>
      <c r="AT20" s="36">
        <v>2027</v>
      </c>
      <c r="AU20" s="47"/>
      <c r="AV20" s="51">
        <v>4.5886619915492723E-3</v>
      </c>
      <c r="AW20" s="49">
        <v>3.4110361825256804E-3</v>
      </c>
      <c r="AX20" s="49">
        <v>3.4393889568919991E-3</v>
      </c>
      <c r="AY20" s="52">
        <v>2.3974377511012056E-3</v>
      </c>
      <c r="AZ20" s="53" t="s">
        <v>121</v>
      </c>
      <c r="BA20" s="55">
        <v>551.72688949456324</v>
      </c>
      <c r="BB20" s="109" t="str">
        <f>IFERROR(AZ20*(1+Dashboard!$D$8),"-")</f>
        <v>-</v>
      </c>
      <c r="BC20" s="119">
        <f>IFERROR(BA20*(1+Dashboard!$D$7)*(1+Dashboard!$D$8)*(1+Dashboard!$D$10),"-")</f>
        <v>653.83079180896209</v>
      </c>
      <c r="BD20" s="112">
        <f>IF(AND(BB20="-",BC20="-"),"-",IFERROR(BB20*Dashboard!$D$9,0)+IFERROR(BC20*(1-Dashboard!$D$9),0))</f>
        <v>326.91539590448104</v>
      </c>
      <c r="BE20" s="51">
        <v>7.740889766818239E-3</v>
      </c>
      <c r="BF20" s="49">
        <v>5.7542819950974081E-3</v>
      </c>
      <c r="BG20" s="49">
        <v>5.8021119946391779E-3</v>
      </c>
      <c r="BH20" s="52">
        <v>4.0443818673637378E-3</v>
      </c>
      <c r="BI20" s="53" t="s">
        <v>121</v>
      </c>
      <c r="BJ20" s="55">
        <v>593.24815422174106</v>
      </c>
      <c r="BK20" s="109" t="str">
        <f>IFERROR(BI20*(1+Dashboard!$D$8),"-")</f>
        <v>-</v>
      </c>
      <c r="BL20" s="119">
        <f>IFERROR(BJ20*(1+Dashboard!$D$7)*(1+Dashboard!$D$8)*(1+Dashboard!$D$10),"-")</f>
        <v>703.03608143758674</v>
      </c>
      <c r="BM20" s="112">
        <f>IF(AND(BK20="-",BL20="-"),"-",IFERROR(BK20*Dashboard!$D$9,0)+IFERROR(BL20*(1-Dashboard!$D$9),0))</f>
        <v>351.51804071879337</v>
      </c>
      <c r="BO20" s="36">
        <v>2027</v>
      </c>
      <c r="BP20" s="47"/>
      <c r="BQ20" s="59">
        <v>94</v>
      </c>
      <c r="BR20" s="53" t="s">
        <v>121</v>
      </c>
      <c r="BS20" s="57">
        <v>6.406174836693852</v>
      </c>
      <c r="BT20" s="112">
        <f>IF(AND(BR20="-",BS20="-"),"-",IFERROR(BR20*Dashboard!$D$9,0)+IFERROR(BS20*(1-Dashboard!$D$9),0))</f>
        <v>3.203087418346926</v>
      </c>
      <c r="BU20" s="53" t="s">
        <v>121</v>
      </c>
      <c r="BV20" s="57">
        <v>8.351940821816946</v>
      </c>
      <c r="BW20" s="112">
        <f>IF(AND(BU20="-",BV20="-"),"-",IFERROR(BU20*Dashboard!$D$9,0)+IFERROR(BV20*(1-Dashboard!$D$9),0))</f>
        <v>4.175970410908473</v>
      </c>
      <c r="BX20" s="112">
        <f>IFERROR(BT20*(1+Dashboard!$D$7)*(1+Dashboard!$D$8),"-")</f>
        <v>3.7360811647598551</v>
      </c>
      <c r="BY20" s="112">
        <f>IFERROR(BW20*(1+Dashboard!$D$7)*(1+Dashboard!$D$8),"-")</f>
        <v>4.8708518872836439</v>
      </c>
    </row>
    <row r="21" spans="2:77" x14ac:dyDescent="0.2">
      <c r="B21" s="36">
        <v>2028</v>
      </c>
      <c r="C21" s="47"/>
      <c r="D21" s="48">
        <v>6.1781721344214446E-2</v>
      </c>
      <c r="E21" s="49">
        <v>5.4443266598361024E-2</v>
      </c>
      <c r="F21" s="49">
        <v>4.8809920186664475E-2</v>
      </c>
      <c r="G21" s="49">
        <v>3.972559697872851E-2</v>
      </c>
      <c r="H21" s="50">
        <v>2.0284941965111095E-3</v>
      </c>
      <c r="I21" s="101">
        <f>IFERROR((D21+$H21)*(1+Dashboard!$D$7)*(1+Dashboard!$D$8),"-")</f>
        <v>7.4428235406702292E-2</v>
      </c>
      <c r="J21" s="102">
        <f>IFERROR((E21+$H21)*(1+Dashboard!$D$7)*(1+Dashboard!$D$8),"-")</f>
        <v>6.5868661791138872E-2</v>
      </c>
      <c r="K21" s="102">
        <f>IFERROR((F21+$H21)*(1+Dashboard!$D$7)*(1+Dashboard!$D$8),"-")</f>
        <v>5.9297926536536011E-2</v>
      </c>
      <c r="L21" s="103">
        <f>IFERROR((G21+$H21)*(1+Dashboard!$D$7)*(1+Dashboard!$D$8),"-")</f>
        <v>4.8701971946799504E-2</v>
      </c>
      <c r="M21" s="53">
        <v>82.490000000000009</v>
      </c>
      <c r="N21" s="54">
        <v>94.781010000000009</v>
      </c>
      <c r="O21" s="109">
        <f>M21*(1+Dashboard!$D$8)</f>
        <v>89.089200000000019</v>
      </c>
      <c r="P21" s="111">
        <f>N21*(1+Dashboard!$D$10)*(1+Dashboard!$D$7)*(1+Dashboard!$D$8)</f>
        <v>112.32141118502403</v>
      </c>
      <c r="Q21" s="112">
        <f>O21*Dashboard!$D$9+P21*(1-Dashboard!$D$9)</f>
        <v>100.70530559251202</v>
      </c>
      <c r="R21" s="51">
        <v>3.9190981955660328E-2</v>
      </c>
      <c r="S21" s="49">
        <v>4.002622447927421E-2</v>
      </c>
      <c r="T21" s="49">
        <v>3.817851412862254E-2</v>
      </c>
      <c r="U21" s="52">
        <v>3.8421120077818331E-2</v>
      </c>
      <c r="W21" s="36">
        <v>2028</v>
      </c>
      <c r="X21" s="47"/>
      <c r="Y21" s="51" t="s">
        <v>121</v>
      </c>
      <c r="Z21" s="49" t="s">
        <v>121</v>
      </c>
      <c r="AA21" s="49" t="s">
        <v>121</v>
      </c>
      <c r="AB21" s="52" t="s">
        <v>121</v>
      </c>
      <c r="AC21" s="53" t="s">
        <v>121</v>
      </c>
      <c r="AD21" s="55">
        <v>419.11419554831554</v>
      </c>
      <c r="AE21" s="109" t="str">
        <f>IFERROR(AC21*(1+Dashboard!$D$8),"-")</f>
        <v>-</v>
      </c>
      <c r="AF21" s="119">
        <f>IFERROR(AD21*(1+Dashboard!$D$7)*(1+Dashboard!$D$8)*(1+Dashboard!$D$10),"-")</f>
        <v>496.67647445055621</v>
      </c>
      <c r="AG21" s="112">
        <f>IF(AND(AE21="-",AF21="-"),"-",IFERROR(AE21*Dashboard!$D$9,0)+IFERROR(AF21*(1-Dashboard!$D$9),0))</f>
        <v>248.33823722527811</v>
      </c>
      <c r="AH21" s="51">
        <v>3.8108128675552232E-3</v>
      </c>
      <c r="AI21" s="49">
        <v>2.5687043245900586E-3</v>
      </c>
      <c r="AJ21" s="49">
        <v>3.1243995285086508E-3</v>
      </c>
      <c r="AK21" s="52">
        <v>2.0888420538261549E-3</v>
      </c>
      <c r="AL21" s="53" t="s">
        <v>121</v>
      </c>
      <c r="AM21" s="55">
        <v>577.91525765055485</v>
      </c>
      <c r="AN21" s="109" t="str">
        <f>IFERROR(AL21*(1+Dashboard!$D$8),"-")</f>
        <v>-</v>
      </c>
      <c r="AO21" s="119">
        <f>IFERROR(AM21*(1+Dashboard!$D$7)*(1+Dashboard!$D$8)*(1+Dashboard!$D$10),"-")</f>
        <v>684.86564222798506</v>
      </c>
      <c r="AP21" s="112">
        <f>IF(AND(AN21="-",AO21="-"),"-",IFERROR(AN21*Dashboard!$D$9,0)+IFERROR(AO21*(1-Dashboard!$D$9),0))</f>
        <v>342.43282111399253</v>
      </c>
      <c r="AQ21" s="56">
        <v>5.4830152874563599E-4</v>
      </c>
      <c r="AR21" s="58">
        <v>5.4830152874563599E-4</v>
      </c>
      <c r="AT21" s="36">
        <v>2028</v>
      </c>
      <c r="AU21" s="47"/>
      <c r="AV21" s="51">
        <v>0</v>
      </c>
      <c r="AW21" s="49">
        <v>0</v>
      </c>
      <c r="AX21" s="49">
        <v>0</v>
      </c>
      <c r="AY21" s="52">
        <v>0</v>
      </c>
      <c r="AZ21" s="53" t="s">
        <v>121</v>
      </c>
      <c r="BA21" s="55">
        <v>422.62258811097576</v>
      </c>
      <c r="BB21" s="109" t="str">
        <f>IFERROR(AZ21*(1+Dashboard!$D$8),"-")</f>
        <v>-</v>
      </c>
      <c r="BC21" s="119">
        <f>IFERROR(BA21*(1+Dashboard!$D$7)*(1+Dashboard!$D$8)*(1+Dashboard!$D$10),"-")</f>
        <v>500.83413856100452</v>
      </c>
      <c r="BD21" s="112">
        <f>IF(AND(BB21="-",BC21="-"),"-",IFERROR(BB21*Dashboard!$D$9,0)+IFERROR(BC21*(1-Dashboard!$D$9),0))</f>
        <v>250.41706928050226</v>
      </c>
      <c r="BE21" s="51">
        <v>4.5311436532667684E-3</v>
      </c>
      <c r="BF21" s="49">
        <v>3.1800443210845799E-3</v>
      </c>
      <c r="BG21" s="49">
        <v>3.6017949743146461E-3</v>
      </c>
      <c r="BH21" s="52">
        <v>2.388678497850307E-3</v>
      </c>
      <c r="BI21" s="53" t="s">
        <v>121</v>
      </c>
      <c r="BJ21" s="55">
        <v>582.75296921777203</v>
      </c>
      <c r="BK21" s="109" t="str">
        <f>IFERROR(BI21*(1+Dashboard!$D$8),"-")</f>
        <v>-</v>
      </c>
      <c r="BL21" s="119">
        <f>IFERROR(BJ21*(1+Dashboard!$D$7)*(1+Dashboard!$D$8)*(1+Dashboard!$D$10),"-")</f>
        <v>690.59863230833912</v>
      </c>
      <c r="BM21" s="112">
        <f>IF(AND(BK21="-",BL21="-"),"-",IFERROR(BK21*Dashboard!$D$9,0)+IFERROR(BL21*(1-Dashboard!$D$9),0))</f>
        <v>345.29931615416956</v>
      </c>
      <c r="BO21" s="36">
        <v>2028</v>
      </c>
      <c r="BP21" s="47"/>
      <c r="BQ21" s="59">
        <v>94</v>
      </c>
      <c r="BR21" s="53" t="s">
        <v>121</v>
      </c>
      <c r="BS21" s="57">
        <v>6.5389444841329549</v>
      </c>
      <c r="BT21" s="112">
        <f>IF(AND(BR21="-",BS21="-"),"-",IFERROR(BR21*Dashboard!$D$9,0)+IFERROR(BS21*(1-Dashboard!$D$9),0))</f>
        <v>3.2694722420664775</v>
      </c>
      <c r="BU21" s="53" t="s">
        <v>121</v>
      </c>
      <c r="BV21" s="57">
        <v>9.0249487234922565</v>
      </c>
      <c r="BW21" s="112">
        <f>IF(AND(BU21="-",BV21="-"),"-",IFERROR(BU21*Dashboard!$D$9,0)+IFERROR(BV21*(1-Dashboard!$D$9),0))</f>
        <v>4.5124743617461283</v>
      </c>
      <c r="BX21" s="112">
        <f>IFERROR(BT21*(1+Dashboard!$D$7)*(1+Dashboard!$D$8),"-")</f>
        <v>3.8135124231463395</v>
      </c>
      <c r="BY21" s="112">
        <f>IFERROR(BW21*(1+Dashboard!$D$7)*(1+Dashboard!$D$8),"-")</f>
        <v>5.2633500955406847</v>
      </c>
    </row>
    <row r="22" spans="2:77" x14ac:dyDescent="0.2">
      <c r="B22" s="36">
        <v>2029</v>
      </c>
      <c r="C22" s="47"/>
      <c r="D22" s="48">
        <v>6.361728805003905E-2</v>
      </c>
      <c r="E22" s="49">
        <v>5.8192428913128043E-2</v>
      </c>
      <c r="F22" s="49">
        <v>4.7818197767854766E-2</v>
      </c>
      <c r="G22" s="49">
        <v>4.0414521950762602E-2</v>
      </c>
      <c r="H22" s="50">
        <v>1.9225983290118672E-3</v>
      </c>
      <c r="I22" s="101">
        <f>IFERROR((D22+$H22)*(1+Dashboard!$D$7)*(1+Dashboard!$D$8),"-")</f>
        <v>7.6445723472524998E-2</v>
      </c>
      <c r="J22" s="102">
        <f>IFERROR((E22+$H22)*(1+Dashboard!$D$7)*(1+Dashboard!$D$8),"-")</f>
        <v>7.0118167775231999E-2</v>
      </c>
      <c r="K22" s="102">
        <f>IFERROR((F22+$H22)*(1+Dashboard!$D$7)*(1+Dashboard!$D$8),"-")</f>
        <v>5.8017664567385246E-2</v>
      </c>
      <c r="L22" s="103">
        <f>IFERROR((G22+$H22)*(1+Dashboard!$D$7)*(1+Dashboard!$D$8),"-")</f>
        <v>4.9382017094328948E-2</v>
      </c>
      <c r="M22" s="53">
        <v>88.13</v>
      </c>
      <c r="N22" s="54">
        <v>100.99697999999999</v>
      </c>
      <c r="O22" s="109">
        <f>M22*(1+Dashboard!$D$8)</f>
        <v>95.180400000000006</v>
      </c>
      <c r="P22" s="111">
        <f>N22*(1+Dashboard!$D$10)*(1+Dashboard!$D$7)*(1+Dashboard!$D$8)</f>
        <v>119.68772351155199</v>
      </c>
      <c r="Q22" s="112">
        <f>O22*Dashboard!$D$9+P22*(1-Dashboard!$D$9)</f>
        <v>107.434061755776</v>
      </c>
      <c r="R22" s="51">
        <v>3.7881012414280581E-2</v>
      </c>
      <c r="S22" s="49">
        <v>3.8688336722759224E-2</v>
      </c>
      <c r="T22" s="49">
        <v>3.6902386607750137E-2</v>
      </c>
      <c r="U22" s="52">
        <v>3.7136883385188932E-2</v>
      </c>
      <c r="W22" s="36">
        <v>2029</v>
      </c>
      <c r="X22" s="47"/>
      <c r="Y22" s="51" t="s">
        <v>121</v>
      </c>
      <c r="Z22" s="49" t="s">
        <v>121</v>
      </c>
      <c r="AA22" s="49" t="s">
        <v>121</v>
      </c>
      <c r="AB22" s="52" t="s">
        <v>121</v>
      </c>
      <c r="AC22" s="53" t="s">
        <v>121</v>
      </c>
      <c r="AD22" s="55">
        <v>275.61988474920531</v>
      </c>
      <c r="AE22" s="109" t="str">
        <f>IFERROR(AC22*(1+Dashboard!$D$8),"-")</f>
        <v>-</v>
      </c>
      <c r="AF22" s="119">
        <f>IFERROR(AD22*(1+Dashboard!$D$7)*(1+Dashboard!$D$8)*(1+Dashboard!$D$10),"-")</f>
        <v>326.62676210861673</v>
      </c>
      <c r="AG22" s="112">
        <f>IF(AND(AE22="-",AF22="-"),"-",IFERROR(AE22*Dashboard!$D$9,0)+IFERROR(AF22*(1-Dashboard!$D$9),0))</f>
        <v>163.31338105430837</v>
      </c>
      <c r="AH22" s="51" t="s">
        <v>121</v>
      </c>
      <c r="AI22" s="49" t="s">
        <v>121</v>
      </c>
      <c r="AJ22" s="49" t="s">
        <v>121</v>
      </c>
      <c r="AK22" s="52" t="s">
        <v>121</v>
      </c>
      <c r="AL22" s="53" t="s">
        <v>121</v>
      </c>
      <c r="AM22" s="55">
        <v>445.47865093185453</v>
      </c>
      <c r="AN22" s="109" t="str">
        <f>IFERROR(AL22*(1+Dashboard!$D$8),"-")</f>
        <v>-</v>
      </c>
      <c r="AO22" s="119">
        <f>IFERROR(AM22*(1+Dashboard!$D$7)*(1+Dashboard!$D$8)*(1+Dashboard!$D$10),"-")</f>
        <v>527.91999922206594</v>
      </c>
      <c r="AP22" s="112">
        <f>IF(AND(AN22="-",AO22="-"),"-",IFERROR(AN22*Dashboard!$D$9,0)+IFERROR(AO22*(1-Dashboard!$D$9),0))</f>
        <v>263.95999961103297</v>
      </c>
      <c r="AQ22" s="56">
        <v>5.5322356896512289E-4</v>
      </c>
      <c r="AR22" s="58">
        <v>5.5322356896512289E-4</v>
      </c>
      <c r="AT22" s="36">
        <v>2029</v>
      </c>
      <c r="AU22" s="47"/>
      <c r="AV22" s="51">
        <v>0</v>
      </c>
      <c r="AW22" s="49">
        <v>0</v>
      </c>
      <c r="AX22" s="49">
        <v>0</v>
      </c>
      <c r="AY22" s="52">
        <v>0</v>
      </c>
      <c r="AZ22" s="53" t="s">
        <v>121</v>
      </c>
      <c r="BA22" s="55">
        <v>277.92709067075691</v>
      </c>
      <c r="BB22" s="109" t="str">
        <f>IFERROR(AZ22*(1+Dashboard!$D$8),"-")</f>
        <v>-</v>
      </c>
      <c r="BC22" s="119">
        <f>IFERROR(BA22*(1+Dashboard!$D$7)*(1+Dashboard!$D$8)*(1+Dashboard!$D$10),"-")</f>
        <v>329.36094509530483</v>
      </c>
      <c r="BD22" s="112">
        <f>IF(AND(BB22="-",BC22="-"),"-",IFERROR(BB22*Dashboard!$D$9,0)+IFERROR(BC22*(1-Dashboard!$D$9),0))</f>
        <v>164.68047254765241</v>
      </c>
      <c r="BE22" s="51" t="s">
        <v>121</v>
      </c>
      <c r="BF22" s="49" t="s">
        <v>121</v>
      </c>
      <c r="BG22" s="49" t="s">
        <v>121</v>
      </c>
      <c r="BH22" s="52" t="s">
        <v>121</v>
      </c>
      <c r="BI22" s="53" t="s">
        <v>121</v>
      </c>
      <c r="BJ22" s="55">
        <v>449.20773957250185</v>
      </c>
      <c r="BK22" s="109" t="str">
        <f>IFERROR(BI22*(1+Dashboard!$D$8),"-")</f>
        <v>-</v>
      </c>
      <c r="BL22" s="119">
        <f>IFERROR(BJ22*(1+Dashboard!$D$7)*(1+Dashboard!$D$8)*(1+Dashboard!$D$10),"-")</f>
        <v>532.33920195636415</v>
      </c>
      <c r="BM22" s="112">
        <f>IF(AND(BK22="-",BL22="-"),"-",IFERROR(BK22*Dashboard!$D$9,0)+IFERROR(BL22*(1-Dashboard!$D$9),0))</f>
        <v>266.16960097818207</v>
      </c>
      <c r="BO22" s="36">
        <v>2029</v>
      </c>
      <c r="BP22" s="47"/>
      <c r="BQ22" s="59">
        <v>94</v>
      </c>
      <c r="BR22" s="53" t="s">
        <v>121</v>
      </c>
      <c r="BS22" s="57">
        <v>4.274731681518646</v>
      </c>
      <c r="BT22" s="112">
        <f>IF(AND(BR22="-",BS22="-"),"-",IFERROR(BR22*Dashboard!$D$9,0)+IFERROR(BS22*(1-Dashboard!$D$9),0))</f>
        <v>2.137365840759323</v>
      </c>
      <c r="BU22" s="53" t="s">
        <v>121</v>
      </c>
      <c r="BV22" s="57">
        <v>6.9484402613449152</v>
      </c>
      <c r="BW22" s="112">
        <f>IF(AND(BU22="-",BV22="-"),"-",IFERROR(BU22*Dashboard!$D$9,0)+IFERROR(BV22*(1-Dashboard!$D$9),0))</f>
        <v>3.4742201306724576</v>
      </c>
      <c r="BX22" s="112">
        <f>IFERROR(BT22*(1+Dashboard!$D$7)*(1+Dashboard!$D$8),"-")</f>
        <v>2.4930235166616748</v>
      </c>
      <c r="BY22" s="112">
        <f>IFERROR(BW22*(1+Dashboard!$D$7)*(1+Dashboard!$D$8),"-")</f>
        <v>4.052330360416355</v>
      </c>
    </row>
    <row r="23" spans="2:77" x14ac:dyDescent="0.2">
      <c r="B23" s="36">
        <v>2030</v>
      </c>
      <c r="C23" s="47"/>
      <c r="D23" s="48">
        <v>5.8506353696987264E-2</v>
      </c>
      <c r="E23" s="49">
        <v>5.5145156681428845E-2</v>
      </c>
      <c r="F23" s="49">
        <v>5.0454703210674912E-2</v>
      </c>
      <c r="G23" s="49">
        <v>4.6019819078291571E-2</v>
      </c>
      <c r="H23" s="50">
        <v>1.8362068635688856E-3</v>
      </c>
      <c r="I23" s="101">
        <f>IFERROR((D23+$H23)*(1+Dashboard!$D$7)*(1+Dashboard!$D$8),"-")</f>
        <v>7.03835626378327E-2</v>
      </c>
      <c r="J23" s="102">
        <f>IFERROR((E23+$H23)*(1+Dashboard!$D$7)*(1+Dashboard!$D$8),"-")</f>
        <v>6.6463062438885362E-2</v>
      </c>
      <c r="K23" s="102">
        <f>IFERROR((F23+$H23)*(1+Dashboard!$D$7)*(1+Dashboard!$D$8),"-")</f>
        <v>6.0992117510597965E-2</v>
      </c>
      <c r="L23" s="103">
        <f>IFERROR((G23+$H23)*(1+Dashboard!$D$7)*(1+Dashboard!$D$8),"-")</f>
        <v>5.5819268658586038E-2</v>
      </c>
      <c r="M23" s="53">
        <v>83.9</v>
      </c>
      <c r="N23" s="54">
        <v>97.743500000000012</v>
      </c>
      <c r="O23" s="109">
        <f>M23*(1+Dashboard!$D$8)</f>
        <v>90.612000000000009</v>
      </c>
      <c r="P23" s="111">
        <f>N23*(1+Dashboard!$D$10)*(1+Dashboard!$D$7)*(1+Dashboard!$D$8)</f>
        <v>115.83214669440002</v>
      </c>
      <c r="Q23" s="112">
        <f>O23*Dashboard!$D$9+P23*(1-Dashboard!$D$9)</f>
        <v>103.22207334720002</v>
      </c>
      <c r="R23" s="51">
        <v>3.6268439950905923E-2</v>
      </c>
      <c r="S23" s="49">
        <v>3.7041396937449553E-2</v>
      </c>
      <c r="T23" s="49">
        <v>3.5331473670533332E-2</v>
      </c>
      <c r="U23" s="52">
        <v>3.5555988057799644E-2</v>
      </c>
      <c r="W23" s="36">
        <v>2030</v>
      </c>
      <c r="X23" s="47"/>
      <c r="Y23" s="51" t="s">
        <v>121</v>
      </c>
      <c r="Z23" s="49" t="s">
        <v>121</v>
      </c>
      <c r="AA23" s="49" t="s">
        <v>121</v>
      </c>
      <c r="AB23" s="52" t="s">
        <v>121</v>
      </c>
      <c r="AC23" s="53" t="s">
        <v>121</v>
      </c>
      <c r="AD23" s="55">
        <v>134.16989631171651</v>
      </c>
      <c r="AE23" s="109" t="str">
        <f>IFERROR(AC23*(1+Dashboard!$D$8),"-")</f>
        <v>-</v>
      </c>
      <c r="AF23" s="119">
        <f>IFERROR(AD23*(1+Dashboard!$D$7)*(1+Dashboard!$D$8)*(1+Dashboard!$D$10),"-")</f>
        <v>158.99969933091396</v>
      </c>
      <c r="AG23" s="112">
        <f>IF(AND(AE23="-",AF23="-"),"-",IFERROR(AE23*Dashboard!$D$9,0)+IFERROR(AF23*(1-Dashboard!$D$9),0))</f>
        <v>79.499849665456978</v>
      </c>
      <c r="AH23" s="51" t="s">
        <v>121</v>
      </c>
      <c r="AI23" s="49" t="s">
        <v>121</v>
      </c>
      <c r="AJ23" s="49" t="s">
        <v>121</v>
      </c>
      <c r="AK23" s="52" t="s">
        <v>121</v>
      </c>
      <c r="AL23" s="53" t="s">
        <v>121</v>
      </c>
      <c r="AM23" s="55">
        <v>245.50236346399146</v>
      </c>
      <c r="AN23" s="109" t="str">
        <f>IFERROR(AL23*(1+Dashboard!$D$8),"-")</f>
        <v>-</v>
      </c>
      <c r="AO23" s="119">
        <f>IFERROR(AM23*(1+Dashboard!$D$7)*(1+Dashboard!$D$8)*(1+Dashboard!$D$10),"-")</f>
        <v>290.93562005231007</v>
      </c>
      <c r="AP23" s="112">
        <f>IF(AND(AN23="-",AO23="-"),"-",IFERROR(AN23*Dashboard!$D$9,0)+IFERROR(AO23*(1-Dashboard!$D$9),0))</f>
        <v>145.46781002615504</v>
      </c>
      <c r="AQ23" s="56">
        <v>5.5734899914173857E-4</v>
      </c>
      <c r="AR23" s="58">
        <v>5.5734899914173857E-4</v>
      </c>
      <c r="AT23" s="36">
        <v>2030</v>
      </c>
      <c r="AU23" s="47"/>
      <c r="AV23" s="51" t="s">
        <v>121</v>
      </c>
      <c r="AW23" s="49" t="s">
        <v>121</v>
      </c>
      <c r="AX23" s="49" t="s">
        <v>121</v>
      </c>
      <c r="AY23" s="52" t="s">
        <v>121</v>
      </c>
      <c r="AZ23" s="53" t="s">
        <v>121</v>
      </c>
      <c r="BA23" s="55">
        <v>135.29302855431951</v>
      </c>
      <c r="BB23" s="109" t="str">
        <f>IFERROR(AZ23*(1+Dashboard!$D$8),"-")</f>
        <v>-</v>
      </c>
      <c r="BC23" s="119">
        <f>IFERROR(BA23*(1+Dashboard!$D$7)*(1+Dashboard!$D$8)*(1+Dashboard!$D$10),"-")</f>
        <v>160.3306811218504</v>
      </c>
      <c r="BD23" s="112">
        <f>IF(AND(BB23="-",BC23="-"),"-",IFERROR(BB23*Dashboard!$D$9,0)+IFERROR(BC23*(1-Dashboard!$D$9),0))</f>
        <v>80.165340560925202</v>
      </c>
      <c r="BE23" s="51" t="s">
        <v>121</v>
      </c>
      <c r="BF23" s="49" t="s">
        <v>121</v>
      </c>
      <c r="BG23" s="49" t="s">
        <v>121</v>
      </c>
      <c r="BH23" s="52" t="s">
        <v>121</v>
      </c>
      <c r="BI23" s="53" t="s">
        <v>121</v>
      </c>
      <c r="BJ23" s="55">
        <v>247.55745650364798</v>
      </c>
      <c r="BK23" s="109" t="str">
        <f>IFERROR(BI23*(1+Dashboard!$D$8),"-")</f>
        <v>-</v>
      </c>
      <c r="BL23" s="119">
        <f>IFERROR(BJ23*(1+Dashboard!$D$7)*(1+Dashboard!$D$8)*(1+Dashboard!$D$10),"-")</f>
        <v>293.37103354210876</v>
      </c>
      <c r="BM23" s="112">
        <f>IF(AND(BK23="-",BL23="-"),"-",IFERROR(BK23*Dashboard!$D$9,0)+IFERROR(BL23*(1-Dashboard!$D$9),0))</f>
        <v>146.68551677105438</v>
      </c>
      <c r="BO23" s="36">
        <v>2030</v>
      </c>
      <c r="BP23" s="47"/>
      <c r="BQ23" s="59">
        <v>94</v>
      </c>
      <c r="BR23" s="53" t="s">
        <v>121</v>
      </c>
      <c r="BS23" s="57">
        <v>1.6042174048482116</v>
      </c>
      <c r="BT23" s="112">
        <f>IF(AND(BR23="-",BS23="-"),"-",IFERROR(BR23*Dashboard!$D$9,0)+IFERROR(BS23*(1-Dashboard!$D$9),0))</f>
        <v>0.80210870242410581</v>
      </c>
      <c r="BU23" s="53" t="s">
        <v>121</v>
      </c>
      <c r="BV23" s="57">
        <v>2.8555069806298143</v>
      </c>
      <c r="BW23" s="112">
        <f>IF(AND(BU23="-",BV23="-"),"-",IFERROR(BU23*Dashboard!$D$9,0)+IFERROR(BV23*(1-Dashboard!$D$9),0))</f>
        <v>1.4277534903149072</v>
      </c>
      <c r="BX23" s="112">
        <f>IFERROR(BT23*(1+Dashboard!$D$7)*(1+Dashboard!$D$8),"-")</f>
        <v>0.93557959050747708</v>
      </c>
      <c r="BY23" s="112">
        <f>IFERROR(BW23*(1+Dashboard!$D$7)*(1+Dashboard!$D$8),"-")</f>
        <v>1.6653316711033079</v>
      </c>
    </row>
    <row r="24" spans="2:77" x14ac:dyDescent="0.2">
      <c r="B24" s="36">
        <v>2031</v>
      </c>
      <c r="C24" s="47"/>
      <c r="D24" s="48">
        <v>5.8091618588388398E-2</v>
      </c>
      <c r="E24" s="49">
        <v>5.4337770662156455E-2</v>
      </c>
      <c r="F24" s="49">
        <v>4.5757707731927909E-2</v>
      </c>
      <c r="G24" s="49">
        <v>3.9879166033552356E-2</v>
      </c>
      <c r="H24" s="50">
        <v>1.8250912057835645E-3</v>
      </c>
      <c r="I24" s="101">
        <f>IFERROR((D24+$H24)*(1+Dashboard!$D$7)*(1+Dashboard!$D$8),"-")</f>
        <v>6.9886850303922179E-2</v>
      </c>
      <c r="J24" s="102">
        <f>IFERROR((E24+$H24)*(1+Dashboard!$D$7)*(1+Dashboard!$D$8),"-")</f>
        <v>6.5508362082765254E-2</v>
      </c>
      <c r="K24" s="102">
        <f>IFERROR((F24+$H24)*(1+Dashboard!$D$7)*(1+Dashboard!$D$8),"-")</f>
        <v>5.550057668094667E-2</v>
      </c>
      <c r="L24" s="103">
        <f>IFERROR((G24+$H24)*(1+Dashboard!$D$7)*(1+Dashboard!$D$8),"-")</f>
        <v>4.8643845643961424E-2</v>
      </c>
      <c r="M24" s="53">
        <v>82.490000000000009</v>
      </c>
      <c r="N24" s="54">
        <v>94.781010000000009</v>
      </c>
      <c r="O24" s="109">
        <f>M24*(1+Dashboard!$D$8)</f>
        <v>89.089200000000019</v>
      </c>
      <c r="P24" s="111">
        <f>N24*(1+Dashboard!$D$10)*(1+Dashboard!$D$7)*(1+Dashboard!$D$8)</f>
        <v>112.32141118502403</v>
      </c>
      <c r="Q24" s="112">
        <f>O24*Dashboard!$D$9+P24*(1-Dashboard!$D$9)</f>
        <v>100.70530559251202</v>
      </c>
      <c r="R24" s="51">
        <v>3.9862789167650861E-2</v>
      </c>
      <c r="S24" s="49">
        <v>4.0712349320554057E-2</v>
      </c>
      <c r="T24" s="49">
        <v>3.8832965735977248E-2</v>
      </c>
      <c r="U24" s="52">
        <v>3.9079730407874241E-2</v>
      </c>
      <c r="W24" s="36">
        <v>2031</v>
      </c>
      <c r="X24" s="47"/>
      <c r="Y24" s="51" t="s">
        <v>121</v>
      </c>
      <c r="Z24" s="49" t="s">
        <v>121</v>
      </c>
      <c r="AA24" s="49" t="s">
        <v>121</v>
      </c>
      <c r="AB24" s="52" t="s">
        <v>121</v>
      </c>
      <c r="AC24" s="53" t="s">
        <v>121</v>
      </c>
      <c r="AD24" s="55">
        <v>62.67982082976809</v>
      </c>
      <c r="AE24" s="109" t="str">
        <f>IFERROR(AC24*(1+Dashboard!$D$8),"-")</f>
        <v>-</v>
      </c>
      <c r="AF24" s="119">
        <f>IFERROR(AD24*(1+Dashboard!$D$7)*(1+Dashboard!$D$8)*(1+Dashboard!$D$10),"-")</f>
        <v>74.279498904094979</v>
      </c>
      <c r="AG24" s="112">
        <f>IF(AND(AE24="-",AF24="-"),"-",IFERROR(AE24*Dashboard!$D$9,0)+IFERROR(AF24*(1-Dashboard!$D$9),0))</f>
        <v>37.139749452047489</v>
      </c>
      <c r="AH24" s="51" t="s">
        <v>121</v>
      </c>
      <c r="AI24" s="49" t="s">
        <v>121</v>
      </c>
      <c r="AJ24" s="49" t="s">
        <v>121</v>
      </c>
      <c r="AK24" s="52" t="s">
        <v>121</v>
      </c>
      <c r="AL24" s="53" t="s">
        <v>121</v>
      </c>
      <c r="AM24" s="55">
        <v>141.71487187604961</v>
      </c>
      <c r="AN24" s="109" t="str">
        <f>IFERROR(AL24*(1+Dashboard!$D$8),"-")</f>
        <v>-</v>
      </c>
      <c r="AO24" s="119">
        <f>IFERROR(AM24*(1+Dashboard!$D$7)*(1+Dashboard!$D$8)*(1+Dashboard!$D$10),"-")</f>
        <v>167.94096618112388</v>
      </c>
      <c r="AP24" s="112">
        <f>IF(AND(AN24="-",AO24="-"),"-",IFERROR(AN24*Dashboard!$D$9,0)+IFERROR(AO24*(1-Dashboard!$D$9),0))</f>
        <v>83.970483090561942</v>
      </c>
      <c r="AQ24" s="56">
        <v>5.5734899914173857E-4</v>
      </c>
      <c r="AR24" s="58">
        <v>5.5734899914173857E-4</v>
      </c>
      <c r="AT24" s="36">
        <v>2031</v>
      </c>
      <c r="AU24" s="47"/>
      <c r="AV24" s="51" t="s">
        <v>121</v>
      </c>
      <c r="AW24" s="49" t="s">
        <v>121</v>
      </c>
      <c r="AX24" s="49" t="s">
        <v>121</v>
      </c>
      <c r="AY24" s="52" t="s">
        <v>121</v>
      </c>
      <c r="AZ24" s="53" t="s">
        <v>121</v>
      </c>
      <c r="BA24" s="55">
        <v>63.204511760220441</v>
      </c>
      <c r="BB24" s="109" t="str">
        <f>IFERROR(AZ24*(1+Dashboard!$D$8),"-")</f>
        <v>-</v>
      </c>
      <c r="BC24" s="119">
        <f>IFERROR(BA24*(1+Dashboard!$D$7)*(1+Dashboard!$D$8)*(1+Dashboard!$D$10),"-")</f>
        <v>74.901290397395073</v>
      </c>
      <c r="BD24" s="112">
        <f>IF(AND(BB24="-",BC24="-"),"-",IFERROR(BB24*Dashboard!$D$9,0)+IFERROR(BC24*(1-Dashboard!$D$9),0))</f>
        <v>37.450645198697536</v>
      </c>
      <c r="BE24" s="51" t="s">
        <v>121</v>
      </c>
      <c r="BF24" s="49" t="s">
        <v>121</v>
      </c>
      <c r="BG24" s="49" t="s">
        <v>121</v>
      </c>
      <c r="BH24" s="52" t="s">
        <v>121</v>
      </c>
      <c r="BI24" s="53" t="s">
        <v>121</v>
      </c>
      <c r="BJ24" s="55">
        <v>142.90116288644552</v>
      </c>
      <c r="BK24" s="109" t="str">
        <f>IFERROR(BI24*(1+Dashboard!$D$8),"-")</f>
        <v>-</v>
      </c>
      <c r="BL24" s="119">
        <f>IFERROR(BJ24*(1+Dashboard!$D$7)*(1+Dashboard!$D$8)*(1+Dashboard!$D$10),"-")</f>
        <v>169.34679505300207</v>
      </c>
      <c r="BM24" s="112">
        <f>IF(AND(BK24="-",BL24="-"),"-",IFERROR(BK24*Dashboard!$D$9,0)+IFERROR(BL24*(1-Dashboard!$D$9),0))</f>
        <v>84.673397526501034</v>
      </c>
      <c r="BO24" s="36">
        <v>2031</v>
      </c>
      <c r="BP24" s="47"/>
      <c r="BQ24" s="59">
        <v>94</v>
      </c>
      <c r="BR24" s="53" t="s">
        <v>121</v>
      </c>
      <c r="BS24" s="57">
        <v>1.0094683881034754</v>
      </c>
      <c r="BT24" s="112">
        <f>IF(AND(BR24="-",BS24="-"),"-",IFERROR(BR24*Dashboard!$D$9,0)+IFERROR(BS24*(1-Dashboard!$D$9),0))</f>
        <v>0.50473419405173769</v>
      </c>
      <c r="BU24" s="53" t="s">
        <v>121</v>
      </c>
      <c r="BV24" s="57">
        <v>2.2600038539630045</v>
      </c>
      <c r="BW24" s="112">
        <f>IF(AND(BU24="-",BV24="-"),"-",IFERROR(BU24*Dashboard!$D$9,0)+IFERROR(BV24*(1-Dashboard!$D$9),0))</f>
        <v>1.1300019269815023</v>
      </c>
      <c r="BX24" s="112">
        <f>IFERROR(BT24*(1+Dashboard!$D$7)*(1+Dashboard!$D$8),"-")</f>
        <v>0.58872196394194698</v>
      </c>
      <c r="BY24" s="112">
        <f>IFERROR(BW24*(1+Dashboard!$D$7)*(1+Dashboard!$D$8),"-")</f>
        <v>1.3180342476312243</v>
      </c>
    </row>
    <row r="25" spans="2:77" x14ac:dyDescent="0.2">
      <c r="B25" s="36">
        <v>2032</v>
      </c>
      <c r="C25" s="47"/>
      <c r="D25" s="48">
        <v>5.6737468083739091E-2</v>
      </c>
      <c r="E25" s="49">
        <v>5.2724381618437982E-2</v>
      </c>
      <c r="F25" s="49">
        <v>4.6735611320998009E-2</v>
      </c>
      <c r="G25" s="49">
        <v>4.0410918395747772E-2</v>
      </c>
      <c r="H25" s="50">
        <v>2.4409921441015587E-3</v>
      </c>
      <c r="I25" s="101">
        <f>IFERROR((D25+$H25)*(1+Dashboard!$D$7)*(1+Dashboard!$D$8),"-")</f>
        <v>6.9025756009753345E-2</v>
      </c>
      <c r="J25" s="102">
        <f>IFERROR((E25+$H25)*(1+Dashboard!$D$7)*(1+Dashboard!$D$8),"-")</f>
        <v>6.4344891956626127E-2</v>
      </c>
      <c r="K25" s="102">
        <f>IFERROR((F25+$H25)*(1+Dashboard!$D$7)*(1+Dashboard!$D$8),"-")</f>
        <v>5.7359590281692144E-2</v>
      </c>
      <c r="L25" s="103">
        <f>IFERROR((G25+$H25)*(1+Dashboard!$D$7)*(1+Dashboard!$D$8),"-")</f>
        <v>4.9982468453680262E-2</v>
      </c>
      <c r="M25" s="53">
        <v>88.13</v>
      </c>
      <c r="N25" s="54">
        <v>100.99697999999999</v>
      </c>
      <c r="O25" s="109">
        <f>M25*(1+Dashboard!$D$8)</f>
        <v>95.180400000000006</v>
      </c>
      <c r="P25" s="111">
        <f>N25*(1+Dashboard!$D$10)*(1+Dashboard!$D$7)*(1+Dashboard!$D$8)</f>
        <v>119.68772351155199</v>
      </c>
      <c r="Q25" s="112">
        <f>O25*Dashboard!$D$9+P25*(1-Dashboard!$D$9)</f>
        <v>107.434061755776</v>
      </c>
      <c r="R25" s="51">
        <v>3.8567633434174561E-2</v>
      </c>
      <c r="S25" s="49">
        <v>3.9389591085448025E-2</v>
      </c>
      <c r="T25" s="49">
        <v>3.7571269320071293E-2</v>
      </c>
      <c r="U25" s="52">
        <v>3.7810016522887471E-2</v>
      </c>
      <c r="W25" s="36">
        <v>2032</v>
      </c>
      <c r="X25" s="47"/>
      <c r="Y25" s="51" t="s">
        <v>121</v>
      </c>
      <c r="Z25" s="49" t="s">
        <v>121</v>
      </c>
      <c r="AA25" s="49" t="s">
        <v>121</v>
      </c>
      <c r="AB25" s="52" t="s">
        <v>121</v>
      </c>
      <c r="AC25" s="53" t="s">
        <v>121</v>
      </c>
      <c r="AD25" s="55">
        <v>18.161000157893621</v>
      </c>
      <c r="AE25" s="109" t="str">
        <f>IFERROR(AC25*(1+Dashboard!$D$8),"-")</f>
        <v>-</v>
      </c>
      <c r="AF25" s="119">
        <f>IFERROR(AD25*(1+Dashboard!$D$7)*(1+Dashboard!$D$8)*(1+Dashboard!$D$10),"-")</f>
        <v>21.5219184335138</v>
      </c>
      <c r="AG25" s="112">
        <f>IF(AND(AE25="-",AF25="-"),"-",IFERROR(AE25*Dashboard!$D$9,0)+IFERROR(AF25*(1-Dashboard!$D$9),0))</f>
        <v>10.7609592167569</v>
      </c>
      <c r="AH25" s="51" t="s">
        <v>121</v>
      </c>
      <c r="AI25" s="49" t="s">
        <v>121</v>
      </c>
      <c r="AJ25" s="49" t="s">
        <v>121</v>
      </c>
      <c r="AK25" s="52" t="s">
        <v>121</v>
      </c>
      <c r="AL25" s="53" t="s">
        <v>121</v>
      </c>
      <c r="AM25" s="55">
        <v>66.622706461577096</v>
      </c>
      <c r="AN25" s="109" t="str">
        <f>IFERROR(AL25*(1+Dashboard!$D$8),"-")</f>
        <v>-</v>
      </c>
      <c r="AO25" s="119">
        <f>IFERROR(AM25*(1+Dashboard!$D$7)*(1+Dashboard!$D$8)*(1+Dashboard!$D$10),"-")</f>
        <v>78.952064413852071</v>
      </c>
      <c r="AP25" s="112">
        <f>IF(AND(AN25="-",AO25="-"),"-",IFERROR(AN25*Dashboard!$D$9,0)+IFERROR(AO25*(1-Dashboard!$D$9),0))</f>
        <v>39.476032206926035</v>
      </c>
      <c r="AQ25" s="56">
        <v>5.5734899914173857E-4</v>
      </c>
      <c r="AR25" s="58">
        <v>5.5734899914173857E-4</v>
      </c>
      <c r="AT25" s="36">
        <v>2032</v>
      </c>
      <c r="AU25" s="47"/>
      <c r="AV25" s="51" t="s">
        <v>121</v>
      </c>
      <c r="AW25" s="49" t="s">
        <v>121</v>
      </c>
      <c r="AX25" s="49" t="s">
        <v>121</v>
      </c>
      <c r="AY25" s="52" t="s">
        <v>121</v>
      </c>
      <c r="AZ25" s="53" t="s">
        <v>121</v>
      </c>
      <c r="BA25" s="55">
        <v>18.313025354274924</v>
      </c>
      <c r="BB25" s="109" t="str">
        <f>IFERROR(AZ25*(1+Dashboard!$D$8),"-")</f>
        <v>-</v>
      </c>
      <c r="BC25" s="119">
        <f>IFERROR(BA25*(1+Dashboard!$D$7)*(1+Dashboard!$D$8)*(1+Dashboard!$D$10),"-")</f>
        <v>21.702077777597893</v>
      </c>
      <c r="BD25" s="112">
        <f>IF(AND(BB25="-",BC25="-"),"-",IFERROR(BB25*Dashboard!$D$9,0)+IFERROR(BC25*(1-Dashboard!$D$9),0))</f>
        <v>10.851038888798946</v>
      </c>
      <c r="BE25" s="51" t="s">
        <v>121</v>
      </c>
      <c r="BF25" s="49" t="s">
        <v>121</v>
      </c>
      <c r="BG25" s="49" t="s">
        <v>121</v>
      </c>
      <c r="BH25" s="52" t="s">
        <v>121</v>
      </c>
      <c r="BI25" s="53" t="s">
        <v>121</v>
      </c>
      <c r="BJ25" s="55">
        <v>67.180403171296703</v>
      </c>
      <c r="BK25" s="109" t="str">
        <f>IFERROR(BI25*(1+Dashboard!$D$8),"-")</f>
        <v>-</v>
      </c>
      <c r="BL25" s="119">
        <f>IFERROR(BJ25*(1+Dashboard!$D$7)*(1+Dashboard!$D$8)*(1+Dashboard!$D$10),"-")</f>
        <v>79.612969815144496</v>
      </c>
      <c r="BM25" s="112">
        <f>IF(AND(BK25="-",BL25="-"),"-",IFERROR(BK25*Dashboard!$D$9,0)+IFERROR(BL25*(1-Dashboard!$D$9),0))</f>
        <v>39.806484907572248</v>
      </c>
      <c r="BO25" s="36">
        <v>2032</v>
      </c>
      <c r="BP25" s="47"/>
      <c r="BQ25" s="59">
        <v>94</v>
      </c>
      <c r="BR25" s="53" t="s">
        <v>121</v>
      </c>
      <c r="BS25" s="57">
        <v>0.27217392728770429</v>
      </c>
      <c r="BT25" s="112">
        <f>IF(AND(BR25="-",BS25="-"),"-",IFERROR(BR25*Dashboard!$D$9,0)+IFERROR(BS25*(1-Dashboard!$D$9),0))</f>
        <v>0.13608696364385214</v>
      </c>
      <c r="BU25" s="53" t="s">
        <v>121</v>
      </c>
      <c r="BV25" s="57">
        <v>1.0726854781338935</v>
      </c>
      <c r="BW25" s="112">
        <f>IF(AND(BU25="-",BV25="-"),"-",IFERROR(BU25*Dashboard!$D$9,0)+IFERROR(BV25*(1-Dashboard!$D$9),0))</f>
        <v>0.53634273906694674</v>
      </c>
      <c r="BX25" s="112">
        <f>IFERROR(BT25*(1+Dashboard!$D$7)*(1+Dashboard!$D$8),"-")</f>
        <v>0.15873183439418917</v>
      </c>
      <c r="BY25" s="112">
        <f>IFERROR(BW25*(1+Dashboard!$D$7)*(1+Dashboard!$D$8),"-")</f>
        <v>0.62559017084768676</v>
      </c>
    </row>
    <row r="26" spans="2:77" x14ac:dyDescent="0.2">
      <c r="B26" s="36">
        <v>2033</v>
      </c>
      <c r="C26" s="47"/>
      <c r="D26" s="48">
        <v>6.1364999188113889E-2</v>
      </c>
      <c r="E26" s="49">
        <v>5.3805759255649108E-2</v>
      </c>
      <c r="F26" s="49">
        <v>4.7464842395765573E-2</v>
      </c>
      <c r="G26" s="49">
        <v>3.8728313427319742E-2</v>
      </c>
      <c r="H26" s="50">
        <v>2.5566103029773242E-3</v>
      </c>
      <c r="I26" s="101">
        <f>IFERROR((D26+$H26)*(1+Dashboard!$D$7)*(1+Dashboard!$D$8),"-")</f>
        <v>7.4558165310408792E-2</v>
      </c>
      <c r="J26" s="102">
        <f>IFERROR((E26+$H26)*(1+Dashboard!$D$7)*(1+Dashboard!$D$8),"-")</f>
        <v>6.5741067853181887E-2</v>
      </c>
      <c r="K26" s="102">
        <f>IFERROR((F26+$H26)*(1+Dashboard!$D$7)*(1+Dashboard!$D$8),"-")</f>
        <v>5.8345022427813718E-2</v>
      </c>
      <c r="L26" s="103">
        <f>IFERROR((G26+$H26)*(1+Dashboard!$D$7)*(1+Dashboard!$D$8),"-")</f>
        <v>4.8154735039018508E-2</v>
      </c>
      <c r="M26" s="53">
        <v>83.9</v>
      </c>
      <c r="N26" s="54">
        <v>97.743500000000012</v>
      </c>
      <c r="O26" s="109">
        <f>M26*(1+Dashboard!$D$8)</f>
        <v>90.612000000000009</v>
      </c>
      <c r="P26" s="111">
        <f>N26*(1+Dashboard!$D$10)*(1+Dashboard!$D$7)*(1+Dashboard!$D$8)</f>
        <v>115.83214669440002</v>
      </c>
      <c r="Q26" s="112">
        <f>O26*Dashboard!$D$9+P26*(1-Dashboard!$D$9)</f>
        <v>103.22207334720002</v>
      </c>
      <c r="R26" s="51">
        <v>3.7846151073018419E-2</v>
      </c>
      <c r="S26" s="49">
        <v>3.8652732412752751E-2</v>
      </c>
      <c r="T26" s="49">
        <v>3.6868425881493631E-2</v>
      </c>
      <c r="U26" s="52">
        <v>3.7102706854980461E-2</v>
      </c>
      <c r="W26" s="36">
        <v>2033</v>
      </c>
      <c r="X26" s="47"/>
      <c r="Y26" s="51" t="s">
        <v>121</v>
      </c>
      <c r="Z26" s="49" t="s">
        <v>121</v>
      </c>
      <c r="AA26" s="49" t="s">
        <v>121</v>
      </c>
      <c r="AB26" s="52" t="s">
        <v>121</v>
      </c>
      <c r="AC26" s="53" t="s">
        <v>121</v>
      </c>
      <c r="AD26" s="55" t="s">
        <v>121</v>
      </c>
      <c r="AE26" s="109" t="str">
        <f>IFERROR(AC26*(1+Dashboard!$D$8),"-")</f>
        <v>-</v>
      </c>
      <c r="AF26" s="119" t="str">
        <f>IFERROR(AD26*(1+Dashboard!$D$7)*(1+Dashboard!$D$8)*(1+Dashboard!$D$10),"-")</f>
        <v>-</v>
      </c>
      <c r="AG26" s="112" t="str">
        <f>IF(AND(AE26="-",AF26="-"),"-",IFERROR(AE26*Dashboard!$D$9,0)+IFERROR(AF26*(1-Dashboard!$D$9),0))</f>
        <v>-</v>
      </c>
      <c r="AH26" s="51" t="s">
        <v>121</v>
      </c>
      <c r="AI26" s="49" t="s">
        <v>121</v>
      </c>
      <c r="AJ26" s="49" t="s">
        <v>121</v>
      </c>
      <c r="AK26" s="52" t="s">
        <v>121</v>
      </c>
      <c r="AL26" s="53" t="s">
        <v>121</v>
      </c>
      <c r="AM26" s="55">
        <v>16.176512321270977</v>
      </c>
      <c r="AN26" s="109" t="str">
        <f>IFERROR(AL26*(1+Dashboard!$D$8),"-")</f>
        <v>-</v>
      </c>
      <c r="AO26" s="119">
        <f>IFERROR(AM26*(1+Dashboard!$D$7)*(1+Dashboard!$D$8)*(1+Dashboard!$D$10),"-")</f>
        <v>19.170176515074953</v>
      </c>
      <c r="AP26" s="112">
        <f>IF(AND(AN26="-",AO26="-"),"-",IFERROR(AN26*Dashboard!$D$9,0)+IFERROR(AO26*(1-Dashboard!$D$9),0))</f>
        <v>9.5850882575374765</v>
      </c>
      <c r="AQ26" s="56">
        <v>5.5734899914173857E-4</v>
      </c>
      <c r="AR26" s="58">
        <v>5.5734899914173857E-4</v>
      </c>
      <c r="AT26" s="36">
        <v>2033</v>
      </c>
      <c r="AU26" s="47"/>
      <c r="AV26" s="51" t="s">
        <v>121</v>
      </c>
      <c r="AW26" s="49" t="s">
        <v>121</v>
      </c>
      <c r="AX26" s="49" t="s">
        <v>121</v>
      </c>
      <c r="AY26" s="52" t="s">
        <v>121</v>
      </c>
      <c r="AZ26" s="53" t="s">
        <v>121</v>
      </c>
      <c r="BA26" s="55" t="s">
        <v>121</v>
      </c>
      <c r="BB26" s="109" t="str">
        <f>IFERROR(AZ26*(1+Dashboard!$D$8),"-")</f>
        <v>-</v>
      </c>
      <c r="BC26" s="119" t="str">
        <f>IFERROR(BA26*(1+Dashboard!$D$7)*(1+Dashboard!$D$8)*(1+Dashboard!$D$10),"-")</f>
        <v>-</v>
      </c>
      <c r="BD26" s="112" t="str">
        <f>IF(AND(BB26="-",BC26="-"),"-",IFERROR(BB26*Dashboard!$D$9,0)+IFERROR(BC26*(1-Dashboard!$D$9),0))</f>
        <v>-</v>
      </c>
      <c r="BE26" s="51" t="s">
        <v>121</v>
      </c>
      <c r="BF26" s="49" t="s">
        <v>121</v>
      </c>
      <c r="BG26" s="49" t="s">
        <v>121</v>
      </c>
      <c r="BH26" s="52" t="s">
        <v>121</v>
      </c>
      <c r="BI26" s="53" t="s">
        <v>121</v>
      </c>
      <c r="BJ26" s="55">
        <v>16.311925428535154</v>
      </c>
      <c r="BK26" s="109" t="str">
        <f>IFERROR(BI26*(1+Dashboard!$D$8),"-")</f>
        <v>-</v>
      </c>
      <c r="BL26" s="119">
        <f>IFERROR(BJ26*(1+Dashboard!$D$7)*(1+Dashboard!$D$8)*(1+Dashboard!$D$10),"-")</f>
        <v>19.330649496960902</v>
      </c>
      <c r="BM26" s="112">
        <f>IF(AND(BK26="-",BL26="-"),"-",IFERROR(BK26*Dashboard!$D$9,0)+IFERROR(BL26*(1-Dashboard!$D$9),0))</f>
        <v>9.665324748480451</v>
      </c>
      <c r="BO26" s="36">
        <v>2033</v>
      </c>
      <c r="BP26" s="47"/>
      <c r="BQ26" s="59">
        <v>94</v>
      </c>
      <c r="BR26" s="53" t="s">
        <v>121</v>
      </c>
      <c r="BS26" s="57" t="s">
        <v>121</v>
      </c>
      <c r="BT26" s="112" t="str">
        <f>IF(AND(BR26="-",BS26="-"),"-",IFERROR(BR26*Dashboard!$D$9,0)+IFERROR(BS26*(1-Dashboard!$D$9),0))</f>
        <v>-</v>
      </c>
      <c r="BU26" s="53" t="s">
        <v>121</v>
      </c>
      <c r="BV26" s="57">
        <v>0.18181130588279734</v>
      </c>
      <c r="BW26" s="112">
        <f>IF(AND(BU26="-",BV26="-"),"-",IFERROR(BU26*Dashboard!$D$9,0)+IFERROR(BV26*(1-Dashboard!$D$9),0))</f>
        <v>9.0905652941398671E-2</v>
      </c>
      <c r="BX26" s="112" t="str">
        <f>IFERROR(BT26*(1+Dashboard!$D$7)*(1+Dashboard!$D$8),"-")</f>
        <v>-</v>
      </c>
      <c r="BY26" s="112">
        <f>IFERROR(BW26*(1+Dashboard!$D$7)*(1+Dashboard!$D$8),"-")</f>
        <v>0.10603235359084742</v>
      </c>
    </row>
    <row r="27" spans="2:77" x14ac:dyDescent="0.2">
      <c r="B27" s="36">
        <v>2034</v>
      </c>
      <c r="C27" s="47"/>
      <c r="D27" s="48">
        <v>6.0493383853925338E-2</v>
      </c>
      <c r="E27" s="49">
        <v>5.0727580817348662E-2</v>
      </c>
      <c r="F27" s="49">
        <v>5.0435232807628738E-2</v>
      </c>
      <c r="G27" s="49">
        <v>3.9586998604727211E-2</v>
      </c>
      <c r="H27" s="50">
        <v>2.6777047427555592E-3</v>
      </c>
      <c r="I27" s="101">
        <f>IFERROR((D27+$H27)*(1+Dashboard!$D$7)*(1+Dashboard!$D$8),"-")</f>
        <v>7.3682757739168603E-2</v>
      </c>
      <c r="J27" s="102">
        <f>IFERROR((E27+$H27)*(1+Dashboard!$D$7)*(1+Dashboard!$D$8),"-")</f>
        <v>6.229192507730557E-2</v>
      </c>
      <c r="K27" s="102">
        <f>IFERROR((F27+$H27)*(1+Dashboard!$D$7)*(1+Dashboard!$D$8),"-")</f>
        <v>6.1950930358768252E-2</v>
      </c>
      <c r="L27" s="103">
        <f>IFERROR((G27+$H27)*(1+Dashboard!$D$7)*(1+Dashboard!$D$8),"-")</f>
        <v>4.9297549984503912E-2</v>
      </c>
      <c r="M27" s="53">
        <v>82.490000000000009</v>
      </c>
      <c r="N27" s="54">
        <v>94.781010000000009</v>
      </c>
      <c r="O27" s="109">
        <f>M27*(1+Dashboard!$D$8)</f>
        <v>89.089200000000019</v>
      </c>
      <c r="P27" s="111">
        <f>N27*(1+Dashboard!$D$10)*(1+Dashboard!$D$7)*(1+Dashboard!$D$8)</f>
        <v>112.32141118502403</v>
      </c>
      <c r="Q27" s="112">
        <f>O27*Dashboard!$D$9+P27*(1-Dashboard!$D$9)</f>
        <v>100.70530559251202</v>
      </c>
      <c r="R27" s="51">
        <v>3.7733818298879479E-2</v>
      </c>
      <c r="S27" s="49">
        <v>3.8538005590159935E-2</v>
      </c>
      <c r="T27" s="49">
        <v>3.6758995135169809E-2</v>
      </c>
      <c r="U27" s="52">
        <v>3.6992580729313336E-2</v>
      </c>
      <c r="W27" s="36">
        <v>2034</v>
      </c>
      <c r="X27" s="47"/>
      <c r="Y27" s="51" t="s">
        <v>121</v>
      </c>
      <c r="Z27" s="49" t="s">
        <v>121</v>
      </c>
      <c r="AA27" s="49" t="s">
        <v>121</v>
      </c>
      <c r="AB27" s="52" t="s">
        <v>121</v>
      </c>
      <c r="AC27" s="53" t="s">
        <v>121</v>
      </c>
      <c r="AD27" s="55" t="s">
        <v>121</v>
      </c>
      <c r="AE27" s="109" t="str">
        <f>IFERROR(AC27*(1+Dashboard!$D$8),"-")</f>
        <v>-</v>
      </c>
      <c r="AF27" s="119" t="str">
        <f>IFERROR(AD27*(1+Dashboard!$D$7)*(1+Dashboard!$D$8)*(1+Dashboard!$D$10),"-")</f>
        <v>-</v>
      </c>
      <c r="AG27" s="112" t="str">
        <f>IF(AND(AE27="-",AF27="-"),"-",IFERROR(AE27*Dashboard!$D$9,0)+IFERROR(AF27*(1-Dashboard!$D$9),0))</f>
        <v>-</v>
      </c>
      <c r="AH27" s="51" t="s">
        <v>121</v>
      </c>
      <c r="AI27" s="49" t="s">
        <v>121</v>
      </c>
      <c r="AJ27" s="49" t="s">
        <v>121</v>
      </c>
      <c r="AK27" s="52" t="s">
        <v>121</v>
      </c>
      <c r="AL27" s="53" t="s">
        <v>121</v>
      </c>
      <c r="AM27" s="55" t="s">
        <v>121</v>
      </c>
      <c r="AN27" s="109" t="str">
        <f>IFERROR(AL27*(1+Dashboard!$D$8),"-")</f>
        <v>-</v>
      </c>
      <c r="AO27" s="119" t="str">
        <f>IFERROR(AM27*(1+Dashboard!$D$7)*(1+Dashboard!$D$8)*(1+Dashboard!$D$10),"-")</f>
        <v>-</v>
      </c>
      <c r="AP27" s="112" t="str">
        <f>IF(AND(AN27="-",AO27="-"),"-",IFERROR(AN27*Dashboard!$D$9,0)+IFERROR(AO27*(1-Dashboard!$D$9),0))</f>
        <v>-</v>
      </c>
      <c r="AQ27" s="56">
        <v>5.5734899914173857E-4</v>
      </c>
      <c r="AR27" s="58">
        <v>5.5734899914173857E-4</v>
      </c>
      <c r="AT27" s="36">
        <v>2034</v>
      </c>
      <c r="AU27" s="47"/>
      <c r="AV27" s="51" t="s">
        <v>121</v>
      </c>
      <c r="AW27" s="49" t="s">
        <v>121</v>
      </c>
      <c r="AX27" s="49" t="s">
        <v>121</v>
      </c>
      <c r="AY27" s="52" t="s">
        <v>121</v>
      </c>
      <c r="AZ27" s="53" t="s">
        <v>121</v>
      </c>
      <c r="BA27" s="55" t="s">
        <v>121</v>
      </c>
      <c r="BB27" s="109" t="str">
        <f>IFERROR(AZ27*(1+Dashboard!$D$8),"-")</f>
        <v>-</v>
      </c>
      <c r="BC27" s="119" t="str">
        <f>IFERROR(BA27*(1+Dashboard!$D$7)*(1+Dashboard!$D$8)*(1+Dashboard!$D$10),"-")</f>
        <v>-</v>
      </c>
      <c r="BD27" s="112" t="str">
        <f>IF(AND(BB27="-",BC27="-"),"-",IFERROR(BB27*Dashboard!$D$9,0)+IFERROR(BC27*(1-Dashboard!$D$9),0))</f>
        <v>-</v>
      </c>
      <c r="BE27" s="51" t="s">
        <v>121</v>
      </c>
      <c r="BF27" s="49" t="s">
        <v>121</v>
      </c>
      <c r="BG27" s="49" t="s">
        <v>121</v>
      </c>
      <c r="BH27" s="52" t="s">
        <v>121</v>
      </c>
      <c r="BI27" s="53" t="s">
        <v>121</v>
      </c>
      <c r="BJ27" s="55" t="s">
        <v>121</v>
      </c>
      <c r="BK27" s="109" t="str">
        <f>IFERROR(BI27*(1+Dashboard!$D$8),"-")</f>
        <v>-</v>
      </c>
      <c r="BL27" s="119" t="str">
        <f>IFERROR(BJ27*(1+Dashboard!$D$7)*(1+Dashboard!$D$8)*(1+Dashboard!$D$10),"-")</f>
        <v>-</v>
      </c>
      <c r="BM27" s="112" t="str">
        <f>IF(AND(BK27="-",BL27="-"),"-",IFERROR(BK27*Dashboard!$D$9,0)+IFERROR(BL27*(1-Dashboard!$D$9),0))</f>
        <v>-</v>
      </c>
      <c r="BO27" s="36">
        <v>2034</v>
      </c>
      <c r="BP27" s="47"/>
      <c r="BQ27" s="59">
        <v>94</v>
      </c>
      <c r="BR27" s="53" t="s">
        <v>121</v>
      </c>
      <c r="BS27" s="57" t="s">
        <v>121</v>
      </c>
      <c r="BT27" s="112" t="str">
        <f>IF(AND(BR27="-",BS27="-"),"-",IFERROR(BR27*Dashboard!$D$9,0)+IFERROR(BS27*(1-Dashboard!$D$9),0))</f>
        <v>-</v>
      </c>
      <c r="BU27" s="53" t="s">
        <v>121</v>
      </c>
      <c r="BV27" s="57" t="s">
        <v>121</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v>6.2552553053541168E-2</v>
      </c>
      <c r="E28" s="49">
        <v>5.5787528910993089E-2</v>
      </c>
      <c r="F28" s="49">
        <v>5.6140918126682482E-2</v>
      </c>
      <c r="G28" s="49">
        <v>4.7428309626953526E-2</v>
      </c>
      <c r="H28" s="50">
        <v>2.8045348487509441E-3</v>
      </c>
      <c r="I28" s="101">
        <f>IFERROR((D28+$H28)*(1+Dashboard!$D$7)*(1+Dashboard!$D$8),"-")</f>
        <v>7.623250732923352E-2</v>
      </c>
      <c r="J28" s="102">
        <f>IFERROR((E28+$H28)*(1+Dashboard!$D$7)*(1+Dashboard!$D$8),"-")</f>
        <v>6.8341783169365442E-2</v>
      </c>
      <c r="K28" s="102">
        <f>IFERROR((F28+$H28)*(1+Dashboard!$D$7)*(1+Dashboard!$D$8),"-")</f>
        <v>6.8753976350545559E-2</v>
      </c>
      <c r="L28" s="103">
        <f>IFERROR((G28+$H28)*(1+Dashboard!$D$7)*(1+Dashboard!$D$8),"-")</f>
        <v>5.8591589796461702E-2</v>
      </c>
      <c r="M28" s="53">
        <v>88.13</v>
      </c>
      <c r="N28" s="54">
        <v>100.99697999999999</v>
      </c>
      <c r="O28" s="109">
        <f>M28*(1+Dashboard!$D$8)</f>
        <v>95.180400000000006</v>
      </c>
      <c r="P28" s="111">
        <f>N28*(1+Dashboard!$D$10)*(1+Dashboard!$D$7)*(1+Dashboard!$D$8)</f>
        <v>119.68772351155199</v>
      </c>
      <c r="Q28" s="112">
        <f>O28*Dashboard!$D$9+P28*(1-Dashboard!$D$9)</f>
        <v>107.434061755776</v>
      </c>
      <c r="R28" s="51">
        <v>3.4900000599268316E-2</v>
      </c>
      <c r="S28" s="49">
        <v>3.5643793255641112E-2</v>
      </c>
      <c r="T28" s="49">
        <v>3.3998386860415439E-2</v>
      </c>
      <c r="U28" s="52">
        <v>3.4214430127254183E-2</v>
      </c>
      <c r="W28" s="36">
        <v>2035</v>
      </c>
      <c r="X28" s="47"/>
      <c r="Y28" s="51" t="s">
        <v>121</v>
      </c>
      <c r="Z28" s="49" t="s">
        <v>121</v>
      </c>
      <c r="AA28" s="49" t="s">
        <v>121</v>
      </c>
      <c r="AB28" s="52" t="s">
        <v>121</v>
      </c>
      <c r="AC28" s="53" t="s">
        <v>121</v>
      </c>
      <c r="AD28" s="55" t="s">
        <v>121</v>
      </c>
      <c r="AE28" s="109" t="str">
        <f>IFERROR(AC28*(1+Dashboard!$D$8),"-")</f>
        <v>-</v>
      </c>
      <c r="AF28" s="119" t="str">
        <f>IFERROR(AD28*(1+Dashboard!$D$7)*(1+Dashboard!$D$8)*(1+Dashboard!$D$10),"-")</f>
        <v>-</v>
      </c>
      <c r="AG28" s="112" t="str">
        <f>IF(AND(AE28="-",AF28="-"),"-",IFERROR(AE28*Dashboard!$D$9,0)+IFERROR(AF28*(1-Dashboard!$D$9),0))</f>
        <v>-</v>
      </c>
      <c r="AH28" s="51" t="s">
        <v>121</v>
      </c>
      <c r="AI28" s="49" t="s">
        <v>121</v>
      </c>
      <c r="AJ28" s="49" t="s">
        <v>121</v>
      </c>
      <c r="AK28" s="52" t="s">
        <v>121</v>
      </c>
      <c r="AL28" s="53" t="s">
        <v>121</v>
      </c>
      <c r="AM28" s="55" t="s">
        <v>121</v>
      </c>
      <c r="AN28" s="109" t="str">
        <f>IFERROR(AL28*(1+Dashboard!$D$8),"-")</f>
        <v>-</v>
      </c>
      <c r="AO28" s="119" t="str">
        <f>IFERROR(AM28*(1+Dashboard!$D$7)*(1+Dashboard!$D$8)*(1+Dashboard!$D$10),"-")</f>
        <v>-</v>
      </c>
      <c r="AP28" s="112" t="str">
        <f>IF(AND(AN28="-",AO28="-"),"-",IFERROR(AN28*Dashboard!$D$9,0)+IFERROR(AO28*(1-Dashboard!$D$9),0))</f>
        <v>-</v>
      </c>
      <c r="AQ28" s="56">
        <v>5.5734899914173857E-4</v>
      </c>
      <c r="AR28" s="58">
        <v>5.5734899914173857E-4</v>
      </c>
      <c r="AT28" s="36">
        <v>2035</v>
      </c>
      <c r="AU28" s="47"/>
      <c r="AV28" s="51" t="s">
        <v>121</v>
      </c>
      <c r="AW28" s="49" t="s">
        <v>121</v>
      </c>
      <c r="AX28" s="49" t="s">
        <v>121</v>
      </c>
      <c r="AY28" s="52" t="s">
        <v>121</v>
      </c>
      <c r="AZ28" s="53" t="s">
        <v>121</v>
      </c>
      <c r="BA28" s="55" t="s">
        <v>121</v>
      </c>
      <c r="BB28" s="109" t="str">
        <f>IFERROR(AZ28*(1+Dashboard!$D$8),"-")</f>
        <v>-</v>
      </c>
      <c r="BC28" s="119" t="str">
        <f>IFERROR(BA28*(1+Dashboard!$D$7)*(1+Dashboard!$D$8)*(1+Dashboard!$D$10),"-")</f>
        <v>-</v>
      </c>
      <c r="BD28" s="112" t="str">
        <f>IF(AND(BB28="-",BC28="-"),"-",IFERROR(BB28*Dashboard!$D$9,0)+IFERROR(BC28*(1-Dashboard!$D$9),0))</f>
        <v>-</v>
      </c>
      <c r="BE28" s="51" t="s">
        <v>121</v>
      </c>
      <c r="BF28" s="49" t="s">
        <v>121</v>
      </c>
      <c r="BG28" s="49" t="s">
        <v>121</v>
      </c>
      <c r="BH28" s="52" t="s">
        <v>121</v>
      </c>
      <c r="BI28" s="53" t="s">
        <v>121</v>
      </c>
      <c r="BJ28" s="55" t="s">
        <v>121</v>
      </c>
      <c r="BK28" s="109" t="str">
        <f>IFERROR(BI28*(1+Dashboard!$D$8),"-")</f>
        <v>-</v>
      </c>
      <c r="BL28" s="119" t="str">
        <f>IFERROR(BJ28*(1+Dashboard!$D$7)*(1+Dashboard!$D$8)*(1+Dashboard!$D$10),"-")</f>
        <v>-</v>
      </c>
      <c r="BM28" s="112" t="str">
        <f>IF(AND(BK28="-",BL28="-"),"-",IFERROR(BK28*Dashboard!$D$9,0)+IFERROR(BL28*(1-Dashboard!$D$9),0))</f>
        <v>-</v>
      </c>
      <c r="BO28" s="36">
        <v>2035</v>
      </c>
      <c r="BP28" s="47"/>
      <c r="BQ28" s="59">
        <v>94</v>
      </c>
      <c r="BR28" s="53" t="s">
        <v>121</v>
      </c>
      <c r="BS28" s="57" t="s">
        <v>121</v>
      </c>
      <c r="BT28" s="112" t="str">
        <f>IF(AND(BR28="-",BS28="-"),"-",IFERROR(BR28*Dashboard!$D$9,0)+IFERROR(BS28*(1-Dashboard!$D$9),0))</f>
        <v>-</v>
      </c>
      <c r="BU28" s="53" t="s">
        <v>121</v>
      </c>
      <c r="BV28" s="57" t="s">
        <v>121</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v>6.372031742475337E-2</v>
      </c>
      <c r="E29" s="49">
        <v>5.6155972414440015E-2</v>
      </c>
      <c r="F29" s="49">
        <v>5.9085827672300181E-2</v>
      </c>
      <c r="G29" s="49">
        <v>4.9529111938564047E-2</v>
      </c>
      <c r="H29" s="50">
        <v>3.1225176936010442E-3</v>
      </c>
      <c r="I29" s="101">
        <f>IFERROR((D29+$H29)*(1+Dashboard!$D$7)*(1+Dashboard!$D$8),"-")</f>
        <v>7.796548288204859E-2</v>
      </c>
      <c r="J29" s="102">
        <f>IFERROR((E29+$H29)*(1+Dashboard!$D$7)*(1+Dashboard!$D$8),"-")</f>
        <v>6.91424308620191E-2</v>
      </c>
      <c r="K29" s="102">
        <f>IFERROR((F29+$H29)*(1+Dashboard!$D$7)*(1+Dashboard!$D$8),"-")</f>
        <v>7.2559814034787187E-2</v>
      </c>
      <c r="L29" s="103">
        <f>IFERROR((G29+$H29)*(1+Dashboard!$D$7)*(1+Dashboard!$D$8),"-")</f>
        <v>6.1412860802957367E-2</v>
      </c>
      <c r="M29" s="53">
        <v>89.599252554578939</v>
      </c>
      <c r="N29" s="54">
        <v>102.61365371945244</v>
      </c>
      <c r="O29" s="109">
        <f>M29*(1+Dashboard!$D$8)</f>
        <v>96.767192758945257</v>
      </c>
      <c r="P29" s="111">
        <f>N29*(1+Dashboard!$D$10)*(1+Dashboard!$D$7)*(1+Dashboard!$D$8)</f>
        <v>121.60358274954325</v>
      </c>
      <c r="Q29" s="112">
        <f>O29*Dashboard!$D$9+P29*(1-Dashboard!$D$9)</f>
        <v>109.18538775424426</v>
      </c>
      <c r="R29" s="51">
        <v>3.3759023223802156E-2</v>
      </c>
      <c r="S29" s="49">
        <v>3.4478499244691083E-2</v>
      </c>
      <c r="T29" s="49">
        <v>3.2886885727349748E-2</v>
      </c>
      <c r="U29" s="52">
        <v>3.3095865943318807E-2</v>
      </c>
      <c r="W29" s="36">
        <v>2036</v>
      </c>
      <c r="X29" s="47"/>
      <c r="Y29" s="51" t="s">
        <v>121</v>
      </c>
      <c r="Z29" s="49" t="s">
        <v>121</v>
      </c>
      <c r="AA29" s="49" t="s">
        <v>121</v>
      </c>
      <c r="AB29" s="52" t="s">
        <v>121</v>
      </c>
      <c r="AC29" s="53" t="s">
        <v>121</v>
      </c>
      <c r="AD29" s="55" t="s">
        <v>121</v>
      </c>
      <c r="AE29" s="109" t="str">
        <f>IFERROR(AC29*(1+Dashboard!$D$8),"-")</f>
        <v>-</v>
      </c>
      <c r="AF29" s="119" t="str">
        <f>IFERROR(AD29*(1+Dashboard!$D$7)*(1+Dashboard!$D$8)*(1+Dashboard!$D$10),"-")</f>
        <v>-</v>
      </c>
      <c r="AG29" s="112" t="str">
        <f>IF(AND(AE29="-",AF29="-"),"-",IFERROR(AE29*Dashboard!$D$9,0)+IFERROR(AF29*(1-Dashboard!$D$9),0))</f>
        <v>-</v>
      </c>
      <c r="AH29" s="51" t="s">
        <v>121</v>
      </c>
      <c r="AI29" s="49" t="s">
        <v>121</v>
      </c>
      <c r="AJ29" s="49" t="s">
        <v>121</v>
      </c>
      <c r="AK29" s="52" t="s">
        <v>121</v>
      </c>
      <c r="AL29" s="53" t="s">
        <v>121</v>
      </c>
      <c r="AM29" s="55" t="s">
        <v>121</v>
      </c>
      <c r="AN29" s="109" t="str">
        <f>IFERROR(AL29*(1+Dashboard!$D$8),"-")</f>
        <v>-</v>
      </c>
      <c r="AO29" s="119" t="str">
        <f>IFERROR(AM29*(1+Dashboard!$D$7)*(1+Dashboard!$D$8)*(1+Dashboard!$D$10),"-")</f>
        <v>-</v>
      </c>
      <c r="AP29" s="112" t="str">
        <f>IF(AND(AN29="-",AO29="-"),"-",IFERROR(AN29*Dashboard!$D$9,0)+IFERROR(AO29*(1-Dashboard!$D$9),0))</f>
        <v>-</v>
      </c>
      <c r="AQ29" s="56">
        <v>5.5734899914173857E-4</v>
      </c>
      <c r="AR29" s="58">
        <v>5.5734899914173857E-4</v>
      </c>
      <c r="AT29" s="36">
        <v>2036</v>
      </c>
      <c r="AU29" s="47"/>
      <c r="AV29" s="51" t="s">
        <v>121</v>
      </c>
      <c r="AW29" s="49" t="s">
        <v>121</v>
      </c>
      <c r="AX29" s="49" t="s">
        <v>121</v>
      </c>
      <c r="AY29" s="52" t="s">
        <v>121</v>
      </c>
      <c r="AZ29" s="53" t="s">
        <v>121</v>
      </c>
      <c r="BA29" s="55" t="s">
        <v>121</v>
      </c>
      <c r="BB29" s="109" t="str">
        <f>IFERROR(AZ29*(1+Dashboard!$D$8),"-")</f>
        <v>-</v>
      </c>
      <c r="BC29" s="119" t="str">
        <f>IFERROR(BA29*(1+Dashboard!$D$7)*(1+Dashboard!$D$8)*(1+Dashboard!$D$10),"-")</f>
        <v>-</v>
      </c>
      <c r="BD29" s="112" t="str">
        <f>IF(AND(BB29="-",BC29="-"),"-",IFERROR(BB29*Dashboard!$D$9,0)+IFERROR(BC29*(1-Dashboard!$D$9),0))</f>
        <v>-</v>
      </c>
      <c r="BE29" s="51" t="s">
        <v>121</v>
      </c>
      <c r="BF29" s="49" t="s">
        <v>121</v>
      </c>
      <c r="BG29" s="49" t="s">
        <v>121</v>
      </c>
      <c r="BH29" s="52" t="s">
        <v>121</v>
      </c>
      <c r="BI29" s="53" t="s">
        <v>121</v>
      </c>
      <c r="BJ29" s="55" t="s">
        <v>121</v>
      </c>
      <c r="BK29" s="109" t="str">
        <f>IFERROR(BI29*(1+Dashboard!$D$8),"-")</f>
        <v>-</v>
      </c>
      <c r="BL29" s="119" t="str">
        <f>IFERROR(BJ29*(1+Dashboard!$D$7)*(1+Dashboard!$D$8)*(1+Dashboard!$D$10),"-")</f>
        <v>-</v>
      </c>
      <c r="BM29" s="112" t="str">
        <f>IF(AND(BK29="-",BL29="-"),"-",IFERROR(BK29*Dashboard!$D$9,0)+IFERROR(BL29*(1-Dashboard!$D$9),0))</f>
        <v>-</v>
      </c>
      <c r="BO29" s="36">
        <v>2036</v>
      </c>
      <c r="BP29" s="47"/>
      <c r="BQ29" s="59">
        <v>94</v>
      </c>
      <c r="BR29" s="53" t="s">
        <v>121</v>
      </c>
      <c r="BS29" s="57" t="s">
        <v>121</v>
      </c>
      <c r="BT29" s="112" t="str">
        <f>IF(AND(BR29="-",BS29="-"),"-",IFERROR(BR29*Dashboard!$D$9,0)+IFERROR(BS29*(1-Dashboard!$D$9),0))</f>
        <v>-</v>
      </c>
      <c r="BU29" s="53" t="s">
        <v>121</v>
      </c>
      <c r="BV29" s="57" t="s">
        <v>121</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v>6.4909882243111269E-2</v>
      </c>
      <c r="E30" s="49">
        <v>5.6526849268456185E-2</v>
      </c>
      <c r="F30" s="49">
        <v>6.2185214424940051E-2</v>
      </c>
      <c r="G30" s="49">
        <v>5.172296775318113E-2</v>
      </c>
      <c r="H30" s="50">
        <v>3.4765539644458312E-3</v>
      </c>
      <c r="I30" s="101">
        <f>IFERROR((D30+$H30)*(1+Dashboard!$D$7)*(1+Dashboard!$D$8),"-")</f>
        <v>7.9765939192494625E-2</v>
      </c>
      <c r="J30" s="102">
        <f>IFERROR((E30+$H30)*(1+Dashboard!$D$7)*(1+Dashboard!$D$8),"-")</f>
        <v>6.9987969530856925E-2</v>
      </c>
      <c r="K30" s="102">
        <f>IFERROR((F30+$H30)*(1+Dashboard!$D$7)*(1+Dashboard!$D$8),"-")</f>
        <v>7.6587886649379711E-2</v>
      </c>
      <c r="L30" s="103">
        <f>IFERROR((G30+$H30)*(1+Dashboard!$D$7)*(1+Dashboard!$D$8),"-")</f>
        <v>6.43847221314401E-2</v>
      </c>
      <c r="M30" s="53">
        <v>91.092999640749127</v>
      </c>
      <c r="N30" s="54">
        <v>104.25620577620931</v>
      </c>
      <c r="O30" s="109">
        <f>M30*(1+Dashboard!$D$8)</f>
        <v>98.38043961200907</v>
      </c>
      <c r="P30" s="111">
        <f>N30*(1+Dashboard!$D$10)*(1+Dashboard!$D$7)*(1+Dashboard!$D$8)</f>
        <v>123.5501094320485</v>
      </c>
      <c r="Q30" s="112">
        <f>O30*Dashboard!$D$9+P30*(1-Dashboard!$D$9)</f>
        <v>110.96527452202878</v>
      </c>
      <c r="R30" s="51">
        <v>3.265534754887961E-2</v>
      </c>
      <c r="S30" s="49">
        <v>3.3351301912234753E-2</v>
      </c>
      <c r="T30" s="49">
        <v>3.1811722635082244E-2</v>
      </c>
      <c r="U30" s="52">
        <v>3.2013870710815018E-2</v>
      </c>
      <c r="W30" s="36">
        <v>2037</v>
      </c>
      <c r="X30" s="47"/>
      <c r="Y30" s="51" t="s">
        <v>121</v>
      </c>
      <c r="Z30" s="49" t="s">
        <v>121</v>
      </c>
      <c r="AA30" s="49" t="s">
        <v>121</v>
      </c>
      <c r="AB30" s="52" t="s">
        <v>121</v>
      </c>
      <c r="AC30" s="53" t="s">
        <v>121</v>
      </c>
      <c r="AD30" s="55" t="s">
        <v>121</v>
      </c>
      <c r="AE30" s="109" t="str">
        <f>IFERROR(AC30*(1+Dashboard!$D$8),"-")</f>
        <v>-</v>
      </c>
      <c r="AF30" s="119" t="str">
        <f>IFERROR(AD30*(1+Dashboard!$D$7)*(1+Dashboard!$D$8)*(1+Dashboard!$D$10),"-")</f>
        <v>-</v>
      </c>
      <c r="AG30" s="112" t="str">
        <f>IF(AND(AE30="-",AF30="-"),"-",IFERROR(AE30*Dashboard!$D$9,0)+IFERROR(AF30*(1-Dashboard!$D$9),0))</f>
        <v>-</v>
      </c>
      <c r="AH30" s="51" t="s">
        <v>121</v>
      </c>
      <c r="AI30" s="49" t="s">
        <v>121</v>
      </c>
      <c r="AJ30" s="49" t="s">
        <v>121</v>
      </c>
      <c r="AK30" s="52" t="s">
        <v>121</v>
      </c>
      <c r="AL30" s="53" t="s">
        <v>121</v>
      </c>
      <c r="AM30" s="55" t="s">
        <v>121</v>
      </c>
      <c r="AN30" s="109" t="str">
        <f>IFERROR(AL30*(1+Dashboard!$D$8),"-")</f>
        <v>-</v>
      </c>
      <c r="AO30" s="119" t="str">
        <f>IFERROR(AM30*(1+Dashboard!$D$7)*(1+Dashboard!$D$8)*(1+Dashboard!$D$10),"-")</f>
        <v>-</v>
      </c>
      <c r="AP30" s="112" t="str">
        <f>IF(AND(AN30="-",AO30="-"),"-",IFERROR(AN30*Dashboard!$D$9,0)+IFERROR(AO30*(1-Dashboard!$D$9),0))</f>
        <v>-</v>
      </c>
      <c r="AQ30" s="56">
        <v>5.5734899914173857E-4</v>
      </c>
      <c r="AR30" s="58">
        <v>5.5734899914173857E-4</v>
      </c>
      <c r="AT30" s="36">
        <v>2037</v>
      </c>
      <c r="AU30" s="47"/>
      <c r="AV30" s="51" t="s">
        <v>121</v>
      </c>
      <c r="AW30" s="49" t="s">
        <v>121</v>
      </c>
      <c r="AX30" s="49" t="s">
        <v>121</v>
      </c>
      <c r="AY30" s="52" t="s">
        <v>121</v>
      </c>
      <c r="AZ30" s="53" t="s">
        <v>121</v>
      </c>
      <c r="BA30" s="55" t="s">
        <v>121</v>
      </c>
      <c r="BB30" s="109" t="str">
        <f>IFERROR(AZ30*(1+Dashboard!$D$8),"-")</f>
        <v>-</v>
      </c>
      <c r="BC30" s="119" t="str">
        <f>IFERROR(BA30*(1+Dashboard!$D$7)*(1+Dashboard!$D$8)*(1+Dashboard!$D$10),"-")</f>
        <v>-</v>
      </c>
      <c r="BD30" s="112" t="str">
        <f>IF(AND(BB30="-",BC30="-"),"-",IFERROR(BB30*Dashboard!$D$9,0)+IFERROR(BC30*(1-Dashboard!$D$9),0))</f>
        <v>-</v>
      </c>
      <c r="BE30" s="51" t="s">
        <v>121</v>
      </c>
      <c r="BF30" s="49" t="s">
        <v>121</v>
      </c>
      <c r="BG30" s="49" t="s">
        <v>121</v>
      </c>
      <c r="BH30" s="52" t="s">
        <v>121</v>
      </c>
      <c r="BI30" s="53" t="s">
        <v>121</v>
      </c>
      <c r="BJ30" s="55" t="s">
        <v>121</v>
      </c>
      <c r="BK30" s="109" t="str">
        <f>IFERROR(BI30*(1+Dashboard!$D$8),"-")</f>
        <v>-</v>
      </c>
      <c r="BL30" s="119" t="str">
        <f>IFERROR(BJ30*(1+Dashboard!$D$7)*(1+Dashboard!$D$8)*(1+Dashboard!$D$10),"-")</f>
        <v>-</v>
      </c>
      <c r="BM30" s="112" t="str">
        <f>IF(AND(BK30="-",BL30="-"),"-",IFERROR(BK30*Dashboard!$D$9,0)+IFERROR(BL30*(1-Dashboard!$D$9),0))</f>
        <v>-</v>
      </c>
      <c r="BO30" s="36">
        <v>2037</v>
      </c>
      <c r="BP30" s="47"/>
      <c r="BQ30" s="59">
        <v>94</v>
      </c>
      <c r="BR30" s="53" t="s">
        <v>121</v>
      </c>
      <c r="BS30" s="57" t="s">
        <v>121</v>
      </c>
      <c r="BT30" s="112" t="str">
        <f>IF(AND(BR30="-",BS30="-"),"-",IFERROR(BR30*Dashboard!$D$9,0)+IFERROR(BS30*(1-Dashboard!$D$9),0))</f>
        <v>-</v>
      </c>
      <c r="BU30" s="53" t="s">
        <v>121</v>
      </c>
      <c r="BV30" s="57" t="s">
        <v>121</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v>6.6121654490971474E-2</v>
      </c>
      <c r="E31" s="49">
        <v>5.6900175543877253E-2</v>
      </c>
      <c r="F31" s="49">
        <v>6.5447181590191167E-2</v>
      </c>
      <c r="G31" s="49">
        <v>5.4013998807711648E-2</v>
      </c>
      <c r="H31" s="50">
        <v>3.870731458935418E-3</v>
      </c>
      <c r="I31" s="101">
        <f>IFERROR((D31+$H31)*(1+Dashboard!$D$7)*(1+Dashboard!$D$8),"-")</f>
        <v>8.1639118971971403E-2</v>
      </c>
      <c r="J31" s="102">
        <f>IFERROR((E31+$H31)*(1+Dashboard!$D$7)*(1+Dashboard!$D$8),"-")</f>
        <v>7.0883185928080711E-2</v>
      </c>
      <c r="K31" s="102">
        <f>IFERROR((F31+$H31)*(1+Dashboard!$D$7)*(1+Dashboard!$D$8),"-")</f>
        <v>8.0852413780501259E-2</v>
      </c>
      <c r="L31" s="103">
        <f>IFERROR((G31+$H31)*(1+Dashboard!$D$7)*(1+Dashboard!$D$8),"-")</f>
        <v>6.7516749383017147E-2</v>
      </c>
      <c r="M31" s="53">
        <v>92.611649617220579</v>
      </c>
      <c r="N31" s="54">
        <v>105.92505040867479</v>
      </c>
      <c r="O31" s="109">
        <f>M31*(1+Dashboard!$D$8)</f>
        <v>100.02058158659823</v>
      </c>
      <c r="P31" s="111">
        <f>N31*(1+Dashboard!$D$10)*(1+Dashboard!$D$7)*(1+Dashboard!$D$8)</f>
        <v>125.52779445742514</v>
      </c>
      <c r="Q31" s="112">
        <f>O31*Dashboard!$D$9+P31*(1-Dashboard!$D$9)</f>
        <v>112.77418802201169</v>
      </c>
      <c r="R31" s="51">
        <v>3.1587754078923135E-2</v>
      </c>
      <c r="S31" s="49">
        <v>3.2260955772670533E-2</v>
      </c>
      <c r="T31" s="49">
        <v>3.0771709592733055E-2</v>
      </c>
      <c r="U31" s="52">
        <v>3.0967248889756816E-2</v>
      </c>
      <c r="W31" s="36">
        <v>2038</v>
      </c>
      <c r="X31" s="47"/>
      <c r="Y31" s="51" t="s">
        <v>121</v>
      </c>
      <c r="Z31" s="49" t="s">
        <v>121</v>
      </c>
      <c r="AA31" s="49" t="s">
        <v>121</v>
      </c>
      <c r="AB31" s="52" t="s">
        <v>121</v>
      </c>
      <c r="AC31" s="53" t="s">
        <v>121</v>
      </c>
      <c r="AD31" s="55" t="s">
        <v>121</v>
      </c>
      <c r="AE31" s="109" t="str">
        <f>IFERROR(AC31*(1+Dashboard!$D$8),"-")</f>
        <v>-</v>
      </c>
      <c r="AF31" s="119" t="str">
        <f>IFERROR(AD31*(1+Dashboard!$D$7)*(1+Dashboard!$D$8)*(1+Dashboard!$D$10),"-")</f>
        <v>-</v>
      </c>
      <c r="AG31" s="112" t="str">
        <f>IF(AND(AE31="-",AF31="-"),"-",IFERROR(AE31*Dashboard!$D$9,0)+IFERROR(AF31*(1-Dashboard!$D$9),0))</f>
        <v>-</v>
      </c>
      <c r="AH31" s="51" t="s">
        <v>121</v>
      </c>
      <c r="AI31" s="49" t="s">
        <v>121</v>
      </c>
      <c r="AJ31" s="49" t="s">
        <v>121</v>
      </c>
      <c r="AK31" s="52" t="s">
        <v>121</v>
      </c>
      <c r="AL31" s="53" t="s">
        <v>121</v>
      </c>
      <c r="AM31" s="55" t="s">
        <v>121</v>
      </c>
      <c r="AN31" s="109" t="str">
        <f>IFERROR(AL31*(1+Dashboard!$D$8),"-")</f>
        <v>-</v>
      </c>
      <c r="AO31" s="119" t="str">
        <f>IFERROR(AM31*(1+Dashboard!$D$7)*(1+Dashboard!$D$8)*(1+Dashboard!$D$10),"-")</f>
        <v>-</v>
      </c>
      <c r="AP31" s="112" t="str">
        <f>IF(AND(AN31="-",AO31="-"),"-",IFERROR(AN31*Dashboard!$D$9,0)+IFERROR(AO31*(1-Dashboard!$D$9),0))</f>
        <v>-</v>
      </c>
      <c r="AQ31" s="56">
        <v>5.5734899914173857E-4</v>
      </c>
      <c r="AR31" s="58">
        <v>5.5734899914173857E-4</v>
      </c>
      <c r="AT31" s="36">
        <v>2038</v>
      </c>
      <c r="AU31" s="47"/>
      <c r="AV31" s="51" t="s">
        <v>121</v>
      </c>
      <c r="AW31" s="49" t="s">
        <v>121</v>
      </c>
      <c r="AX31" s="49" t="s">
        <v>121</v>
      </c>
      <c r="AY31" s="52" t="s">
        <v>121</v>
      </c>
      <c r="AZ31" s="53" t="s">
        <v>121</v>
      </c>
      <c r="BA31" s="55" t="s">
        <v>121</v>
      </c>
      <c r="BB31" s="109" t="str">
        <f>IFERROR(AZ31*(1+Dashboard!$D$8),"-")</f>
        <v>-</v>
      </c>
      <c r="BC31" s="119" t="str">
        <f>IFERROR(BA31*(1+Dashboard!$D$7)*(1+Dashboard!$D$8)*(1+Dashboard!$D$10),"-")</f>
        <v>-</v>
      </c>
      <c r="BD31" s="112" t="str">
        <f>IF(AND(BB31="-",BC31="-"),"-",IFERROR(BB31*Dashboard!$D$9,0)+IFERROR(BC31*(1-Dashboard!$D$9),0))</f>
        <v>-</v>
      </c>
      <c r="BE31" s="51" t="s">
        <v>121</v>
      </c>
      <c r="BF31" s="49" t="s">
        <v>121</v>
      </c>
      <c r="BG31" s="49" t="s">
        <v>121</v>
      </c>
      <c r="BH31" s="52" t="s">
        <v>121</v>
      </c>
      <c r="BI31" s="53" t="s">
        <v>121</v>
      </c>
      <c r="BJ31" s="55" t="s">
        <v>121</v>
      </c>
      <c r="BK31" s="109" t="str">
        <f>IFERROR(BI31*(1+Dashboard!$D$8),"-")</f>
        <v>-</v>
      </c>
      <c r="BL31" s="119" t="str">
        <f>IFERROR(BJ31*(1+Dashboard!$D$7)*(1+Dashboard!$D$8)*(1+Dashboard!$D$10),"-")</f>
        <v>-</v>
      </c>
      <c r="BM31" s="112" t="str">
        <f>IF(AND(BK31="-",BL31="-"),"-",IFERROR(BK31*Dashboard!$D$9,0)+IFERROR(BL31*(1-Dashboard!$D$9),0))</f>
        <v>-</v>
      </c>
      <c r="BO31" s="36">
        <v>2038</v>
      </c>
      <c r="BP31" s="47"/>
      <c r="BQ31" s="59">
        <v>94</v>
      </c>
      <c r="BR31" s="53" t="s">
        <v>121</v>
      </c>
      <c r="BS31" s="57" t="s">
        <v>121</v>
      </c>
      <c r="BT31" s="112" t="str">
        <f>IF(AND(BR31="-",BS31="-"),"-",IFERROR(BR31*Dashboard!$D$9,0)+IFERROR(BS31*(1-Dashboard!$D$9),0))</f>
        <v>-</v>
      </c>
      <c r="BU31" s="53" t="s">
        <v>121</v>
      </c>
      <c r="BV31" s="57" t="s">
        <v>121</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v>6.7356048748453953E-2</v>
      </c>
      <c r="E32" s="49">
        <v>5.7275967417677202E-2</v>
      </c>
      <c r="F32" s="49">
        <v>6.8880257432731157E-2</v>
      </c>
      <c r="G32" s="49">
        <v>5.6406509408386353E-2</v>
      </c>
      <c r="H32" s="50">
        <v>4.3096014560442914E-3</v>
      </c>
      <c r="I32" s="101">
        <f>IFERROR((D32+$H32)*(1+Dashboard!$D$7)*(1+Dashboard!$D$8),"-")</f>
        <v>8.3590814398526767E-2</v>
      </c>
      <c r="J32" s="102">
        <f>IFERROR((E32+$H32)*(1+Dashboard!$D$7)*(1+Dashboard!$D$8),"-")</f>
        <v>7.1833407534308752E-2</v>
      </c>
      <c r="K32" s="102">
        <f>IFERROR((F32+$H32)*(1+Dashboard!$D$7)*(1+Dashboard!$D$8),"-")</f>
        <v>8.5368651407867688E-2</v>
      </c>
      <c r="L32" s="103">
        <f>IFERROR((G32+$H32)*(1+Dashboard!$D$7)*(1+Dashboard!$D$8),"-")</f>
        <v>7.0819271712271911E-2</v>
      </c>
      <c r="M32" s="53">
        <v>94.155617650624322</v>
      </c>
      <c r="N32" s="54">
        <v>107.62060848602898</v>
      </c>
      <c r="O32" s="109">
        <f>M32*(1+Dashboard!$D$8)</f>
        <v>101.68806706267428</v>
      </c>
      <c r="P32" s="111">
        <f>N32*(1+Dashboard!$D$10)*(1+Dashboard!$D$7)*(1+Dashboard!$D$8)</f>
        <v>127.5371365819139</v>
      </c>
      <c r="Q32" s="112">
        <f>O32*Dashboard!$D$9+P32*(1-Dashboard!$D$9)</f>
        <v>114.6126018222941</v>
      </c>
      <c r="R32" s="51">
        <v>3.0555063187032556E-2</v>
      </c>
      <c r="S32" s="49">
        <v>3.1206256058759832E-2</v>
      </c>
      <c r="T32" s="49">
        <v>2.9765697448124108E-2</v>
      </c>
      <c r="U32" s="52">
        <v>2.995484402566112E-2</v>
      </c>
      <c r="W32" s="36">
        <v>2039</v>
      </c>
      <c r="X32" s="47"/>
      <c r="Y32" s="51" t="s">
        <v>121</v>
      </c>
      <c r="Z32" s="49" t="s">
        <v>121</v>
      </c>
      <c r="AA32" s="49" t="s">
        <v>121</v>
      </c>
      <c r="AB32" s="52" t="s">
        <v>121</v>
      </c>
      <c r="AC32" s="53" t="s">
        <v>121</v>
      </c>
      <c r="AD32" s="55" t="s">
        <v>121</v>
      </c>
      <c r="AE32" s="109" t="str">
        <f>IFERROR(AC32*(1+Dashboard!$D$8),"-")</f>
        <v>-</v>
      </c>
      <c r="AF32" s="119" t="str">
        <f>IFERROR(AD32*(1+Dashboard!$D$7)*(1+Dashboard!$D$8)*(1+Dashboard!$D$10),"-")</f>
        <v>-</v>
      </c>
      <c r="AG32" s="112" t="str">
        <f>IF(AND(AE32="-",AF32="-"),"-",IFERROR(AE32*Dashboard!$D$9,0)+IFERROR(AF32*(1-Dashboard!$D$9),0))</f>
        <v>-</v>
      </c>
      <c r="AH32" s="51" t="s">
        <v>121</v>
      </c>
      <c r="AI32" s="49" t="s">
        <v>121</v>
      </c>
      <c r="AJ32" s="49" t="s">
        <v>121</v>
      </c>
      <c r="AK32" s="52" t="s">
        <v>121</v>
      </c>
      <c r="AL32" s="53" t="s">
        <v>121</v>
      </c>
      <c r="AM32" s="55" t="s">
        <v>121</v>
      </c>
      <c r="AN32" s="109" t="str">
        <f>IFERROR(AL32*(1+Dashboard!$D$8),"-")</f>
        <v>-</v>
      </c>
      <c r="AO32" s="119" t="str">
        <f>IFERROR(AM32*(1+Dashboard!$D$7)*(1+Dashboard!$D$8)*(1+Dashboard!$D$10),"-")</f>
        <v>-</v>
      </c>
      <c r="AP32" s="112" t="str">
        <f>IF(AND(AN32="-",AO32="-"),"-",IFERROR(AN32*Dashboard!$D$9,0)+IFERROR(AO32*(1-Dashboard!$D$9),0))</f>
        <v>-</v>
      </c>
      <c r="AQ32" s="56">
        <v>5.5734899914173857E-4</v>
      </c>
      <c r="AR32" s="58">
        <v>5.5734899914173857E-4</v>
      </c>
      <c r="AT32" s="36">
        <v>2039</v>
      </c>
      <c r="AU32" s="47"/>
      <c r="AV32" s="51" t="s">
        <v>121</v>
      </c>
      <c r="AW32" s="49" t="s">
        <v>121</v>
      </c>
      <c r="AX32" s="49" t="s">
        <v>121</v>
      </c>
      <c r="AY32" s="52" t="s">
        <v>121</v>
      </c>
      <c r="AZ32" s="53" t="s">
        <v>121</v>
      </c>
      <c r="BA32" s="55" t="s">
        <v>121</v>
      </c>
      <c r="BB32" s="109" t="str">
        <f>IFERROR(AZ32*(1+Dashboard!$D$8),"-")</f>
        <v>-</v>
      </c>
      <c r="BC32" s="119" t="str">
        <f>IFERROR(BA32*(1+Dashboard!$D$7)*(1+Dashboard!$D$8)*(1+Dashboard!$D$10),"-")</f>
        <v>-</v>
      </c>
      <c r="BD32" s="112" t="str">
        <f>IF(AND(BB32="-",BC32="-"),"-",IFERROR(BB32*Dashboard!$D$9,0)+IFERROR(BC32*(1-Dashboard!$D$9),0))</f>
        <v>-</v>
      </c>
      <c r="BE32" s="51" t="s">
        <v>121</v>
      </c>
      <c r="BF32" s="49" t="s">
        <v>121</v>
      </c>
      <c r="BG32" s="49" t="s">
        <v>121</v>
      </c>
      <c r="BH32" s="52" t="s">
        <v>121</v>
      </c>
      <c r="BI32" s="53" t="s">
        <v>121</v>
      </c>
      <c r="BJ32" s="55" t="s">
        <v>121</v>
      </c>
      <c r="BK32" s="109" t="str">
        <f>IFERROR(BI32*(1+Dashboard!$D$8),"-")</f>
        <v>-</v>
      </c>
      <c r="BL32" s="119" t="str">
        <f>IFERROR(BJ32*(1+Dashboard!$D$7)*(1+Dashboard!$D$8)*(1+Dashboard!$D$10),"-")</f>
        <v>-</v>
      </c>
      <c r="BM32" s="112" t="str">
        <f>IF(AND(BK32="-",BL32="-"),"-",IFERROR(BK32*Dashboard!$D$9,0)+IFERROR(BL32*(1-Dashboard!$D$9),0))</f>
        <v>-</v>
      </c>
      <c r="BO32" s="36">
        <v>2039</v>
      </c>
      <c r="BP32" s="47"/>
      <c r="BQ32" s="59">
        <v>94</v>
      </c>
      <c r="BR32" s="53" t="s">
        <v>121</v>
      </c>
      <c r="BS32" s="57" t="s">
        <v>121</v>
      </c>
      <c r="BT32" s="112" t="str">
        <f>IF(AND(BR32="-",BS32="-"),"-",IFERROR(BR32*Dashboard!$D$9,0)+IFERROR(BS32*(1-Dashboard!$D$9),0))</f>
        <v>-</v>
      </c>
      <c r="BU32" s="53" t="s">
        <v>121</v>
      </c>
      <c r="BV32" s="57" t="s">
        <v>121</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v>6.8613487335281123E-2</v>
      </c>
      <c r="E33" s="49">
        <v>5.7654241173669331E-2</v>
      </c>
      <c r="F33" s="49">
        <v>7.2493417573086014E-2</v>
      </c>
      <c r="G33" s="49">
        <v>5.8904994517534656E-2</v>
      </c>
      <c r="H33" s="50">
        <v>4.7982312663579062E-3</v>
      </c>
      <c r="I33" s="101">
        <f>IFERROR((D33+$H33)*(1+Dashboard!$D$7)*(1+Dashboard!$D$8),"-")</f>
        <v>8.5627428576951783E-2</v>
      </c>
      <c r="J33" s="102">
        <f>IFERROR((E33+$H33)*(1+Dashboard!$D$7)*(1+Dashboard!$D$8),"-")</f>
        <v>7.2844563854047778E-2</v>
      </c>
      <c r="K33" s="102">
        <f>IFERROR((F33+$H33)*(1+Dashboard!$D$7)*(1+Dashboard!$D$8),"-")</f>
        <v>9.0152979206327394E-2</v>
      </c>
      <c r="L33" s="103">
        <f>IFERROR((G33+$H33)*(1+Dashboard!$D$7)*(1+Dashboard!$D$8),"-")</f>
        <v>7.43034425543323E-2</v>
      </c>
      <c r="M33" s="53">
        <v>95.725325829010089</v>
      </c>
      <c r="N33" s="54">
        <v>109.34330761436772</v>
      </c>
      <c r="O33" s="109">
        <f>M33*(1+Dashboard!$D$8)</f>
        <v>103.3833518953309</v>
      </c>
      <c r="P33" s="111">
        <f>N33*(1+Dashboard!$D$10)*(1+Dashboard!$D$7)*(1+Dashboard!$D$8)</f>
        <v>129.57864254542091</v>
      </c>
      <c r="Q33" s="112">
        <f>O33*Dashboard!$D$9+P33*(1-Dashboard!$D$9)</f>
        <v>116.48099722037591</v>
      </c>
      <c r="R33" s="51">
        <v>2.9556133811567908E-2</v>
      </c>
      <c r="S33" s="49">
        <v>3.0186037390431349E-2</v>
      </c>
      <c r="T33" s="49">
        <v>2.8792574618034746E-2</v>
      </c>
      <c r="U33" s="52">
        <v>2.8975537471734772E-2</v>
      </c>
      <c r="W33" s="36">
        <v>2040</v>
      </c>
      <c r="X33" s="47"/>
      <c r="Y33" s="51" t="s">
        <v>121</v>
      </c>
      <c r="Z33" s="49" t="s">
        <v>121</v>
      </c>
      <c r="AA33" s="49" t="s">
        <v>121</v>
      </c>
      <c r="AB33" s="52" t="s">
        <v>121</v>
      </c>
      <c r="AC33" s="53" t="s">
        <v>121</v>
      </c>
      <c r="AD33" s="55" t="s">
        <v>121</v>
      </c>
      <c r="AE33" s="109" t="str">
        <f>IFERROR(AC33*(1+Dashboard!$D$8),"-")</f>
        <v>-</v>
      </c>
      <c r="AF33" s="119" t="str">
        <f>IFERROR(AD33*(1+Dashboard!$D$7)*(1+Dashboard!$D$8)*(1+Dashboard!$D$10),"-")</f>
        <v>-</v>
      </c>
      <c r="AG33" s="112" t="str">
        <f>IF(AND(AE33="-",AF33="-"),"-",IFERROR(AE33*Dashboard!$D$9,0)+IFERROR(AF33*(1-Dashboard!$D$9),0))</f>
        <v>-</v>
      </c>
      <c r="AH33" s="51" t="s">
        <v>121</v>
      </c>
      <c r="AI33" s="49" t="s">
        <v>121</v>
      </c>
      <c r="AJ33" s="49" t="s">
        <v>121</v>
      </c>
      <c r="AK33" s="52" t="s">
        <v>121</v>
      </c>
      <c r="AL33" s="53" t="s">
        <v>121</v>
      </c>
      <c r="AM33" s="55" t="s">
        <v>121</v>
      </c>
      <c r="AN33" s="109" t="str">
        <f>IFERROR(AL33*(1+Dashboard!$D$8),"-")</f>
        <v>-</v>
      </c>
      <c r="AO33" s="119" t="str">
        <f>IFERROR(AM33*(1+Dashboard!$D$7)*(1+Dashboard!$D$8)*(1+Dashboard!$D$10),"-")</f>
        <v>-</v>
      </c>
      <c r="AP33" s="112" t="str">
        <f>IF(AND(AN33="-",AO33="-"),"-",IFERROR(AN33*Dashboard!$D$9,0)+IFERROR(AO33*(1-Dashboard!$D$9),0))</f>
        <v>-</v>
      </c>
      <c r="AQ33" s="56">
        <v>5.5734899914173857E-4</v>
      </c>
      <c r="AR33" s="58">
        <v>5.5734899914173857E-4</v>
      </c>
      <c r="AT33" s="36">
        <v>2040</v>
      </c>
      <c r="AU33" s="47"/>
      <c r="AV33" s="51" t="s">
        <v>121</v>
      </c>
      <c r="AW33" s="49" t="s">
        <v>121</v>
      </c>
      <c r="AX33" s="49" t="s">
        <v>121</v>
      </c>
      <c r="AY33" s="52" t="s">
        <v>121</v>
      </c>
      <c r="AZ33" s="53" t="s">
        <v>121</v>
      </c>
      <c r="BA33" s="55" t="s">
        <v>121</v>
      </c>
      <c r="BB33" s="109" t="str">
        <f>IFERROR(AZ33*(1+Dashboard!$D$8),"-")</f>
        <v>-</v>
      </c>
      <c r="BC33" s="119" t="str">
        <f>IFERROR(BA33*(1+Dashboard!$D$7)*(1+Dashboard!$D$8)*(1+Dashboard!$D$10),"-")</f>
        <v>-</v>
      </c>
      <c r="BD33" s="112" t="str">
        <f>IF(AND(BB33="-",BC33="-"),"-",IFERROR(BB33*Dashboard!$D$9,0)+IFERROR(BC33*(1-Dashboard!$D$9),0))</f>
        <v>-</v>
      </c>
      <c r="BE33" s="51" t="s">
        <v>121</v>
      </c>
      <c r="BF33" s="49" t="s">
        <v>121</v>
      </c>
      <c r="BG33" s="49" t="s">
        <v>121</v>
      </c>
      <c r="BH33" s="52" t="s">
        <v>121</v>
      </c>
      <c r="BI33" s="53" t="s">
        <v>121</v>
      </c>
      <c r="BJ33" s="55" t="s">
        <v>121</v>
      </c>
      <c r="BK33" s="109" t="str">
        <f>IFERROR(BI33*(1+Dashboard!$D$8),"-")</f>
        <v>-</v>
      </c>
      <c r="BL33" s="119" t="str">
        <f>IFERROR(BJ33*(1+Dashboard!$D$7)*(1+Dashboard!$D$8)*(1+Dashboard!$D$10),"-")</f>
        <v>-</v>
      </c>
      <c r="BM33" s="112" t="str">
        <f>IF(AND(BK33="-",BL33="-"),"-",IFERROR(BK33*Dashboard!$D$9,0)+IFERROR(BL33*(1-Dashboard!$D$9),0))</f>
        <v>-</v>
      </c>
      <c r="BO33" s="36">
        <v>2040</v>
      </c>
      <c r="BP33" s="47"/>
      <c r="BQ33" s="59">
        <v>94</v>
      </c>
      <c r="BR33" s="53" t="s">
        <v>121</v>
      </c>
      <c r="BS33" s="57" t="s">
        <v>121</v>
      </c>
      <c r="BT33" s="112" t="str">
        <f>IF(AND(BR33="-",BS33="-"),"-",IFERROR(BR33*Dashboard!$D$9,0)+IFERROR(BS33*(1-Dashboard!$D$9),0))</f>
        <v>-</v>
      </c>
      <c r="BU33" s="53" t="s">
        <v>121</v>
      </c>
      <c r="BV33" s="57" t="s">
        <v>121</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v>6.9894400455264877E-2</v>
      </c>
      <c r="E34" s="49">
        <v>5.8035013203211847E-2</v>
      </c>
      <c r="F34" s="49">
        <v>7.6296108453981409E-2</v>
      </c>
      <c r="G34" s="49">
        <v>6.1514148198557175E-2</v>
      </c>
      <c r="H34" s="50">
        <v>5.3422627405985317E-3</v>
      </c>
      <c r="I34" s="101">
        <f>IFERROR((D34+$H34)*(1+Dashboard!$D$7)*(1+Dashboard!$D$8),"-")</f>
        <v>8.7756043951655094E-2</v>
      </c>
      <c r="J34" s="102">
        <f>IFERROR((E34+$H34)*(1+Dashboard!$D$7)*(1+Dashboard!$D$8),"-")</f>
        <v>7.392325466086043E-2</v>
      </c>
      <c r="K34" s="102">
        <f>IFERROR((F34+$H34)*(1+Dashboard!$D$7)*(1+Dashboard!$D$8),"-")</f>
        <v>9.5222996161358042E-2</v>
      </c>
      <c r="L34" s="103">
        <f>IFERROR((G34+$H34)*(1+Dashboard!$D$7)*(1+Dashboard!$D$8),"-")</f>
        <v>7.7981317719431231E-2</v>
      </c>
      <c r="M34" s="53">
        <v>97.321203277236293</v>
      </c>
      <c r="N34" s="54">
        <v>111.09358224454134</v>
      </c>
      <c r="O34" s="109">
        <f>M34*(1+Dashboard!$D$8)</f>
        <v>105.10689953941521</v>
      </c>
      <c r="P34" s="111">
        <f>N34*(1+Dashboard!$D$10)*(1+Dashboard!$D$7)*(1+Dashboard!$D$8)</f>
        <v>131.65282719931358</v>
      </c>
      <c r="Q34" s="112">
        <f>O34*Dashboard!$D$9+P34*(1-Dashboard!$D$9)</f>
        <v>118.37986336936439</v>
      </c>
      <c r="R34" s="51">
        <v>2.8589862195344602E-2</v>
      </c>
      <c r="S34" s="49">
        <v>2.9199172487105823E-2</v>
      </c>
      <c r="T34" s="49">
        <v>2.7851265859968777E-2</v>
      </c>
      <c r="U34" s="52">
        <v>2.8028247152836774E-2</v>
      </c>
      <c r="W34" s="36">
        <v>2041</v>
      </c>
      <c r="X34" s="47"/>
      <c r="Y34" s="51" t="s">
        <v>121</v>
      </c>
      <c r="Z34" s="49" t="s">
        <v>121</v>
      </c>
      <c r="AA34" s="49" t="s">
        <v>121</v>
      </c>
      <c r="AB34" s="52" t="s">
        <v>121</v>
      </c>
      <c r="AC34" s="53" t="s">
        <v>121</v>
      </c>
      <c r="AD34" s="55" t="s">
        <v>121</v>
      </c>
      <c r="AE34" s="109" t="str">
        <f>IFERROR(AC34*(1+Dashboard!$D$8),"-")</f>
        <v>-</v>
      </c>
      <c r="AF34" s="119" t="str">
        <f>IFERROR(AD34*(1+Dashboard!$D$7)*(1+Dashboard!$D$8)*(1+Dashboard!$D$10),"-")</f>
        <v>-</v>
      </c>
      <c r="AG34" s="112" t="str">
        <f>IF(AND(AE34="-",AF34="-"),"-",IFERROR(AE34*Dashboard!$D$9,0)+IFERROR(AF34*(1-Dashboard!$D$9),0))</f>
        <v>-</v>
      </c>
      <c r="AH34" s="51" t="s">
        <v>121</v>
      </c>
      <c r="AI34" s="49" t="s">
        <v>121</v>
      </c>
      <c r="AJ34" s="49" t="s">
        <v>121</v>
      </c>
      <c r="AK34" s="52" t="s">
        <v>121</v>
      </c>
      <c r="AL34" s="53" t="s">
        <v>121</v>
      </c>
      <c r="AM34" s="55" t="s">
        <v>121</v>
      </c>
      <c r="AN34" s="109" t="str">
        <f>IFERROR(AL34*(1+Dashboard!$D$8),"-")</f>
        <v>-</v>
      </c>
      <c r="AO34" s="119" t="str">
        <f>IFERROR(AM34*(1+Dashboard!$D$7)*(1+Dashboard!$D$8)*(1+Dashboard!$D$10),"-")</f>
        <v>-</v>
      </c>
      <c r="AP34" s="112" t="str">
        <f>IF(AND(AN34="-",AO34="-"),"-",IFERROR(AN34*Dashboard!$D$9,0)+IFERROR(AO34*(1-Dashboard!$D$9),0))</f>
        <v>-</v>
      </c>
      <c r="AQ34" s="56">
        <v>5.5734899914173857E-4</v>
      </c>
      <c r="AR34" s="58">
        <v>5.5734899914173857E-4</v>
      </c>
      <c r="AT34" s="36">
        <v>2041</v>
      </c>
      <c r="AU34" s="47"/>
      <c r="AV34" s="51" t="s">
        <v>121</v>
      </c>
      <c r="AW34" s="49" t="s">
        <v>121</v>
      </c>
      <c r="AX34" s="49" t="s">
        <v>121</v>
      </c>
      <c r="AY34" s="52" t="s">
        <v>121</v>
      </c>
      <c r="AZ34" s="53" t="s">
        <v>121</v>
      </c>
      <c r="BA34" s="55" t="s">
        <v>121</v>
      </c>
      <c r="BB34" s="109" t="str">
        <f>IFERROR(AZ34*(1+Dashboard!$D$8),"-")</f>
        <v>-</v>
      </c>
      <c r="BC34" s="119" t="str">
        <f>IFERROR(BA34*(1+Dashboard!$D$7)*(1+Dashboard!$D$8)*(1+Dashboard!$D$10),"-")</f>
        <v>-</v>
      </c>
      <c r="BD34" s="112" t="str">
        <f>IF(AND(BB34="-",BC34="-"),"-",IFERROR(BB34*Dashboard!$D$9,0)+IFERROR(BC34*(1-Dashboard!$D$9),0))</f>
        <v>-</v>
      </c>
      <c r="BE34" s="51" t="s">
        <v>121</v>
      </c>
      <c r="BF34" s="49" t="s">
        <v>121</v>
      </c>
      <c r="BG34" s="49" t="s">
        <v>121</v>
      </c>
      <c r="BH34" s="52" t="s">
        <v>121</v>
      </c>
      <c r="BI34" s="53" t="s">
        <v>121</v>
      </c>
      <c r="BJ34" s="55" t="s">
        <v>121</v>
      </c>
      <c r="BK34" s="109" t="str">
        <f>IFERROR(BI34*(1+Dashboard!$D$8),"-")</f>
        <v>-</v>
      </c>
      <c r="BL34" s="119" t="str">
        <f>IFERROR(BJ34*(1+Dashboard!$D$7)*(1+Dashboard!$D$8)*(1+Dashboard!$D$10),"-")</f>
        <v>-</v>
      </c>
      <c r="BM34" s="112" t="str">
        <f>IF(AND(BK34="-",BL34="-"),"-",IFERROR(BK34*Dashboard!$D$9,0)+IFERROR(BL34*(1-Dashboard!$D$9),0))</f>
        <v>-</v>
      </c>
      <c r="BO34" s="36">
        <v>2041</v>
      </c>
      <c r="BP34" s="47"/>
      <c r="BQ34" s="59">
        <v>94</v>
      </c>
      <c r="BR34" s="53" t="s">
        <v>121</v>
      </c>
      <c r="BS34" s="57" t="s">
        <v>121</v>
      </c>
      <c r="BT34" s="112" t="str">
        <f>IF(AND(BR34="-",BS34="-"),"-",IFERROR(BR34*Dashboard!$D$9,0)+IFERROR(BS34*(1-Dashboard!$D$9),0))</f>
        <v>-</v>
      </c>
      <c r="BU34" s="53" t="s">
        <v>121</v>
      </c>
      <c r="BV34" s="57" t="s">
        <v>121</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v>7.1199226343490962E-2</v>
      </c>
      <c r="E35" s="49">
        <v>5.8418300005918147E-2</v>
      </c>
      <c r="F35" s="49">
        <v>8.0298272037637258E-2</v>
      </c>
      <c r="G35" s="49">
        <v>6.423887243496218E-2</v>
      </c>
      <c r="H35" s="50">
        <v>5.94797741194547E-3</v>
      </c>
      <c r="I35" s="101">
        <f>IFERROR((D35+$H35)*(1+Dashboard!$D$7)*(1+Dashboard!$D$8),"-")</f>
        <v>8.9984498460341067E-2</v>
      </c>
      <c r="J35" s="102">
        <f>IFERROR((E35+$H35)*(1+Dashboard!$D$7)*(1+Dashboard!$D$8),"-")</f>
        <v>7.5076825980196146E-2</v>
      </c>
      <c r="K35" s="102">
        <f>IFERROR((F35+$H35)*(1+Dashboard!$D$7)*(1+Dashboard!$D$8),"-")</f>
        <v>0.1005976253579933</v>
      </c>
      <c r="L35" s="103">
        <f>IFERROR((G35+$H35)*(1+Dashboard!$D$7)*(1+Dashboard!$D$8),"-")</f>
        <v>8.1865941661433086E-2</v>
      </c>
      <c r="M35" s="53">
        <v>98.943686274283564</v>
      </c>
      <c r="N35" s="54">
        <v>112.87187378171977</v>
      </c>
      <c r="O35" s="109">
        <f>M35*(1+Dashboard!$D$8)</f>
        <v>106.85918117622626</v>
      </c>
      <c r="P35" s="111">
        <f>N35*(1+Dashboard!$D$10)*(1+Dashboard!$D$7)*(1+Dashboard!$D$8)</f>
        <v>133.76021363626194</v>
      </c>
      <c r="Q35" s="112">
        <f>O35*Dashboard!$D$9+P35*(1-Dashboard!$D$9)</f>
        <v>120.3096974062441</v>
      </c>
      <c r="R35" s="51">
        <v>2.7655180666047802E-2</v>
      </c>
      <c r="S35" s="49">
        <v>2.8244570922118451E-2</v>
      </c>
      <c r="T35" s="49">
        <v>2.694073108407586E-2</v>
      </c>
      <c r="U35" s="52">
        <v>2.7111926369849999E-2</v>
      </c>
      <c r="W35" s="36">
        <v>2042</v>
      </c>
      <c r="X35" s="47"/>
      <c r="Y35" s="51" t="s">
        <v>121</v>
      </c>
      <c r="Z35" s="49" t="s">
        <v>121</v>
      </c>
      <c r="AA35" s="49" t="s">
        <v>121</v>
      </c>
      <c r="AB35" s="52" t="s">
        <v>121</v>
      </c>
      <c r="AC35" s="53" t="s">
        <v>121</v>
      </c>
      <c r="AD35" s="55" t="s">
        <v>121</v>
      </c>
      <c r="AE35" s="109" t="str">
        <f>IFERROR(AC35*(1+Dashboard!$D$8),"-")</f>
        <v>-</v>
      </c>
      <c r="AF35" s="119" t="str">
        <f>IFERROR(AD35*(1+Dashboard!$D$7)*(1+Dashboard!$D$8)*(1+Dashboard!$D$10),"-")</f>
        <v>-</v>
      </c>
      <c r="AG35" s="112" t="str">
        <f>IF(AND(AE35="-",AF35="-"),"-",IFERROR(AE35*Dashboard!$D$9,0)+IFERROR(AF35*(1-Dashboard!$D$9),0))</f>
        <v>-</v>
      </c>
      <c r="AH35" s="51" t="s">
        <v>121</v>
      </c>
      <c r="AI35" s="49" t="s">
        <v>121</v>
      </c>
      <c r="AJ35" s="49" t="s">
        <v>121</v>
      </c>
      <c r="AK35" s="52" t="s">
        <v>121</v>
      </c>
      <c r="AL35" s="53" t="s">
        <v>121</v>
      </c>
      <c r="AM35" s="55" t="s">
        <v>121</v>
      </c>
      <c r="AN35" s="109" t="str">
        <f>IFERROR(AL35*(1+Dashboard!$D$8),"-")</f>
        <v>-</v>
      </c>
      <c r="AO35" s="119" t="str">
        <f>IFERROR(AM35*(1+Dashboard!$D$7)*(1+Dashboard!$D$8)*(1+Dashboard!$D$10),"-")</f>
        <v>-</v>
      </c>
      <c r="AP35" s="112" t="str">
        <f>IF(AND(AN35="-",AO35="-"),"-",IFERROR(AN35*Dashboard!$D$9,0)+IFERROR(AO35*(1-Dashboard!$D$9),0))</f>
        <v>-</v>
      </c>
      <c r="AQ35" s="56">
        <v>5.5734899914173857E-4</v>
      </c>
      <c r="AR35" s="58">
        <v>5.5734899914173857E-4</v>
      </c>
      <c r="AT35" s="36">
        <v>2042</v>
      </c>
      <c r="AU35" s="47"/>
      <c r="AV35" s="51" t="s">
        <v>121</v>
      </c>
      <c r="AW35" s="49" t="s">
        <v>121</v>
      </c>
      <c r="AX35" s="49" t="s">
        <v>121</v>
      </c>
      <c r="AY35" s="52" t="s">
        <v>121</v>
      </c>
      <c r="AZ35" s="53" t="s">
        <v>121</v>
      </c>
      <c r="BA35" s="55" t="s">
        <v>121</v>
      </c>
      <c r="BB35" s="109" t="str">
        <f>IFERROR(AZ35*(1+Dashboard!$D$8),"-")</f>
        <v>-</v>
      </c>
      <c r="BC35" s="119" t="str">
        <f>IFERROR(BA35*(1+Dashboard!$D$7)*(1+Dashboard!$D$8)*(1+Dashboard!$D$10),"-")</f>
        <v>-</v>
      </c>
      <c r="BD35" s="112" t="str">
        <f>IF(AND(BB35="-",BC35="-"),"-",IFERROR(BB35*Dashboard!$D$9,0)+IFERROR(BC35*(1-Dashboard!$D$9),0))</f>
        <v>-</v>
      </c>
      <c r="BE35" s="51" t="s">
        <v>121</v>
      </c>
      <c r="BF35" s="49" t="s">
        <v>121</v>
      </c>
      <c r="BG35" s="49" t="s">
        <v>121</v>
      </c>
      <c r="BH35" s="52" t="s">
        <v>121</v>
      </c>
      <c r="BI35" s="53" t="s">
        <v>121</v>
      </c>
      <c r="BJ35" s="55" t="s">
        <v>121</v>
      </c>
      <c r="BK35" s="109" t="str">
        <f>IFERROR(BI35*(1+Dashboard!$D$8),"-")</f>
        <v>-</v>
      </c>
      <c r="BL35" s="119" t="str">
        <f>IFERROR(BJ35*(1+Dashboard!$D$7)*(1+Dashboard!$D$8)*(1+Dashboard!$D$10),"-")</f>
        <v>-</v>
      </c>
      <c r="BM35" s="112" t="str">
        <f>IF(AND(BK35="-",BL35="-"),"-",IFERROR(BK35*Dashboard!$D$9,0)+IFERROR(BL35*(1-Dashboard!$D$9),0))</f>
        <v>-</v>
      </c>
      <c r="BO35" s="36">
        <v>2042</v>
      </c>
      <c r="BP35" s="47"/>
      <c r="BQ35" s="59">
        <v>94</v>
      </c>
      <c r="BR35" s="53" t="s">
        <v>121</v>
      </c>
      <c r="BS35" s="57" t="s">
        <v>121</v>
      </c>
      <c r="BT35" s="112" t="str">
        <f>IF(AND(BR35="-",BS35="-"),"-",IFERROR(BR35*Dashboard!$D$9,0)+IFERROR(BS35*(1-Dashboard!$D$9),0))</f>
        <v>-</v>
      </c>
      <c r="BU35" s="53" t="s">
        <v>121</v>
      </c>
      <c r="BV35" s="57" t="s">
        <v>121</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v>7.2528411416251076E-2</v>
      </c>
      <c r="E36" s="49">
        <v>5.8804118190371776E-2</v>
      </c>
      <c r="F36" s="49">
        <v>8.4510371798575359E-2</v>
      </c>
      <c r="G36" s="49">
        <v>6.7084286340034771E-2</v>
      </c>
      <c r="H36" s="50">
        <v>6.6223690243003347E-3</v>
      </c>
      <c r="I36" s="101">
        <f>IFERROR((D36+$H36)*(1+Dashboard!$D$7)*(1+Dashboard!$D$8),"-")</f>
        <v>9.2321470305859174E-2</v>
      </c>
      <c r="J36" s="102">
        <f>IFERROR((E36+$H36)*(1+Dashboard!$D$7)*(1+Dashboard!$D$8),"-")</f>
        <v>7.6313454687193555E-2</v>
      </c>
      <c r="K36" s="102">
        <f>IFERROR((F36+$H36)*(1+Dashboard!$D$7)*(1+Dashboard!$D$8),"-")</f>
        <v>0.10629722889580222</v>
      </c>
      <c r="L36" s="103">
        <f>IFERROR((G36+$H36)*(1+Dashboard!$D$7)*(1+Dashboard!$D$8),"-")</f>
        <v>8.5971442816960467E-2</v>
      </c>
      <c r="M36" s="53">
        <v>100.59321837252422</v>
      </c>
      <c r="N36" s="54">
        <v>114.67863069671128</v>
      </c>
      <c r="O36" s="109">
        <f>M36*(1+Dashboard!$D$8)</f>
        <v>108.64067584232616</v>
      </c>
      <c r="P36" s="111">
        <f>N36*(1+Dashboard!$D$10)*(1+Dashboard!$D$7)*(1+Dashboard!$D$8)</f>
        <v>135.90133332215837</v>
      </c>
      <c r="Q36" s="112">
        <f>O36*Dashboard!$D$9+P36*(1-Dashboard!$D$9)</f>
        <v>122.27100458224226</v>
      </c>
      <c r="R36" s="51">
        <v>2.6751056456518384E-2</v>
      </c>
      <c r="S36" s="49">
        <v>2.732117791786268E-2</v>
      </c>
      <c r="T36" s="49">
        <v>2.6059964203914463E-2</v>
      </c>
      <c r="U36" s="52">
        <v>2.6225562643141305E-2</v>
      </c>
      <c r="W36" s="36">
        <v>2043</v>
      </c>
      <c r="X36" s="47"/>
      <c r="Y36" s="51" t="s">
        <v>121</v>
      </c>
      <c r="Z36" s="49" t="s">
        <v>121</v>
      </c>
      <c r="AA36" s="49" t="s">
        <v>121</v>
      </c>
      <c r="AB36" s="52" t="s">
        <v>121</v>
      </c>
      <c r="AC36" s="53" t="s">
        <v>121</v>
      </c>
      <c r="AD36" s="55" t="s">
        <v>121</v>
      </c>
      <c r="AE36" s="109" t="str">
        <f>IFERROR(AC36*(1+Dashboard!$D$8),"-")</f>
        <v>-</v>
      </c>
      <c r="AF36" s="119" t="str">
        <f>IFERROR(AD36*(1+Dashboard!$D$7)*(1+Dashboard!$D$8)*(1+Dashboard!$D$10),"-")</f>
        <v>-</v>
      </c>
      <c r="AG36" s="112" t="str">
        <f>IF(AND(AE36="-",AF36="-"),"-",IFERROR(AE36*Dashboard!$D$9,0)+IFERROR(AF36*(1-Dashboard!$D$9),0))</f>
        <v>-</v>
      </c>
      <c r="AH36" s="51" t="s">
        <v>121</v>
      </c>
      <c r="AI36" s="49" t="s">
        <v>121</v>
      </c>
      <c r="AJ36" s="49" t="s">
        <v>121</v>
      </c>
      <c r="AK36" s="52" t="s">
        <v>121</v>
      </c>
      <c r="AL36" s="53" t="s">
        <v>121</v>
      </c>
      <c r="AM36" s="55" t="s">
        <v>121</v>
      </c>
      <c r="AN36" s="109" t="str">
        <f>IFERROR(AL36*(1+Dashboard!$D$8),"-")</f>
        <v>-</v>
      </c>
      <c r="AO36" s="119" t="str">
        <f>IFERROR(AM36*(1+Dashboard!$D$7)*(1+Dashboard!$D$8)*(1+Dashboard!$D$10),"-")</f>
        <v>-</v>
      </c>
      <c r="AP36" s="112" t="str">
        <f>IF(AND(AN36="-",AO36="-"),"-",IFERROR(AN36*Dashboard!$D$9,0)+IFERROR(AO36*(1-Dashboard!$D$9),0))</f>
        <v>-</v>
      </c>
      <c r="AQ36" s="56">
        <v>5.5734899914173857E-4</v>
      </c>
      <c r="AR36" s="58">
        <v>5.5734899914173857E-4</v>
      </c>
      <c r="AT36" s="36">
        <v>2043</v>
      </c>
      <c r="AU36" s="47"/>
      <c r="AV36" s="51" t="s">
        <v>121</v>
      </c>
      <c r="AW36" s="49" t="s">
        <v>121</v>
      </c>
      <c r="AX36" s="49" t="s">
        <v>121</v>
      </c>
      <c r="AY36" s="52" t="s">
        <v>121</v>
      </c>
      <c r="AZ36" s="53" t="s">
        <v>121</v>
      </c>
      <c r="BA36" s="55" t="s">
        <v>121</v>
      </c>
      <c r="BB36" s="109" t="str">
        <f>IFERROR(AZ36*(1+Dashboard!$D$8),"-")</f>
        <v>-</v>
      </c>
      <c r="BC36" s="119" t="str">
        <f>IFERROR(BA36*(1+Dashboard!$D$7)*(1+Dashboard!$D$8)*(1+Dashboard!$D$10),"-")</f>
        <v>-</v>
      </c>
      <c r="BD36" s="112" t="str">
        <f>IF(AND(BB36="-",BC36="-"),"-",IFERROR(BB36*Dashboard!$D$9,0)+IFERROR(BC36*(1-Dashboard!$D$9),0))</f>
        <v>-</v>
      </c>
      <c r="BE36" s="51" t="s">
        <v>121</v>
      </c>
      <c r="BF36" s="49" t="s">
        <v>121</v>
      </c>
      <c r="BG36" s="49" t="s">
        <v>121</v>
      </c>
      <c r="BH36" s="52" t="s">
        <v>121</v>
      </c>
      <c r="BI36" s="53" t="s">
        <v>121</v>
      </c>
      <c r="BJ36" s="55" t="s">
        <v>121</v>
      </c>
      <c r="BK36" s="109" t="str">
        <f>IFERROR(BI36*(1+Dashboard!$D$8),"-")</f>
        <v>-</v>
      </c>
      <c r="BL36" s="119" t="str">
        <f>IFERROR(BJ36*(1+Dashboard!$D$7)*(1+Dashboard!$D$8)*(1+Dashboard!$D$10),"-")</f>
        <v>-</v>
      </c>
      <c r="BM36" s="112" t="str">
        <f>IF(AND(BK36="-",BL36="-"),"-",IFERROR(BK36*Dashboard!$D$9,0)+IFERROR(BL36*(1-Dashboard!$D$9),0))</f>
        <v>-</v>
      </c>
      <c r="BO36" s="36">
        <v>2043</v>
      </c>
      <c r="BP36" s="47"/>
      <c r="BQ36" s="59">
        <v>94</v>
      </c>
      <c r="BR36" s="53" t="s">
        <v>121</v>
      </c>
      <c r="BS36" s="57" t="s">
        <v>121</v>
      </c>
      <c r="BT36" s="112" t="str">
        <f>IF(AND(BR36="-",BS36="-"),"-",IFERROR(BR36*Dashboard!$D$9,0)+IFERROR(BS36*(1-Dashboard!$D$9),0))</f>
        <v>-</v>
      </c>
      <c r="BU36" s="53" t="s">
        <v>121</v>
      </c>
      <c r="BV36" s="57" t="s">
        <v>121</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v>7.388241042377397E-2</v>
      </c>
      <c r="E37" s="49">
        <v>5.9192484474846124E-2</v>
      </c>
      <c r="F37" s="49">
        <v>8.8943420079897292E-2</v>
      </c>
      <c r="G37" s="49">
        <v>7.0055735774441685E-2</v>
      </c>
      <c r="H37" s="50">
        <v>7.3732242839281703E-3</v>
      </c>
      <c r="I37" s="101">
        <f>IFERROR((D37+$H37)*(1+Dashboard!$D$7)*(1+Dashboard!$D$8),"-")</f>
        <v>9.4776572323063787E-2</v>
      </c>
      <c r="J37" s="102">
        <f>IFERROR((E37+$H37)*(1+Dashboard!$D$7)*(1+Dashboard!$D$8),"-")</f>
        <v>7.7642242696234348E-2</v>
      </c>
      <c r="K37" s="102">
        <f>IFERROR((F37+$H37)*(1+Dashboard!$D$7)*(1+Dashboard!$D$8),"-")</f>
        <v>0.11234373398596603</v>
      </c>
      <c r="L37" s="103">
        <f>IFERROR((G37+$H37)*(1+Dashboard!$D$7)*(1+Dashboard!$D$8),"-")</f>
        <v>9.0313139012082613E-2</v>
      </c>
      <c r="M37" s="53">
        <v>102.27025051898001</v>
      </c>
      <c r="N37" s="54">
        <v>116.51430863906327</v>
      </c>
      <c r="O37" s="109">
        <f>M37*(1+Dashboard!$D$8)</f>
        <v>110.45187056049842</v>
      </c>
      <c r="P37" s="111">
        <f>N37*(1+Dashboard!$D$10)*(1+Dashboard!$D$7)*(1+Dashboard!$D$8)</f>
        <v>138.07672623014906</v>
      </c>
      <c r="Q37" s="112">
        <f>O37*Dashboard!$D$9+P37*(1-Dashboard!$D$9)</f>
        <v>124.26429839532375</v>
      </c>
      <c r="R37" s="51">
        <v>2.5876490563607045E-2</v>
      </c>
      <c r="S37" s="49">
        <v>2.6427973180324065E-2</v>
      </c>
      <c r="T37" s="49">
        <v>2.5207992024786539E-2</v>
      </c>
      <c r="U37" s="52">
        <v>2.5368176593832125E-2</v>
      </c>
      <c r="W37" s="36">
        <v>2044</v>
      </c>
      <c r="X37" s="47"/>
      <c r="Y37" s="51" t="s">
        <v>121</v>
      </c>
      <c r="Z37" s="49" t="s">
        <v>121</v>
      </c>
      <c r="AA37" s="49" t="s">
        <v>121</v>
      </c>
      <c r="AB37" s="52" t="s">
        <v>121</v>
      </c>
      <c r="AC37" s="53" t="s">
        <v>121</v>
      </c>
      <c r="AD37" s="55" t="s">
        <v>121</v>
      </c>
      <c r="AE37" s="109" t="str">
        <f>IFERROR(AC37*(1+Dashboard!$D$8),"-")</f>
        <v>-</v>
      </c>
      <c r="AF37" s="119" t="str">
        <f>IFERROR(AD37*(1+Dashboard!$D$7)*(1+Dashboard!$D$8)*(1+Dashboard!$D$10),"-")</f>
        <v>-</v>
      </c>
      <c r="AG37" s="112" t="str">
        <f>IF(AND(AE37="-",AF37="-"),"-",IFERROR(AE37*Dashboard!$D$9,0)+IFERROR(AF37*(1-Dashboard!$D$9),0))</f>
        <v>-</v>
      </c>
      <c r="AH37" s="51" t="s">
        <v>121</v>
      </c>
      <c r="AI37" s="49" t="s">
        <v>121</v>
      </c>
      <c r="AJ37" s="49" t="s">
        <v>121</v>
      </c>
      <c r="AK37" s="52" t="s">
        <v>121</v>
      </c>
      <c r="AL37" s="53" t="s">
        <v>121</v>
      </c>
      <c r="AM37" s="55" t="s">
        <v>121</v>
      </c>
      <c r="AN37" s="109" t="str">
        <f>IFERROR(AL37*(1+Dashboard!$D$8),"-")</f>
        <v>-</v>
      </c>
      <c r="AO37" s="119" t="str">
        <f>IFERROR(AM37*(1+Dashboard!$D$7)*(1+Dashboard!$D$8)*(1+Dashboard!$D$10),"-")</f>
        <v>-</v>
      </c>
      <c r="AP37" s="112" t="str">
        <f>IF(AND(AN37="-",AO37="-"),"-",IFERROR(AN37*Dashboard!$D$9,0)+IFERROR(AO37*(1-Dashboard!$D$9),0))</f>
        <v>-</v>
      </c>
      <c r="AQ37" s="56">
        <v>5.5734899914173857E-4</v>
      </c>
      <c r="AR37" s="58">
        <v>5.5734899914173857E-4</v>
      </c>
      <c r="AT37" s="36">
        <v>2044</v>
      </c>
      <c r="AU37" s="47"/>
      <c r="AV37" s="51" t="s">
        <v>121</v>
      </c>
      <c r="AW37" s="49" t="s">
        <v>121</v>
      </c>
      <c r="AX37" s="49" t="s">
        <v>121</v>
      </c>
      <c r="AY37" s="52" t="s">
        <v>121</v>
      </c>
      <c r="AZ37" s="53" t="s">
        <v>121</v>
      </c>
      <c r="BA37" s="55" t="s">
        <v>121</v>
      </c>
      <c r="BB37" s="109" t="str">
        <f>IFERROR(AZ37*(1+Dashboard!$D$8),"-")</f>
        <v>-</v>
      </c>
      <c r="BC37" s="119" t="str">
        <f>IFERROR(BA37*(1+Dashboard!$D$7)*(1+Dashboard!$D$8)*(1+Dashboard!$D$10),"-")</f>
        <v>-</v>
      </c>
      <c r="BD37" s="112" t="str">
        <f>IF(AND(BB37="-",BC37="-"),"-",IFERROR(BB37*Dashboard!$D$9,0)+IFERROR(BC37*(1-Dashboard!$D$9),0))</f>
        <v>-</v>
      </c>
      <c r="BE37" s="51" t="s">
        <v>121</v>
      </c>
      <c r="BF37" s="49" t="s">
        <v>121</v>
      </c>
      <c r="BG37" s="49" t="s">
        <v>121</v>
      </c>
      <c r="BH37" s="52" t="s">
        <v>121</v>
      </c>
      <c r="BI37" s="53" t="s">
        <v>121</v>
      </c>
      <c r="BJ37" s="55" t="s">
        <v>121</v>
      </c>
      <c r="BK37" s="109" t="str">
        <f>IFERROR(BI37*(1+Dashboard!$D$8),"-")</f>
        <v>-</v>
      </c>
      <c r="BL37" s="119" t="str">
        <f>IFERROR(BJ37*(1+Dashboard!$D$7)*(1+Dashboard!$D$8)*(1+Dashboard!$D$10),"-")</f>
        <v>-</v>
      </c>
      <c r="BM37" s="112" t="str">
        <f>IF(AND(BK37="-",BL37="-"),"-",IFERROR(BK37*Dashboard!$D$9,0)+IFERROR(BL37*(1-Dashboard!$D$9),0))</f>
        <v>-</v>
      </c>
      <c r="BO37" s="36">
        <v>2044</v>
      </c>
      <c r="BP37" s="47"/>
      <c r="BQ37" s="59">
        <v>94</v>
      </c>
      <c r="BR37" s="53" t="s">
        <v>121</v>
      </c>
      <c r="BS37" s="57" t="s">
        <v>121</v>
      </c>
      <c r="BT37" s="112" t="str">
        <f>IF(AND(BR37="-",BS37="-"),"-",IFERROR(BR37*Dashboard!$D$9,0)+IFERROR(BS37*(1-Dashboard!$D$9),0))</f>
        <v>-</v>
      </c>
      <c r="BU37" s="53" t="s">
        <v>121</v>
      </c>
      <c r="BV37" s="57" t="s">
        <v>121</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v>7.5261686605807843E-2</v>
      </c>
      <c r="E38" s="49">
        <v>5.9583415688028829E-2</v>
      </c>
      <c r="F38" s="49">
        <v>9.3609006884554216E-2</v>
      </c>
      <c r="G38" s="49">
        <v>7.3158803389840821E-2</v>
      </c>
      <c r="H38" s="50">
        <v>8.2092127668544988E-3</v>
      </c>
      <c r="I38" s="101">
        <f>IFERROR((D38+$H38)*(1+Dashboard!$D$7)*(1+Dashboard!$D$8),"-")</f>
        <v>9.7360457028273367E-2</v>
      </c>
      <c r="J38" s="102">
        <f>IFERROR((E38+$H38)*(1+Dashboard!$D$7)*(1+Dashboard!$D$8),"-")</f>
        <v>7.907332182977593E-2</v>
      </c>
      <c r="K38" s="102">
        <f>IFERROR((F38+$H38)*(1+Dashboard!$D$7)*(1+Dashboard!$D$8),"-")</f>
        <v>0.11876077140140313</v>
      </c>
      <c r="L38" s="103">
        <f>IFERROR((G38+$H38)*(1+Dashboard!$D$7)*(1+Dashboard!$D$8),"-")</f>
        <v>9.4907654045169432E-2</v>
      </c>
      <c r="M38" s="53">
        <v>103.97524117860148</v>
      </c>
      <c r="N38" s="54">
        <v>118.37937055197339</v>
      </c>
      <c r="O38" s="109">
        <f>M38*(1+Dashboard!$D$8)</f>
        <v>112.2932604728896</v>
      </c>
      <c r="P38" s="111">
        <f>N38*(1+Dashboard!$D$10)*(1+Dashboard!$D$7)*(1+Dashboard!$D$8)</f>
        <v>140.28694097681094</v>
      </c>
      <c r="Q38" s="112">
        <f>O38*Dashboard!$D$9+P38*(1-Dashboard!$D$9)</f>
        <v>126.29010072485028</v>
      </c>
      <c r="R38" s="51">
        <v>2.5030516644335591E-2</v>
      </c>
      <c r="S38" s="49">
        <v>2.5563969771716433E-2</v>
      </c>
      <c r="T38" s="49">
        <v>2.4383873168415636E-2</v>
      </c>
      <c r="U38" s="52">
        <v>2.4538820861643416E-2</v>
      </c>
      <c r="W38" s="36">
        <v>2045</v>
      </c>
      <c r="X38" s="47"/>
      <c r="Y38" s="51" t="s">
        <v>121</v>
      </c>
      <c r="Z38" s="49" t="s">
        <v>121</v>
      </c>
      <c r="AA38" s="49" t="s">
        <v>121</v>
      </c>
      <c r="AB38" s="52" t="s">
        <v>121</v>
      </c>
      <c r="AC38" s="53" t="s">
        <v>121</v>
      </c>
      <c r="AD38" s="55" t="s">
        <v>121</v>
      </c>
      <c r="AE38" s="109" t="str">
        <f>IFERROR(AC38*(1+Dashboard!$D$8),"-")</f>
        <v>-</v>
      </c>
      <c r="AF38" s="119" t="str">
        <f>IFERROR(AD38*(1+Dashboard!$D$7)*(1+Dashboard!$D$8)*(1+Dashboard!$D$10),"-")</f>
        <v>-</v>
      </c>
      <c r="AG38" s="112" t="str">
        <f>IF(AND(AE38="-",AF38="-"),"-",IFERROR(AE38*Dashboard!$D$9,0)+IFERROR(AF38*(1-Dashboard!$D$9),0))</f>
        <v>-</v>
      </c>
      <c r="AH38" s="51" t="s">
        <v>121</v>
      </c>
      <c r="AI38" s="49" t="s">
        <v>121</v>
      </c>
      <c r="AJ38" s="49" t="s">
        <v>121</v>
      </c>
      <c r="AK38" s="52" t="s">
        <v>121</v>
      </c>
      <c r="AL38" s="53" t="s">
        <v>121</v>
      </c>
      <c r="AM38" s="55" t="s">
        <v>121</v>
      </c>
      <c r="AN38" s="109" t="str">
        <f>IFERROR(AL38*(1+Dashboard!$D$8),"-")</f>
        <v>-</v>
      </c>
      <c r="AO38" s="119" t="str">
        <f>IFERROR(AM38*(1+Dashboard!$D$7)*(1+Dashboard!$D$8)*(1+Dashboard!$D$10),"-")</f>
        <v>-</v>
      </c>
      <c r="AP38" s="112" t="str">
        <f>IF(AND(AN38="-",AO38="-"),"-",IFERROR(AN38*Dashboard!$D$9,0)+IFERROR(AO38*(1-Dashboard!$D$9),0))</f>
        <v>-</v>
      </c>
      <c r="AQ38" s="56">
        <v>5.5734899914173857E-4</v>
      </c>
      <c r="AR38" s="58">
        <v>5.5734899914173857E-4</v>
      </c>
      <c r="AT38" s="36">
        <v>2045</v>
      </c>
      <c r="AU38" s="47"/>
      <c r="AV38" s="51" t="s">
        <v>121</v>
      </c>
      <c r="AW38" s="49" t="s">
        <v>121</v>
      </c>
      <c r="AX38" s="49" t="s">
        <v>121</v>
      </c>
      <c r="AY38" s="52" t="s">
        <v>121</v>
      </c>
      <c r="AZ38" s="53" t="s">
        <v>121</v>
      </c>
      <c r="BA38" s="55" t="s">
        <v>121</v>
      </c>
      <c r="BB38" s="109" t="str">
        <f>IFERROR(AZ38*(1+Dashboard!$D$8),"-")</f>
        <v>-</v>
      </c>
      <c r="BC38" s="119" t="str">
        <f>IFERROR(BA38*(1+Dashboard!$D$7)*(1+Dashboard!$D$8)*(1+Dashboard!$D$10),"-")</f>
        <v>-</v>
      </c>
      <c r="BD38" s="112" t="str">
        <f>IF(AND(BB38="-",BC38="-"),"-",IFERROR(BB38*Dashboard!$D$9,0)+IFERROR(BC38*(1-Dashboard!$D$9),0))</f>
        <v>-</v>
      </c>
      <c r="BE38" s="51" t="s">
        <v>121</v>
      </c>
      <c r="BF38" s="49" t="s">
        <v>121</v>
      </c>
      <c r="BG38" s="49" t="s">
        <v>121</v>
      </c>
      <c r="BH38" s="52" t="s">
        <v>121</v>
      </c>
      <c r="BI38" s="53" t="s">
        <v>121</v>
      </c>
      <c r="BJ38" s="55" t="s">
        <v>121</v>
      </c>
      <c r="BK38" s="109" t="str">
        <f>IFERROR(BI38*(1+Dashboard!$D$8),"-")</f>
        <v>-</v>
      </c>
      <c r="BL38" s="119" t="str">
        <f>IFERROR(BJ38*(1+Dashboard!$D$7)*(1+Dashboard!$D$8)*(1+Dashboard!$D$10),"-")</f>
        <v>-</v>
      </c>
      <c r="BM38" s="112" t="str">
        <f>IF(AND(BK38="-",BL38="-"),"-",IFERROR(BK38*Dashboard!$D$9,0)+IFERROR(BL38*(1-Dashboard!$D$9),0))</f>
        <v>-</v>
      </c>
      <c r="BO38" s="36">
        <v>2045</v>
      </c>
      <c r="BP38" s="47"/>
      <c r="BQ38" s="59">
        <v>94</v>
      </c>
      <c r="BR38" s="53" t="s">
        <v>121</v>
      </c>
      <c r="BS38" s="57" t="s">
        <v>121</v>
      </c>
      <c r="BT38" s="112" t="str">
        <f>IF(AND(BR38="-",BS38="-"),"-",IFERROR(BR38*Dashboard!$D$9,0)+IFERROR(BS38*(1-Dashboard!$D$9),0))</f>
        <v>-</v>
      </c>
      <c r="BU38" s="53" t="s">
        <v>121</v>
      </c>
      <c r="BV38" s="57" t="s">
        <v>121</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v>7.6666711850107205E-2</v>
      </c>
      <c r="E39" s="49">
        <v>5.9976928769751039E-2</v>
      </c>
      <c r="F39" s="49">
        <v>9.8519330176882011E-2</v>
      </c>
      <c r="G39" s="49">
        <v>7.6399319117365166E-2</v>
      </c>
      <c r="H39" s="50">
        <v>9.1399870201131963E-3</v>
      </c>
      <c r="I39" s="101">
        <f>IFERROR((D39+$H39)*(1+Dashboard!$D$7)*(1+Dashboard!$D$8),"-")</f>
        <v>0.10008493356222509</v>
      </c>
      <c r="J39" s="102">
        <f>IFERROR((E39+$H39)*(1+Dashboard!$D$7)*(1+Dashboard!$D$8),"-")</f>
        <v>8.0617970577297637E-2</v>
      </c>
      <c r="K39" s="102">
        <f>IFERROR((F39+$H39)*(1+Dashboard!$D$7)*(1+Dashboard!$D$8),"-")</f>
        <v>0.12557382757857521</v>
      </c>
      <c r="L39" s="103">
        <f>IFERROR((G39+$H39)*(1+Dashboard!$D$7)*(1+Dashboard!$D$8),"-")</f>
        <v>9.9773046678754779E-2</v>
      </c>
      <c r="M39" s="53">
        <v>105.70865645960252</v>
      </c>
      <c r="N39" s="54">
        <v>120.27428678904008</v>
      </c>
      <c r="O39" s="109">
        <f>M39*(1+Dashboard!$D$8)</f>
        <v>114.16534897637074</v>
      </c>
      <c r="P39" s="111">
        <f>N39*(1+Dashboard!$D$10)*(1+Dashboard!$D$7)*(1+Dashboard!$D$8)</f>
        <v>142.53253496050814</v>
      </c>
      <c r="Q39" s="112">
        <f>O39*Dashboard!$D$9+P39*(1-Dashboard!$D$9)</f>
        <v>128.34894196843945</v>
      </c>
      <c r="R39" s="51">
        <v>2.421219994814577E-2</v>
      </c>
      <c r="S39" s="49">
        <v>2.4728213019974691E-2</v>
      </c>
      <c r="T39" s="49">
        <v>2.3586697032780213E-2</v>
      </c>
      <c r="U39" s="52">
        <v>2.3736579058119232E-2</v>
      </c>
      <c r="W39" s="36">
        <v>2046</v>
      </c>
      <c r="X39" s="47"/>
      <c r="Y39" s="51" t="s">
        <v>121</v>
      </c>
      <c r="Z39" s="49" t="s">
        <v>121</v>
      </c>
      <c r="AA39" s="49" t="s">
        <v>121</v>
      </c>
      <c r="AB39" s="52" t="s">
        <v>121</v>
      </c>
      <c r="AC39" s="53" t="s">
        <v>121</v>
      </c>
      <c r="AD39" s="55" t="s">
        <v>121</v>
      </c>
      <c r="AE39" s="109" t="str">
        <f>IFERROR(AC39*(1+Dashboard!$D$8),"-")</f>
        <v>-</v>
      </c>
      <c r="AF39" s="119" t="str">
        <f>IFERROR(AD39*(1+Dashboard!$D$7)*(1+Dashboard!$D$8)*(1+Dashboard!$D$10),"-")</f>
        <v>-</v>
      </c>
      <c r="AG39" s="112" t="str">
        <f>IF(AND(AE39="-",AF39="-"),"-",IFERROR(AE39*Dashboard!$D$9,0)+IFERROR(AF39*(1-Dashboard!$D$9),0))</f>
        <v>-</v>
      </c>
      <c r="AH39" s="51" t="s">
        <v>121</v>
      </c>
      <c r="AI39" s="49" t="s">
        <v>121</v>
      </c>
      <c r="AJ39" s="49" t="s">
        <v>121</v>
      </c>
      <c r="AK39" s="52" t="s">
        <v>121</v>
      </c>
      <c r="AL39" s="53" t="s">
        <v>121</v>
      </c>
      <c r="AM39" s="55" t="s">
        <v>121</v>
      </c>
      <c r="AN39" s="109" t="str">
        <f>IFERROR(AL39*(1+Dashboard!$D$8),"-")</f>
        <v>-</v>
      </c>
      <c r="AO39" s="119" t="str">
        <f>IFERROR(AM39*(1+Dashboard!$D$7)*(1+Dashboard!$D$8)*(1+Dashboard!$D$10),"-")</f>
        <v>-</v>
      </c>
      <c r="AP39" s="112" t="str">
        <f>IF(AND(AN39="-",AO39="-"),"-",IFERROR(AN39*Dashboard!$D$9,0)+IFERROR(AO39*(1-Dashboard!$D$9),0))</f>
        <v>-</v>
      </c>
      <c r="AQ39" s="56">
        <v>5.5734899914173857E-4</v>
      </c>
      <c r="AR39" s="58">
        <v>5.5734899914173857E-4</v>
      </c>
      <c r="AT39" s="36">
        <v>2046</v>
      </c>
      <c r="AU39" s="47"/>
      <c r="AV39" s="51" t="s">
        <v>121</v>
      </c>
      <c r="AW39" s="49" t="s">
        <v>121</v>
      </c>
      <c r="AX39" s="49" t="s">
        <v>121</v>
      </c>
      <c r="AY39" s="52" t="s">
        <v>121</v>
      </c>
      <c r="AZ39" s="53" t="s">
        <v>121</v>
      </c>
      <c r="BA39" s="55" t="s">
        <v>121</v>
      </c>
      <c r="BB39" s="109" t="str">
        <f>IFERROR(AZ39*(1+Dashboard!$D$8),"-")</f>
        <v>-</v>
      </c>
      <c r="BC39" s="119" t="str">
        <f>IFERROR(BA39*(1+Dashboard!$D$7)*(1+Dashboard!$D$8)*(1+Dashboard!$D$10),"-")</f>
        <v>-</v>
      </c>
      <c r="BD39" s="112" t="str">
        <f>IF(AND(BB39="-",BC39="-"),"-",IFERROR(BB39*Dashboard!$D$9,0)+IFERROR(BC39*(1-Dashboard!$D$9),0))</f>
        <v>-</v>
      </c>
      <c r="BE39" s="51" t="s">
        <v>121</v>
      </c>
      <c r="BF39" s="49" t="s">
        <v>121</v>
      </c>
      <c r="BG39" s="49" t="s">
        <v>121</v>
      </c>
      <c r="BH39" s="52" t="s">
        <v>121</v>
      </c>
      <c r="BI39" s="53" t="s">
        <v>121</v>
      </c>
      <c r="BJ39" s="55" t="s">
        <v>121</v>
      </c>
      <c r="BK39" s="109" t="str">
        <f>IFERROR(BI39*(1+Dashboard!$D$8),"-")</f>
        <v>-</v>
      </c>
      <c r="BL39" s="119" t="str">
        <f>IFERROR(BJ39*(1+Dashboard!$D$7)*(1+Dashboard!$D$8)*(1+Dashboard!$D$10),"-")</f>
        <v>-</v>
      </c>
      <c r="BM39" s="112" t="str">
        <f>IF(AND(BK39="-",BL39="-"),"-",IFERROR(BK39*Dashboard!$D$9,0)+IFERROR(BL39*(1-Dashboard!$D$9),0))</f>
        <v>-</v>
      </c>
      <c r="BO39" s="36">
        <v>2046</v>
      </c>
      <c r="BP39" s="47"/>
      <c r="BQ39" s="59">
        <v>94</v>
      </c>
      <c r="BR39" s="53" t="s">
        <v>121</v>
      </c>
      <c r="BS39" s="57" t="s">
        <v>121</v>
      </c>
      <c r="BT39" s="112" t="str">
        <f>IF(AND(BR39="-",BS39="-"),"-",IFERROR(BR39*Dashboard!$D$9,0)+IFERROR(BS39*(1-Dashboard!$D$9),0))</f>
        <v>-</v>
      </c>
      <c r="BU39" s="53" t="s">
        <v>121</v>
      </c>
      <c r="BV39" s="57" t="s">
        <v>121</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v>7.8097966853878445E-2</v>
      </c>
      <c r="E40" s="49">
        <v>6.0373040771721412E-2</v>
      </c>
      <c r="F40" s="49">
        <v>0.10368722777362382</v>
      </c>
      <c r="G40" s="49">
        <v>7.9783371120686369E-2</v>
      </c>
      <c r="H40" s="50">
        <v>1.0176294012641026E-2</v>
      </c>
      <c r="I40" s="101">
        <f>IFERROR((D40+$H40)*(1+Dashboard!$D$7)*(1+Dashboard!$D$8),"-")</f>
        <v>0.10296309787470832</v>
      </c>
      <c r="J40" s="102">
        <f>IFERROR((E40+$H40)*(1+Dashboard!$D$7)*(1+Dashboard!$D$8),"-")</f>
        <v>8.2288744092480368E-2</v>
      </c>
      <c r="K40" s="102">
        <f>IFERROR((F40+$H40)*(1+Dashboard!$D$7)*(1+Dashboard!$D$8),"-")</f>
        <v>0.13281041181149933</v>
      </c>
      <c r="L40" s="103">
        <f>IFERROR((G40+$H40)*(1+Dashboard!$D$7)*(1+Dashboard!$D$8),"-")</f>
        <v>0.10492895341151309</v>
      </c>
      <c r="M40" s="53">
        <v>107.47097024088448</v>
      </c>
      <c r="N40" s="54">
        <v>122.19953523288194</v>
      </c>
      <c r="O40" s="109">
        <f>M40*(1+Dashboard!$D$8)</f>
        <v>116.06864786015525</v>
      </c>
      <c r="P40" s="111">
        <f>N40*(1+Dashboard!$D$10)*(1+Dashboard!$D$7)*(1+Dashboard!$D$8)</f>
        <v>144.81407450196366</v>
      </c>
      <c r="Q40" s="112">
        <f>O40*Dashboard!$D$9+P40*(1-Dashboard!$D$9)</f>
        <v>130.44136118105945</v>
      </c>
      <c r="R40" s="51">
        <v>2.3420636284055853E-2</v>
      </c>
      <c r="S40" s="49">
        <v>2.3919779463899324E-2</v>
      </c>
      <c r="T40" s="49">
        <v>2.2815582785952915E-2</v>
      </c>
      <c r="U40" s="52">
        <v>2.2960564754072325E-2</v>
      </c>
      <c r="W40" s="36">
        <v>2047</v>
      </c>
      <c r="X40" s="47"/>
      <c r="Y40" s="51" t="s">
        <v>121</v>
      </c>
      <c r="Z40" s="49" t="s">
        <v>121</v>
      </c>
      <c r="AA40" s="49" t="s">
        <v>121</v>
      </c>
      <c r="AB40" s="52" t="s">
        <v>121</v>
      </c>
      <c r="AC40" s="53" t="s">
        <v>121</v>
      </c>
      <c r="AD40" s="55" t="s">
        <v>121</v>
      </c>
      <c r="AE40" s="109" t="str">
        <f>IFERROR(AC40*(1+Dashboard!$D$8),"-")</f>
        <v>-</v>
      </c>
      <c r="AF40" s="119" t="str">
        <f>IFERROR(AD40*(1+Dashboard!$D$7)*(1+Dashboard!$D$8)*(1+Dashboard!$D$10),"-")</f>
        <v>-</v>
      </c>
      <c r="AG40" s="112" t="str">
        <f>IF(AND(AE40="-",AF40="-"),"-",IFERROR(AE40*Dashboard!$D$9,0)+IFERROR(AF40*(1-Dashboard!$D$9),0))</f>
        <v>-</v>
      </c>
      <c r="AH40" s="51" t="s">
        <v>121</v>
      </c>
      <c r="AI40" s="49" t="s">
        <v>121</v>
      </c>
      <c r="AJ40" s="49" t="s">
        <v>121</v>
      </c>
      <c r="AK40" s="52" t="s">
        <v>121</v>
      </c>
      <c r="AL40" s="53" t="s">
        <v>121</v>
      </c>
      <c r="AM40" s="55" t="s">
        <v>121</v>
      </c>
      <c r="AN40" s="109" t="str">
        <f>IFERROR(AL40*(1+Dashboard!$D$8),"-")</f>
        <v>-</v>
      </c>
      <c r="AO40" s="119" t="str">
        <f>IFERROR(AM40*(1+Dashboard!$D$7)*(1+Dashboard!$D$8)*(1+Dashboard!$D$10),"-")</f>
        <v>-</v>
      </c>
      <c r="AP40" s="112" t="str">
        <f>IF(AND(AN40="-",AO40="-"),"-",IFERROR(AN40*Dashboard!$D$9,0)+IFERROR(AO40*(1-Dashboard!$D$9),0))</f>
        <v>-</v>
      </c>
      <c r="AQ40" s="56">
        <v>5.5734899914173857E-4</v>
      </c>
      <c r="AR40" s="58">
        <v>5.5734899914173857E-4</v>
      </c>
      <c r="AT40" s="36">
        <v>2047</v>
      </c>
      <c r="AU40" s="47"/>
      <c r="AV40" s="51" t="s">
        <v>121</v>
      </c>
      <c r="AW40" s="49" t="s">
        <v>121</v>
      </c>
      <c r="AX40" s="49" t="s">
        <v>121</v>
      </c>
      <c r="AY40" s="52" t="s">
        <v>121</v>
      </c>
      <c r="AZ40" s="53" t="s">
        <v>121</v>
      </c>
      <c r="BA40" s="55" t="s">
        <v>121</v>
      </c>
      <c r="BB40" s="109" t="str">
        <f>IFERROR(AZ40*(1+Dashboard!$D$8),"-")</f>
        <v>-</v>
      </c>
      <c r="BC40" s="119" t="str">
        <f>IFERROR(BA40*(1+Dashboard!$D$7)*(1+Dashboard!$D$8)*(1+Dashboard!$D$10),"-")</f>
        <v>-</v>
      </c>
      <c r="BD40" s="112" t="str">
        <f>IF(AND(BB40="-",BC40="-"),"-",IFERROR(BB40*Dashboard!$D$9,0)+IFERROR(BC40*(1-Dashboard!$D$9),0))</f>
        <v>-</v>
      </c>
      <c r="BE40" s="51" t="s">
        <v>121</v>
      </c>
      <c r="BF40" s="49" t="s">
        <v>121</v>
      </c>
      <c r="BG40" s="49" t="s">
        <v>121</v>
      </c>
      <c r="BH40" s="52" t="s">
        <v>121</v>
      </c>
      <c r="BI40" s="53" t="s">
        <v>121</v>
      </c>
      <c r="BJ40" s="55" t="s">
        <v>121</v>
      </c>
      <c r="BK40" s="109" t="str">
        <f>IFERROR(BI40*(1+Dashboard!$D$8),"-")</f>
        <v>-</v>
      </c>
      <c r="BL40" s="119" t="str">
        <f>IFERROR(BJ40*(1+Dashboard!$D$7)*(1+Dashboard!$D$8)*(1+Dashboard!$D$10),"-")</f>
        <v>-</v>
      </c>
      <c r="BM40" s="112" t="str">
        <f>IF(AND(BK40="-",BL40="-"),"-",IFERROR(BK40*Dashboard!$D$9,0)+IFERROR(BL40*(1-Dashboard!$D$9),0))</f>
        <v>-</v>
      </c>
      <c r="BO40" s="36">
        <v>2047</v>
      </c>
      <c r="BP40" s="47"/>
      <c r="BQ40" s="59">
        <v>94</v>
      </c>
      <c r="BR40" s="53" t="s">
        <v>121</v>
      </c>
      <c r="BS40" s="57" t="s">
        <v>121</v>
      </c>
      <c r="BT40" s="112" t="str">
        <f>IF(AND(BR40="-",BS40="-"),"-",IFERROR(BR40*Dashboard!$D$9,0)+IFERROR(BS40*(1-Dashboard!$D$9),0))</f>
        <v>-</v>
      </c>
      <c r="BU40" s="53" t="s">
        <v>121</v>
      </c>
      <c r="BV40" s="57" t="s">
        <v>121</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v>7.9555941288239396E-2</v>
      </c>
      <c r="E41" s="49">
        <v>6.0771768858265025E-2</v>
      </c>
      <c r="F41" s="49">
        <v>0.10912621090781763</v>
      </c>
      <c r="G41" s="49">
        <v>8.3317317234236354E-2</v>
      </c>
      <c r="H41" s="50">
        <v>1.1330099222660719E-2</v>
      </c>
      <c r="I41" s="101">
        <f>IFERROR((D41+$H41)*(1+Dashboard!$D$7)*(1+Dashboard!$D$8),"-")</f>
        <v>0.10600947765191392</v>
      </c>
      <c r="J41" s="102">
        <f>IFERROR((E41+$H41)*(1+Dashboard!$D$7)*(1+Dashboard!$D$8),"-")</f>
        <v>8.4099618929591807E-2</v>
      </c>
      <c r="K41" s="102">
        <f>IFERROR((F41+$H41)*(1+Dashboard!$D$7)*(1+Dashboard!$D$8),"-")</f>
        <v>0.14050024013618997</v>
      </c>
      <c r="L41" s="103">
        <f>IFERROR((G41+$H41)*(1+Dashboard!$D$7)*(1+Dashboard!$D$8),"-")</f>
        <v>0.11039674655532476</v>
      </c>
      <c r="M41" s="53">
        <v>109.26266430158455</v>
      </c>
      <c r="N41" s="54">
        <v>124.15560141565595</v>
      </c>
      <c r="O41" s="109">
        <f>M41*(1+Dashboard!$D$8)</f>
        <v>118.00367744571132</v>
      </c>
      <c r="P41" s="111">
        <f>N41*(1+Dashboard!$D$10)*(1+Dashboard!$D$7)*(1+Dashboard!$D$8)</f>
        <v>147.13213498708066</v>
      </c>
      <c r="Q41" s="112">
        <f>O41*Dashboard!$D$9+P41*(1-Dashboard!$D$9)</f>
        <v>132.56790621639598</v>
      </c>
      <c r="R41" s="51">
        <v>2.2654951021583689E-2</v>
      </c>
      <c r="S41" s="49">
        <v>2.3137775832787026E-2</v>
      </c>
      <c r="T41" s="49">
        <v>2.2069678392833986E-2</v>
      </c>
      <c r="U41" s="52">
        <v>2.2209920500132929E-2</v>
      </c>
      <c r="W41" s="36">
        <v>2048</v>
      </c>
      <c r="X41" s="47"/>
      <c r="Y41" s="51" t="s">
        <v>121</v>
      </c>
      <c r="Z41" s="49" t="s">
        <v>121</v>
      </c>
      <c r="AA41" s="49" t="s">
        <v>121</v>
      </c>
      <c r="AB41" s="52" t="s">
        <v>121</v>
      </c>
      <c r="AC41" s="53" t="s">
        <v>121</v>
      </c>
      <c r="AD41" s="55" t="s">
        <v>121</v>
      </c>
      <c r="AE41" s="109" t="str">
        <f>IFERROR(AC41*(1+Dashboard!$D$8),"-")</f>
        <v>-</v>
      </c>
      <c r="AF41" s="119" t="str">
        <f>IFERROR(AD41*(1+Dashboard!$D$7)*(1+Dashboard!$D$8)*(1+Dashboard!$D$10),"-")</f>
        <v>-</v>
      </c>
      <c r="AG41" s="112" t="str">
        <f>IF(AND(AE41="-",AF41="-"),"-",IFERROR(AE41*Dashboard!$D$9,0)+IFERROR(AF41*(1-Dashboard!$D$9),0))</f>
        <v>-</v>
      </c>
      <c r="AH41" s="51" t="s">
        <v>121</v>
      </c>
      <c r="AI41" s="49" t="s">
        <v>121</v>
      </c>
      <c r="AJ41" s="49" t="s">
        <v>121</v>
      </c>
      <c r="AK41" s="52" t="s">
        <v>121</v>
      </c>
      <c r="AL41" s="53" t="s">
        <v>121</v>
      </c>
      <c r="AM41" s="55" t="s">
        <v>121</v>
      </c>
      <c r="AN41" s="109" t="str">
        <f>IFERROR(AL41*(1+Dashboard!$D$8),"-")</f>
        <v>-</v>
      </c>
      <c r="AO41" s="119" t="str">
        <f>IFERROR(AM41*(1+Dashboard!$D$7)*(1+Dashboard!$D$8)*(1+Dashboard!$D$10),"-")</f>
        <v>-</v>
      </c>
      <c r="AP41" s="112" t="str">
        <f>IF(AND(AN41="-",AO41="-"),"-",IFERROR(AN41*Dashboard!$D$9,0)+IFERROR(AO41*(1-Dashboard!$D$9),0))</f>
        <v>-</v>
      </c>
      <c r="AQ41" s="56">
        <v>5.5734899914173857E-4</v>
      </c>
      <c r="AR41" s="58">
        <v>5.5734899914173857E-4</v>
      </c>
      <c r="AT41" s="36">
        <v>2048</v>
      </c>
      <c r="AU41" s="47"/>
      <c r="AV41" s="51" t="s">
        <v>121</v>
      </c>
      <c r="AW41" s="49" t="s">
        <v>121</v>
      </c>
      <c r="AX41" s="49" t="s">
        <v>121</v>
      </c>
      <c r="AY41" s="52" t="s">
        <v>121</v>
      </c>
      <c r="AZ41" s="53" t="s">
        <v>121</v>
      </c>
      <c r="BA41" s="55" t="s">
        <v>121</v>
      </c>
      <c r="BB41" s="109" t="str">
        <f>IFERROR(AZ41*(1+Dashboard!$D$8),"-")</f>
        <v>-</v>
      </c>
      <c r="BC41" s="119" t="str">
        <f>IFERROR(BA41*(1+Dashboard!$D$7)*(1+Dashboard!$D$8)*(1+Dashboard!$D$10),"-")</f>
        <v>-</v>
      </c>
      <c r="BD41" s="112" t="str">
        <f>IF(AND(BB41="-",BC41="-"),"-",IFERROR(BB41*Dashboard!$D$9,0)+IFERROR(BC41*(1-Dashboard!$D$9),0))</f>
        <v>-</v>
      </c>
      <c r="BE41" s="51" t="s">
        <v>121</v>
      </c>
      <c r="BF41" s="49" t="s">
        <v>121</v>
      </c>
      <c r="BG41" s="49" t="s">
        <v>121</v>
      </c>
      <c r="BH41" s="52" t="s">
        <v>121</v>
      </c>
      <c r="BI41" s="53" t="s">
        <v>121</v>
      </c>
      <c r="BJ41" s="55" t="s">
        <v>121</v>
      </c>
      <c r="BK41" s="109" t="str">
        <f>IFERROR(BI41*(1+Dashboard!$D$8),"-")</f>
        <v>-</v>
      </c>
      <c r="BL41" s="119" t="str">
        <f>IFERROR(BJ41*(1+Dashboard!$D$7)*(1+Dashboard!$D$8)*(1+Dashboard!$D$10),"-")</f>
        <v>-</v>
      </c>
      <c r="BM41" s="112" t="str">
        <f>IF(AND(BK41="-",BL41="-"),"-",IFERROR(BK41*Dashboard!$D$9,0)+IFERROR(BL41*(1-Dashboard!$D$9),0))</f>
        <v>-</v>
      </c>
      <c r="BO41" s="36">
        <v>2048</v>
      </c>
      <c r="BP41" s="47"/>
      <c r="BQ41" s="59">
        <v>94</v>
      </c>
      <c r="BR41" s="53" t="s">
        <v>121</v>
      </c>
      <c r="BS41" s="57" t="s">
        <v>121</v>
      </c>
      <c r="BT41" s="112" t="str">
        <f>IF(AND(BR41="-",BS41="-"),"-",IFERROR(BR41*Dashboard!$D$9,0)+IFERROR(BS41*(1-Dashboard!$D$9),0))</f>
        <v>-</v>
      </c>
      <c r="BU41" s="53" t="s">
        <v>121</v>
      </c>
      <c r="BV41" s="57" t="s">
        <v>121</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v>8.1041133965749079E-2</v>
      </c>
      <c r="E42" s="49">
        <v>6.1173130307067135E-2</v>
      </c>
      <c r="F42" s="49">
        <v>0.11485049955329997</v>
      </c>
      <c r="G42" s="49">
        <v>8.7007796908076543E-2</v>
      </c>
      <c r="H42" s="50">
        <v>1.2614724794298787E-2</v>
      </c>
      <c r="I42" s="101">
        <f>IFERROR((D42+$H42)*(1+Dashboard!$D$7)*(1+Dashboard!$D$8),"-")</f>
        <v>0.10924019365771985</v>
      </c>
      <c r="J42" s="102">
        <f>IFERROR((E42+$H42)*(1+Dashboard!$D$7)*(1+Dashboard!$D$8),"-")</f>
        <v>8.6066154190233224E-2</v>
      </c>
      <c r="K42" s="102">
        <f>IFERROR((F42+$H42)*(1+Dashboard!$D$7)*(1+Dashboard!$D$8),"-")</f>
        <v>0.14867543767903924</v>
      </c>
      <c r="L42" s="103">
        <f>IFERROR((G42+$H42)*(1+Dashboard!$D$7)*(1+Dashboard!$D$8),"-")</f>
        <v>0.1161997093136506</v>
      </c>
      <c r="M42" s="53">
        <v>111.08422845278398</v>
      </c>
      <c r="N42" s="54">
        <v>126.14297864150473</v>
      </c>
      <c r="O42" s="109">
        <f>M42*(1+Dashboard!$D$8)</f>
        <v>119.9709667290067</v>
      </c>
      <c r="P42" s="111">
        <f>N42*(1+Dashboard!$D$10)*(1+Dashboard!$D$7)*(1+Dashboard!$D$8)</f>
        <v>149.48730101205035</v>
      </c>
      <c r="Q42" s="112">
        <f>O42*Dashboard!$D$9+P42*(1-Dashboard!$D$9)</f>
        <v>134.72913387052853</v>
      </c>
      <c r="R42" s="51">
        <v>2.191429812433237E-2</v>
      </c>
      <c r="S42" s="49">
        <v>2.2381338059420022E-2</v>
      </c>
      <c r="T42" s="49">
        <v>2.134815967370348E-2</v>
      </c>
      <c r="U42" s="52">
        <v>2.1483816879318524E-2</v>
      </c>
      <c r="W42" s="36">
        <v>2049</v>
      </c>
      <c r="X42" s="47"/>
      <c r="Y42" s="51" t="s">
        <v>121</v>
      </c>
      <c r="Z42" s="49" t="s">
        <v>121</v>
      </c>
      <c r="AA42" s="49" t="s">
        <v>121</v>
      </c>
      <c r="AB42" s="52" t="s">
        <v>121</v>
      </c>
      <c r="AC42" s="53" t="s">
        <v>121</v>
      </c>
      <c r="AD42" s="55" t="s">
        <v>121</v>
      </c>
      <c r="AE42" s="109" t="str">
        <f>IFERROR(AC42*(1+Dashboard!$D$8),"-")</f>
        <v>-</v>
      </c>
      <c r="AF42" s="119" t="str">
        <f>IFERROR(AD42*(1+Dashboard!$D$7)*(1+Dashboard!$D$8)*(1+Dashboard!$D$10),"-")</f>
        <v>-</v>
      </c>
      <c r="AG42" s="112" t="str">
        <f>IF(AND(AE42="-",AF42="-"),"-",IFERROR(AE42*Dashboard!$D$9,0)+IFERROR(AF42*(1-Dashboard!$D$9),0))</f>
        <v>-</v>
      </c>
      <c r="AH42" s="51" t="s">
        <v>121</v>
      </c>
      <c r="AI42" s="49" t="s">
        <v>121</v>
      </c>
      <c r="AJ42" s="49" t="s">
        <v>121</v>
      </c>
      <c r="AK42" s="52" t="s">
        <v>121</v>
      </c>
      <c r="AL42" s="53" t="s">
        <v>121</v>
      </c>
      <c r="AM42" s="55" t="s">
        <v>121</v>
      </c>
      <c r="AN42" s="109" t="str">
        <f>IFERROR(AL42*(1+Dashboard!$D$8),"-")</f>
        <v>-</v>
      </c>
      <c r="AO42" s="119" t="str">
        <f>IFERROR(AM42*(1+Dashboard!$D$7)*(1+Dashboard!$D$8)*(1+Dashboard!$D$10),"-")</f>
        <v>-</v>
      </c>
      <c r="AP42" s="112" t="str">
        <f>IF(AND(AN42="-",AO42="-"),"-",IFERROR(AN42*Dashboard!$D$9,0)+IFERROR(AO42*(1-Dashboard!$D$9),0))</f>
        <v>-</v>
      </c>
      <c r="AQ42" s="56">
        <v>5.5734899914173857E-4</v>
      </c>
      <c r="AR42" s="58">
        <v>5.5734899914173857E-4</v>
      </c>
      <c r="AT42" s="36">
        <v>2049</v>
      </c>
      <c r="AU42" s="47"/>
      <c r="AV42" s="51" t="s">
        <v>121</v>
      </c>
      <c r="AW42" s="49" t="s">
        <v>121</v>
      </c>
      <c r="AX42" s="49" t="s">
        <v>121</v>
      </c>
      <c r="AY42" s="52" t="s">
        <v>121</v>
      </c>
      <c r="AZ42" s="53" t="s">
        <v>121</v>
      </c>
      <c r="BA42" s="55" t="s">
        <v>121</v>
      </c>
      <c r="BB42" s="109" t="str">
        <f>IFERROR(AZ42*(1+Dashboard!$D$8),"-")</f>
        <v>-</v>
      </c>
      <c r="BC42" s="119" t="str">
        <f>IFERROR(BA42*(1+Dashboard!$D$7)*(1+Dashboard!$D$8)*(1+Dashboard!$D$10),"-")</f>
        <v>-</v>
      </c>
      <c r="BD42" s="112" t="str">
        <f>IF(AND(BB42="-",BC42="-"),"-",IFERROR(BB42*Dashboard!$D$9,0)+IFERROR(BC42*(1-Dashboard!$D$9),0))</f>
        <v>-</v>
      </c>
      <c r="BE42" s="51" t="s">
        <v>121</v>
      </c>
      <c r="BF42" s="49" t="s">
        <v>121</v>
      </c>
      <c r="BG42" s="49" t="s">
        <v>121</v>
      </c>
      <c r="BH42" s="52" t="s">
        <v>121</v>
      </c>
      <c r="BI42" s="53" t="s">
        <v>121</v>
      </c>
      <c r="BJ42" s="55" t="s">
        <v>121</v>
      </c>
      <c r="BK42" s="109" t="str">
        <f>IFERROR(BI42*(1+Dashboard!$D$8),"-")</f>
        <v>-</v>
      </c>
      <c r="BL42" s="119" t="str">
        <f>IFERROR(BJ42*(1+Dashboard!$D$7)*(1+Dashboard!$D$8)*(1+Dashboard!$D$10),"-")</f>
        <v>-</v>
      </c>
      <c r="BM42" s="112" t="str">
        <f>IF(AND(BK42="-",BL42="-"),"-",IFERROR(BK42*Dashboard!$D$9,0)+IFERROR(BL42*(1-Dashboard!$D$9),0))</f>
        <v>-</v>
      </c>
      <c r="BO42" s="36">
        <v>2049</v>
      </c>
      <c r="BP42" s="47"/>
      <c r="BQ42" s="59">
        <v>94</v>
      </c>
      <c r="BR42" s="53" t="s">
        <v>121</v>
      </c>
      <c r="BS42" s="57" t="s">
        <v>121</v>
      </c>
      <c r="BT42" s="112" t="str">
        <f>IF(AND(BR42="-",BS42="-"),"-",IFERROR(BR42*Dashboard!$D$9,0)+IFERROR(BS42*(1-Dashboard!$D$9),0))</f>
        <v>-</v>
      </c>
      <c r="BU42" s="53" t="s">
        <v>121</v>
      </c>
      <c r="BV42" s="57" t="s">
        <v>121</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v>8.2554053011064985E-2</v>
      </c>
      <c r="E43" s="63">
        <v>6.1577142509921842E-2</v>
      </c>
      <c r="F43" s="63">
        <v>0.12087505960218033</v>
      </c>
      <c r="G43" s="63">
        <v>9.0861743681856316E-2</v>
      </c>
      <c r="H43" s="64">
        <v>1.4045003358631378E-2</v>
      </c>
      <c r="I43" s="104">
        <f>IFERROR((D43+$H43)*(1+Dashboard!$D$7)*(1+Dashboard!$D$8),"-")</f>
        <v>0.11267313934961384</v>
      </c>
      <c r="J43" s="105">
        <f>IFERROR((E43+$H43)*(1+Dashboard!$D$7)*(1+Dashboard!$D$8),"-")</f>
        <v>8.8205670941080491E-2</v>
      </c>
      <c r="K43" s="105">
        <f>IFERROR((F43+$H43)*(1+Dashboard!$D$7)*(1+Dashboard!$D$8),"-")</f>
        <v>0.15737076143749079</v>
      </c>
      <c r="L43" s="106">
        <f>IFERROR((G43+$H43)*(1+Dashboard!$D$7)*(1+Dashboard!$D$8),"-")</f>
        <v>0.12236322974802485</v>
      </c>
      <c r="M43" s="67">
        <v>112.93616067141195</v>
      </c>
      <c r="N43" s="68">
        <v>128.16216811096382</v>
      </c>
      <c r="O43" s="115">
        <f>M43*(1+Dashboard!$D$8)</f>
        <v>121.97105352512492</v>
      </c>
      <c r="P43" s="117">
        <f>N43*(1+Dashboard!$D$10)*(1+Dashboard!$D$7)*(1+Dashboard!$D$8)</f>
        <v>151.8801665307823</v>
      </c>
      <c r="Q43" s="118">
        <f>O43*Dashboard!$D$9+P43*(1-Dashboard!$D$9)</f>
        <v>136.92561002795361</v>
      </c>
      <c r="R43" s="65">
        <v>2.1197859215170634E-2</v>
      </c>
      <c r="S43" s="63">
        <v>2.1649630325323497E-2</v>
      </c>
      <c r="T43" s="63">
        <v>2.0650229393551985E-2</v>
      </c>
      <c r="U43" s="66">
        <v>2.078145159057769E-2</v>
      </c>
      <c r="W43" s="61">
        <v>2050</v>
      </c>
      <c r="X43" s="47"/>
      <c r="Y43" s="65" t="s">
        <v>121</v>
      </c>
      <c r="Z43" s="63" t="s">
        <v>121</v>
      </c>
      <c r="AA43" s="63" t="s">
        <v>121</v>
      </c>
      <c r="AB43" s="66" t="s">
        <v>121</v>
      </c>
      <c r="AC43" s="67" t="s">
        <v>121</v>
      </c>
      <c r="AD43" s="69" t="s">
        <v>121</v>
      </c>
      <c r="AE43" s="115" t="str">
        <f>IFERROR(AC43*(1+Dashboard!$D$8),"-")</f>
        <v>-</v>
      </c>
      <c r="AF43" s="120" t="str">
        <f>IFERROR(AD43*(1+Dashboard!$D$7)*(1+Dashboard!$D$8)*(1+Dashboard!$D$10),"-")</f>
        <v>-</v>
      </c>
      <c r="AG43" s="118" t="str">
        <f>IF(AND(AE43="-",AF43="-"),"-",IFERROR(AE43*Dashboard!$D$9,0)+IFERROR(AF43*(1-Dashboard!$D$9),0))</f>
        <v>-</v>
      </c>
      <c r="AH43" s="65" t="s">
        <v>121</v>
      </c>
      <c r="AI43" s="63" t="s">
        <v>121</v>
      </c>
      <c r="AJ43" s="63" t="s">
        <v>121</v>
      </c>
      <c r="AK43" s="66" t="s">
        <v>121</v>
      </c>
      <c r="AL43" s="67" t="s">
        <v>121</v>
      </c>
      <c r="AM43" s="69" t="s">
        <v>121</v>
      </c>
      <c r="AN43" s="115" t="str">
        <f>IFERROR(AL43*(1+Dashboard!$D$8),"-")</f>
        <v>-</v>
      </c>
      <c r="AO43" s="120" t="str">
        <f>IFERROR(AM43*(1+Dashboard!$D$7)*(1+Dashboard!$D$8)*(1+Dashboard!$D$10),"-")</f>
        <v>-</v>
      </c>
      <c r="AP43" s="118" t="str">
        <f>IF(AND(AN43="-",AO43="-"),"-",IFERROR(AN43*Dashboard!$D$9,0)+IFERROR(AO43*(1-Dashboard!$D$9),0))</f>
        <v>-</v>
      </c>
      <c r="AQ43" s="71">
        <v>5.5734899914173857E-4</v>
      </c>
      <c r="AR43" s="72">
        <v>5.5734899914173857E-4</v>
      </c>
      <c r="AT43" s="61">
        <v>2050</v>
      </c>
      <c r="AU43" s="47"/>
      <c r="AV43" s="65" t="s">
        <v>121</v>
      </c>
      <c r="AW43" s="63" t="s">
        <v>121</v>
      </c>
      <c r="AX43" s="63" t="s">
        <v>121</v>
      </c>
      <c r="AY43" s="66" t="s">
        <v>121</v>
      </c>
      <c r="AZ43" s="67" t="s">
        <v>121</v>
      </c>
      <c r="BA43" s="69" t="s">
        <v>121</v>
      </c>
      <c r="BB43" s="115" t="str">
        <f>IFERROR(AZ43*(1+Dashboard!$D$8),"-")</f>
        <v>-</v>
      </c>
      <c r="BC43" s="120" t="str">
        <f>IFERROR(BA43*(1+Dashboard!$D$7)*(1+Dashboard!$D$8)*(1+Dashboard!$D$10),"-")</f>
        <v>-</v>
      </c>
      <c r="BD43" s="118" t="str">
        <f>IF(AND(BB43="-",BC43="-"),"-",IFERROR(BB43*Dashboard!$D$9,0)+IFERROR(BC43*(1-Dashboard!$D$9),0))</f>
        <v>-</v>
      </c>
      <c r="BE43" s="65" t="s">
        <v>121</v>
      </c>
      <c r="BF43" s="63" t="s">
        <v>121</v>
      </c>
      <c r="BG43" s="63" t="s">
        <v>121</v>
      </c>
      <c r="BH43" s="66" t="s">
        <v>121</v>
      </c>
      <c r="BI43" s="67" t="s">
        <v>121</v>
      </c>
      <c r="BJ43" s="69" t="s">
        <v>121</v>
      </c>
      <c r="BK43" s="115" t="str">
        <f>IFERROR(BI43*(1+Dashboard!$D$8),"-")</f>
        <v>-</v>
      </c>
      <c r="BL43" s="120" t="str">
        <f>IFERROR(BJ43*(1+Dashboard!$D$7)*(1+Dashboard!$D$8)*(1+Dashboard!$D$10),"-")</f>
        <v>-</v>
      </c>
      <c r="BM43" s="118" t="str">
        <f>IF(AND(BK43="-",BL43="-"),"-",IFERROR(BK43*Dashboard!$D$9,0)+IFERROR(BL43*(1-Dashboard!$D$9),0))</f>
        <v>-</v>
      </c>
      <c r="BO43" s="61">
        <v>2050</v>
      </c>
      <c r="BP43" s="47"/>
      <c r="BQ43" s="73">
        <v>94</v>
      </c>
      <c r="BR43" s="67" t="s">
        <v>121</v>
      </c>
      <c r="BS43" s="70" t="s">
        <v>121</v>
      </c>
      <c r="BT43" s="118" t="str">
        <f>IF(AND(BR43="-",BS43="-"),"-",IFERROR(BR43*Dashboard!$D$9,0)+IFERROR(BS43*(1-Dashboard!$D$9),0))</f>
        <v>-</v>
      </c>
      <c r="BU43" s="67" t="s">
        <v>121</v>
      </c>
      <c r="BV43" s="70" t="s">
        <v>121</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-PMT(Dashboard!$D$15,10,(NPV(Dashboard!$D$15,D12:D20)+IF(D11="-",,D11)),,1)</f>
        <v>5.3812054322412137E-2</v>
      </c>
      <c r="E46" s="102">
        <f>-PMT(Dashboard!$D$15,10,(NPV(Dashboard!$D$15,E12:E20)+IF(E11="-",,E11)),,1)</f>
        <v>4.978620772777937E-2</v>
      </c>
      <c r="F46" s="102">
        <f>-PMT(Dashboard!$D$15,10,(NPV(Dashboard!$D$15,F12:F20)+IF(F11="-",,F11)),,1)</f>
        <v>4.0634659888525222E-2</v>
      </c>
      <c r="G46" s="102">
        <f>-PMT(Dashboard!$D$15,10,(NPV(Dashboard!$D$15,G12:G20)+IF(G11="-",,G11)),,1)</f>
        <v>3.4654745435518636E-2</v>
      </c>
      <c r="H46" s="107">
        <f>-PMT(Dashboard!$D$15,10,(NPV(Dashboard!$D$15,H12:H20)+IF(H11="-",,H11)),,1)</f>
        <v>4.3316155188643677E-3</v>
      </c>
      <c r="I46" s="101">
        <f>-PMT(Dashboard!$D$15,10,(NPV(Dashboard!$D$15,I12:I20)+IF(I11="-",,I11)),,1)</f>
        <v>6.7818776502864928E-2</v>
      </c>
      <c r="J46" s="102">
        <f>-PMT(Dashboard!$D$15,10,(NPV(Dashboard!$D$15,J12:J20)+IF(J11="-",,J11)),,1)</f>
        <v>6.3123029034885259E-2</v>
      </c>
      <c r="K46" s="102">
        <f>-PMT(Dashboard!$D$15,10,(NPV(Dashboard!$D$15,K12:K20)+IF(K11="-",,K11)),,1)</f>
        <v>5.2448663635179221E-2</v>
      </c>
      <c r="L46" s="108">
        <f>-PMT(Dashboard!$D$15,10,(NPV(Dashboard!$D$15,L12:L20)+IF(L11="-",,L11)),,1)</f>
        <v>4.5473691417192333E-2</v>
      </c>
      <c r="M46" s="109">
        <f>-PMT(Dashboard!$D$15,10,(NPV(Dashboard!$D$15,M12:M20)+IF(M11="-",,M11)),,1)</f>
        <v>73.28754827689886</v>
      </c>
      <c r="N46" s="110">
        <f>-PMT(Dashboard!$D$15,10,(NPV(Dashboard!$D$15,N12:N20)+IF(N11="-",,N11)),,1)</f>
        <v>26.368526233790405</v>
      </c>
      <c r="O46" s="109">
        <f>-PMT(Dashboard!$D$15,10,(NPV(Dashboard!$D$15,O12:O20)+IF(O11="-",,O11)),,1)</f>
        <v>79.150552139050774</v>
      </c>
      <c r="P46" s="111">
        <f>-PMT(Dashboard!$D$15,10,(NPV(Dashboard!$D$15,P12:P20)+IF(P11="-",,P11)),,1)</f>
        <v>31.248348983078621</v>
      </c>
      <c r="Q46" s="112">
        <f>-PMT(Dashboard!$D$15,10,(NPV(Dashboard!$D$15,Q12:Q20)+IF(Q11="-",,Q11)),,1)</f>
        <v>55.199450561064694</v>
      </c>
      <c r="R46" s="101">
        <f>-PMT(Dashboard!$D$15,10,(NPV(Dashboard!$D$15,R12:R20)+IF(R11="-",,R11)),,1)</f>
        <v>4.2876094143773504E-2</v>
      </c>
      <c r="S46" s="102">
        <f>-PMT(Dashboard!$D$15,10,(NPV(Dashboard!$D$15,S12:S20)+IF(S11="-",,S11)),,1)</f>
        <v>4.3789874184188636E-2</v>
      </c>
      <c r="T46" s="102">
        <f>-PMT(Dashboard!$D$15,10,(NPV(Dashboard!$D$15,T12:T20)+IF(T11="-",,T11)),,1)</f>
        <v>4.1768424376306894E-2</v>
      </c>
      <c r="U46" s="103">
        <f>-PMT(Dashboard!$D$15,10,(NPV(Dashboard!$D$15,U12:U20)+IF(U11="-",,U11)),,1)</f>
        <v>4.2033842464818359E-2</v>
      </c>
      <c r="W46" s="92" t="s">
        <v>21</v>
      </c>
      <c r="X46" s="79">
        <v>10</v>
      </c>
      <c r="Y46" s="101">
        <f>-PMT(Dashboard!$D$15,10,(NPV(Dashboard!$D$15,Y12:Y20)+IF(Y11="-",,Y11)),,1)</f>
        <v>2.2155098672675757E-2</v>
      </c>
      <c r="Z46" s="102">
        <f>-PMT(Dashboard!$D$15,10,(NPV(Dashboard!$D$15,Z12:Z20)+IF(Z11="-",,Z11)),,1)</f>
        <v>1.5550939751891684E-2</v>
      </c>
      <c r="AA46" s="102">
        <f>-PMT(Dashboard!$D$15,10,(NPV(Dashboard!$D$15,AA12:AA20)+IF(AA11="-",,AA11)),,1)</f>
        <v>1.7143422848281655E-2</v>
      </c>
      <c r="AB46" s="108">
        <f>-PMT(Dashboard!$D$15,10,(NPV(Dashboard!$D$15,AB12:AB20)+IF(AB11="-",,AB11)),,1)</f>
        <v>1.1741399676982277E-2</v>
      </c>
      <c r="AC46" s="109">
        <f>-PMT(Dashboard!$D$15,10,(NPV(Dashboard!$D$15,AC12:AC20)+IF(AC11="-",,AC11)),,1)</f>
        <v>58.79498928938613</v>
      </c>
      <c r="AD46" s="111">
        <f>-PMT(Dashboard!$D$15,10,(NPV(Dashboard!$D$15,AD12:AD20)+IF(AD11="-",,AD11)),,1)</f>
        <v>163.33891957217054</v>
      </c>
      <c r="AE46" s="109">
        <f>-PMT(Dashboard!$D$15,10,(NPV(Dashboard!$D$15,AE12:AE20)+IF(AE11="-",,AE11)),,1)</f>
        <v>63.498588432537019</v>
      </c>
      <c r="AF46" s="119">
        <f>-PMT(Dashboard!$D$15,10,(NPV(Dashboard!$D$15,AF12:AF20)+IF(AF11="-",,AF11)),,1)</f>
        <v>193.56681204160341</v>
      </c>
      <c r="AG46" s="112">
        <f>-PMT(Dashboard!$D$15,10,(NPV(Dashboard!$D$15,AG12:AG20)+IF(AG11="-",,AG11)),,1)</f>
        <v>123.50267453985511</v>
      </c>
      <c r="AH46" s="101">
        <f>-PMT(Dashboard!$D$15,10,(NPV(Dashboard!$D$15,AH12:AH20)+IF(AH11="-",,AH11)),,1)</f>
        <v>2.1241751936764475E-2</v>
      </c>
      <c r="AI46" s="102">
        <f>-PMT(Dashboard!$D$15,10,(NPV(Dashboard!$D$15,AI12:AI20)+IF(AI11="-",,AI11)),,1)</f>
        <v>1.4929105505302857E-2</v>
      </c>
      <c r="AJ46" s="102">
        <f>-PMT(Dashboard!$D$15,10,(NPV(Dashboard!$D$15,AJ12:AJ20)+IF(AJ11="-",,AJ11)),,1)</f>
        <v>1.6790403550392255E-2</v>
      </c>
      <c r="AK46" s="108">
        <f>-PMT(Dashboard!$D$15,10,(NPV(Dashboard!$D$15,AK12:AK20)+IF(AK11="-",,AK11)),,1)</f>
        <v>1.1514396956688518E-2</v>
      </c>
      <c r="AL46" s="109">
        <f>-PMT(Dashboard!$D$15,10,(NPV(Dashboard!$D$15,AL12:AL20)+IF(AL11="-",,AL11)),,1)</f>
        <v>43.339059050031963</v>
      </c>
      <c r="AM46" s="111">
        <f>-PMT(Dashboard!$D$15,10,(NPV(Dashboard!$D$15,AM12:AM20)+IF(AM11="-",,AM11)),,1)</f>
        <v>150.70046346751099</v>
      </c>
      <c r="AN46" s="109">
        <f>-PMT(Dashboard!$D$15,10,(NPV(Dashboard!$D$15,AN12:AN20)+IF(AN11="-",,AN11)),,1)</f>
        <v>46.806183774034515</v>
      </c>
      <c r="AO46" s="119">
        <f>-PMT(Dashboard!$D$15,10,(NPV(Dashboard!$D$15,AO12:AO20)+IF(AO11="-",,AO11)),,1)</f>
        <v>178.58945291792097</v>
      </c>
      <c r="AP46" s="112">
        <f>-PMT(Dashboard!$D$15,10,(NPV(Dashboard!$D$15,AP12:AP20)+IF(AP11="-",,AP11)),,1)</f>
        <v>106.93497565230562</v>
      </c>
      <c r="AQ46" s="101">
        <f>-PMT(Dashboard!$D$15,10,(NPV(Dashboard!$D$15,AQ12:AQ20)+IF(AQ11="-",,AQ11)),,1)</f>
        <v>8.2375466987228921E-3</v>
      </c>
      <c r="AR46" s="103">
        <f>-PMT(Dashboard!$D$15,10,(NPV(Dashboard!$D$15,AR12:AR20)+IF(AR11="-",,AR11)),,1)</f>
        <v>6.6963824092518406E-3</v>
      </c>
      <c r="AT46" s="92" t="s">
        <v>21</v>
      </c>
      <c r="AU46" s="79">
        <v>10</v>
      </c>
      <c r="AV46" s="101">
        <f>-PMT(Dashboard!$D$15,10,(NPV(Dashboard!$D$15,AV12:AV20)+IF(AV11="-",,AV11)),,1)</f>
        <v>2.2620886611325303E-2</v>
      </c>
      <c r="AW46" s="102">
        <f>-PMT(Dashboard!$D$15,10,(NPV(Dashboard!$D$15,AW12:AW20)+IF(AW11="-",,AW11)),,1)</f>
        <v>1.6403906627741913E-2</v>
      </c>
      <c r="AX46" s="102">
        <f>-PMT(Dashboard!$D$15,10,(NPV(Dashboard!$D$15,AX12:AX20)+IF(AX11="-",,AX11)),,1)</f>
        <v>1.7032122834082664E-2</v>
      </c>
      <c r="AY46" s="108">
        <f>-PMT(Dashboard!$D$15,10,(NPV(Dashboard!$D$15,AY12:AY20)+IF(AY11="-",,AY11)),,1)</f>
        <v>1.1575967263781507E-2</v>
      </c>
      <c r="AZ46" s="109">
        <f>-PMT(Dashboard!$D$15,10,(NPV(Dashboard!$D$15,AZ12:AZ20)+IF(AZ11="-",,AZ11)),,1)</f>
        <v>60.386260801129332</v>
      </c>
      <c r="BA46" s="111">
        <f>-PMT(Dashboard!$D$15,10,(NPV(Dashboard!$D$15,BA12:BA20)+IF(BA11="-",,BA11)),,1)</f>
        <v>164.93677279421632</v>
      </c>
      <c r="BB46" s="109">
        <f>-PMT(Dashboard!$D$15,10,(NPV(Dashboard!$D$15,BB12:BB20)+IF(BB11="-",,BB11)),,1)</f>
        <v>65.21716166521972</v>
      </c>
      <c r="BC46" s="119">
        <f>-PMT(Dashboard!$D$15,10,(NPV(Dashboard!$D$15,BC12:BC20)+IF(BC11="-",,BC11)),,1)</f>
        <v>195.46036781576876</v>
      </c>
      <c r="BD46" s="112">
        <f>-PMT(Dashboard!$D$15,10,(NPV(Dashboard!$D$15,BD12:BD20)+IF(BD11="-",,BD11)),,1)</f>
        <v>125.25953311741456</v>
      </c>
      <c r="BE46" s="101">
        <f>-PMT(Dashboard!$D$15,10,(NPV(Dashboard!$D$15,BE12:BE20)+IF(BE11="-",,BE11)),,1)</f>
        <v>2.217060882071183E-2</v>
      </c>
      <c r="BF46" s="102">
        <f>-PMT(Dashboard!$D$15,10,(NPV(Dashboard!$D$15,BF12:BF20)+IF(BF11="-",,BF11)),,1)</f>
        <v>1.6103405105860887E-2</v>
      </c>
      <c r="BG46" s="102">
        <f>-PMT(Dashboard!$D$15,10,(NPV(Dashboard!$D$15,BG12:BG20)+IF(BG11="-",,BG11)),,1)</f>
        <v>1.7036768122566884E-2</v>
      </c>
      <c r="BH46" s="108">
        <f>-PMT(Dashboard!$D$15,10,(NPV(Dashboard!$D$15,BH12:BH20)+IF(BH11="-",,BH11)),,1)</f>
        <v>1.1607656060961272E-2</v>
      </c>
      <c r="BI46" s="109">
        <f>-PMT(Dashboard!$D$15,10,(NPV(Dashboard!$D$15,BI12:BI20)+IF(BI11="-",,BI11)),,1)</f>
        <v>44.334471440758563</v>
      </c>
      <c r="BJ46" s="111">
        <f>-PMT(Dashboard!$D$15,10,(NPV(Dashboard!$D$15,BJ12:BJ20)+IF(BJ11="-",,BJ11)),,1)</f>
        <v>152.13134175976029</v>
      </c>
      <c r="BK46" s="109">
        <f>-PMT(Dashboard!$D$15,10,(NPV(Dashboard!$D$15,BK12:BK20)+IF(BK11="-",,BK11)),,1)</f>
        <v>47.881229156019245</v>
      </c>
      <c r="BL46" s="119">
        <f>-PMT(Dashboard!$D$15,10,(NPV(Dashboard!$D$15,BL12:BL20)+IF(BL11="-",,BL11)),,1)</f>
        <v>180.28513298104178</v>
      </c>
      <c r="BM46" s="112">
        <f>-PMT(Dashboard!$D$15,10,(NPV(Dashboard!$D$15,BM12:BM20)+IF(BM11="-",,BM11)),,1)</f>
        <v>108.26562104803479</v>
      </c>
      <c r="BO46" s="92" t="s">
        <v>21</v>
      </c>
      <c r="BP46" s="79">
        <v>10</v>
      </c>
      <c r="BQ46" s="121">
        <f>-PMT(Dashboard!$D$15,10,(NPV(Dashboard!$D$15,BQ12:BQ20)+IF(BQ11="-",,BQ11)),,1)</f>
        <v>94.000000000000014</v>
      </c>
      <c r="BR46" s="109">
        <f>-PMT(Dashboard!$D$15,10,(NPV(Dashboard!$D$15,BR12:BR20)+IF(BR11="-",,BR11)),,1)</f>
        <v>0.94128340325418858</v>
      </c>
      <c r="BS46" s="119">
        <f>-PMT(Dashboard!$D$15,10,(NPV(Dashboard!$D$15,BS12:BS20)+IF(BS11="-",,BS11)),,1)</f>
        <v>8.332183877578565</v>
      </c>
      <c r="BT46" s="112">
        <f>-PMT(Dashboard!$D$15,10,(NPV(Dashboard!$D$15,BT12:BT20)+IF(BT11="-",,BT11)),,1)</f>
        <v>4.6367336404163773</v>
      </c>
      <c r="BU46" s="109">
        <f>-PMT(Dashboard!$D$15,10,(NPV(Dashboard!$D$15,BU12:BU20)+IF(BU11="-",,BU11)),,1)</f>
        <v>0.48403563989045389</v>
      </c>
      <c r="BV46" s="119">
        <f>-PMT(Dashboard!$D$15,10,(NPV(Dashboard!$D$15,BV12:BV20)+IF(BV11="-",,BV11)),,1)</f>
        <v>7.328769273320594</v>
      </c>
      <c r="BW46" s="112">
        <f>-PMT(Dashboard!$D$15,10,(NPV(Dashboard!$D$15,BW12:BW20)+IF(BW11="-",,BW11)),,1)</f>
        <v>3.9064024566055231</v>
      </c>
      <c r="BX46" s="112">
        <f>-PMT(Dashboard!$D$15,10,(NPV(Dashboard!$D$15,BX12:BX20)+IF(BX11="-",,BX11)),,1)</f>
        <v>5.408286118181663</v>
      </c>
      <c r="BY46" s="112">
        <f>-PMT(Dashboard!$D$15,10,(NPV(Dashboard!$D$15,BY12:BY20)+IF(BY11="-",,BY11)),,1)</f>
        <v>4.5564278253846826</v>
      </c>
    </row>
    <row r="47" spans="2:77" x14ac:dyDescent="0.2">
      <c r="B47" s="92" t="s">
        <v>22</v>
      </c>
      <c r="C47" s="79">
        <v>15</v>
      </c>
      <c r="D47" s="101">
        <f>-PMT(Dashboard!$D$15,15,(NPV(Dashboard!$D$15,D12:D25)+IF(D11="-",,D11)),,1)</f>
        <v>5.567288057746278E-2</v>
      </c>
      <c r="E47" s="102">
        <f>-PMT(Dashboard!$D$15,15,(NPV(Dashboard!$D$15,E12:E25)+IF(E11="-",,E11)),,1)</f>
        <v>5.1405802865929058E-2</v>
      </c>
      <c r="F47" s="102">
        <f>-PMT(Dashboard!$D$15,15,(NPV(Dashboard!$D$15,F12:F25)+IF(F11="-",,F11)),,1)</f>
        <v>4.2906668552392037E-2</v>
      </c>
      <c r="G47" s="102">
        <f>-PMT(Dashboard!$D$15,15,(NPV(Dashboard!$D$15,G12:G25)+IF(G11="-",,G11)),,1)</f>
        <v>3.6719930818098385E-2</v>
      </c>
      <c r="H47" s="107">
        <f>-PMT(Dashboard!$D$15,15,(NPV(Dashboard!$D$15,H12:H25)+IF(H11="-",,H11)),,1)</f>
        <v>3.608374754083132E-3</v>
      </c>
      <c r="I47" s="101">
        <f>-PMT(Dashboard!$D$15,15,(NPV(Dashboard!$D$15,I12:I25)+IF(I11="-",,I11)),,1)</f>
        <v>6.9145656218715157E-2</v>
      </c>
      <c r="J47" s="102">
        <f>-PMT(Dashboard!$D$15,15,(NPV(Dashboard!$D$15,J12:J25)+IF(J11="-",,J11)),,1)</f>
        <v>6.4168536775982235E-2</v>
      </c>
      <c r="K47" s="102">
        <f>-PMT(Dashboard!$D$15,15,(NPV(Dashboard!$D$15,K12:K25)+IF(K11="-",,K11)),,1)</f>
        <v>5.4255146512672645E-2</v>
      </c>
      <c r="L47" s="108">
        <f>-PMT(Dashboard!$D$15,15,(NPV(Dashboard!$D$15,L12:L25)+IF(L11="-",,L11)),,1)</f>
        <v>4.7038935619392534E-2</v>
      </c>
      <c r="M47" s="109">
        <f>-PMT(Dashboard!$D$15,15,(NPV(Dashboard!$D$15,M12:M25)+IF(M11="-",,M11)),,1)</f>
        <v>76.938370478334988</v>
      </c>
      <c r="N47" s="110">
        <f>-PMT(Dashboard!$D$15,15,(NPV(Dashboard!$D$15,N12:N25)+IF(N11="-",,N11)),,1)</f>
        <v>48.622829545884954</v>
      </c>
      <c r="O47" s="109">
        <f>-PMT(Dashboard!$D$15,15,(NPV(Dashboard!$D$15,O12:O25)+IF(O11="-",,O11)),,1)</f>
        <v>83.093440116601812</v>
      </c>
      <c r="P47" s="111">
        <f>-PMT(Dashboard!$D$15,15,(NPV(Dashboard!$D$15,P12:P25)+IF(P11="-",,P11)),,1)</f>
        <v>57.621087076437348</v>
      </c>
      <c r="Q47" s="112">
        <f>-PMT(Dashboard!$D$15,15,(NPV(Dashboard!$D$15,Q12:Q25)+IF(Q11="-",,Q11)),,1)</f>
        <v>70.357263596519587</v>
      </c>
      <c r="R47" s="101">
        <f>-PMT(Dashboard!$D$15,15,(NPV(Dashboard!$D$15,R12:R25)+IF(R11="-",,R11)),,1)</f>
        <v>4.1467572175805677E-2</v>
      </c>
      <c r="S47" s="102">
        <f>-PMT(Dashboard!$D$15,15,(NPV(Dashboard!$D$15,S12:S25)+IF(S11="-",,S11)),,1)</f>
        <v>4.2351333640916367E-2</v>
      </c>
      <c r="T47" s="102">
        <f>-PMT(Dashboard!$D$15,15,(NPV(Dashboard!$D$15,T12:T25)+IF(T11="-",,T11)),,1)</f>
        <v>4.0396290452350249E-2</v>
      </c>
      <c r="U47" s="103">
        <f>-PMT(Dashboard!$D$15,15,(NPV(Dashboard!$D$15,U12:U25)+IF(U11="-",,U11)),,1)</f>
        <v>4.0652989294954867E-2</v>
      </c>
      <c r="W47" s="92" t="s">
        <v>22</v>
      </c>
      <c r="X47" s="79">
        <v>15</v>
      </c>
      <c r="Y47" s="101">
        <f>-PMT(Dashboard!$D$15,15,(NPV(Dashboard!$D$15,Y12:Y25)+IF(Y11="-",,Y11)),,1)</f>
        <v>1.5256913898153058E-2</v>
      </c>
      <c r="Z47" s="102">
        <f>-PMT(Dashboard!$D$15,15,(NPV(Dashboard!$D$15,Z12:Z25)+IF(Z11="-",,Z11)),,1)</f>
        <v>1.0709017925638621E-2</v>
      </c>
      <c r="AA47" s="102">
        <f>-PMT(Dashboard!$D$15,15,(NPV(Dashboard!$D$15,AA12:AA25)+IF(AA11="-",,AA11)),,1)</f>
        <v>1.180566740776668E-2</v>
      </c>
      <c r="AB47" s="108">
        <f>-PMT(Dashboard!$D$15,15,(NPV(Dashboard!$D$15,AB12:AB25)+IF(AB11="-",,AB11)),,1)</f>
        <v>8.0856116491349207E-3</v>
      </c>
      <c r="AC47" s="109">
        <f>-PMT(Dashboard!$D$15,15,(NPV(Dashboard!$D$15,AC12:AC25)+IF(AC11="-",,AC11)),,1)</f>
        <v>40.488652408364899</v>
      </c>
      <c r="AD47" s="111">
        <f>-PMT(Dashboard!$D$15,15,(NPV(Dashboard!$D$15,AD12:AD25)+IF(AD11="-",,AD11)),,1)</f>
        <v>173.1299530142563</v>
      </c>
      <c r="AE47" s="109">
        <f>-PMT(Dashboard!$D$15,15,(NPV(Dashboard!$D$15,AE12:AE25)+IF(AE11="-",,AE11)),,1)</f>
        <v>43.72774460103409</v>
      </c>
      <c r="AF47" s="119">
        <f>-PMT(Dashboard!$D$15,15,(NPV(Dashboard!$D$15,AF12:AF25)+IF(AF11="-",,AF11)),,1)</f>
        <v>205.16979763096182</v>
      </c>
      <c r="AG47" s="112">
        <f>-PMT(Dashboard!$D$15,15,(NPV(Dashboard!$D$15,AG12:AG25)+IF(AG11="-",,AG11)),,1)</f>
        <v>119.11723032400334</v>
      </c>
      <c r="AH47" s="101">
        <f>-PMT(Dashboard!$D$15,15,(NPV(Dashboard!$D$15,AH12:AH25)+IF(AH11="-",,AH11)),,1)</f>
        <v>1.4871626241734813E-2</v>
      </c>
      <c r="AI47" s="102">
        <f>-PMT(Dashboard!$D$15,15,(NPV(Dashboard!$D$15,AI12:AI25)+IF(AI11="-",,AI11)),,1)</f>
        <v>1.0445051765867698E-2</v>
      </c>
      <c r="AJ47" s="102">
        <f>-PMT(Dashboard!$D$15,15,(NPV(Dashboard!$D$15,AJ12:AJ25)+IF(AJ11="-",,AJ11)),,1)</f>
        <v>1.1762351953563122E-2</v>
      </c>
      <c r="AK47" s="108">
        <f>-PMT(Dashboard!$D$15,15,(NPV(Dashboard!$D$15,AK12:AK25)+IF(AK11="-",,AK11)),,1)</f>
        <v>8.0628581929417086E-3</v>
      </c>
      <c r="AL47" s="109">
        <f>-PMT(Dashboard!$D$15,15,(NPV(Dashboard!$D$15,AL12:AL25)+IF(AL11="-",,AL11)),,1)</f>
        <v>29.845061948146604</v>
      </c>
      <c r="AM47" s="111">
        <f>-PMT(Dashboard!$D$15,15,(NPV(Dashboard!$D$15,AM12:AM25)+IF(AM11="-",,AM11)),,1)</f>
        <v>203.29408267643504</v>
      </c>
      <c r="AN47" s="109">
        <f>-PMT(Dashboard!$D$15,15,(NPV(Dashboard!$D$15,AN12:AN25)+IF(AN11="-",,AN11)),,1)</f>
        <v>32.232666903998329</v>
      </c>
      <c r="AO47" s="119">
        <f>-PMT(Dashboard!$D$15,15,(NPV(Dashboard!$D$15,AO12:AO25)+IF(AO11="-",,AO11)),,1)</f>
        <v>240.91617352233459</v>
      </c>
      <c r="AP47" s="112">
        <f>-PMT(Dashboard!$D$15,15,(NPV(Dashboard!$D$15,AP12:AP25)+IF(AP11="-",,AP11)),,1)</f>
        <v>128.80037763849822</v>
      </c>
      <c r="AQ47" s="101">
        <f>-PMT(Dashboard!$D$15,15,(NPV(Dashboard!$D$15,AQ12:AQ25)+IF(AQ11="-",,AQ11)),,1)</f>
        <v>5.8454107772344978E-3</v>
      </c>
      <c r="AR47" s="103">
        <f>-PMT(Dashboard!$D$15,15,(NPV(Dashboard!$D$15,AR12:AR25)+IF(AR11="-",,AR11)),,1)</f>
        <v>4.7841015402610909E-3</v>
      </c>
      <c r="AT47" s="92" t="s">
        <v>22</v>
      </c>
      <c r="AU47" s="79">
        <v>15</v>
      </c>
      <c r="AV47" s="101">
        <f>-PMT(Dashboard!$D$15,15,(NPV(Dashboard!$D$15,AV12:AV25)+IF(AV11="-",,AV11)),,1)</f>
        <v>1.5577674666577836E-2</v>
      </c>
      <c r="AW47" s="102">
        <f>-PMT(Dashboard!$D$15,15,(NPV(Dashboard!$D$15,AW12:AW25)+IF(AW11="-",,AW11)),,1)</f>
        <v>1.1296406064824543E-2</v>
      </c>
      <c r="AX47" s="102">
        <f>-PMT(Dashboard!$D$15,15,(NPV(Dashboard!$D$15,AX12:AX25)+IF(AX11="-",,AX11)),,1)</f>
        <v>1.1729021631614418E-2</v>
      </c>
      <c r="AY47" s="108">
        <f>-PMT(Dashboard!$D$15,15,(NPV(Dashboard!$D$15,AY12:AY25)+IF(AY11="-",,AY11)),,1)</f>
        <v>7.971688072379168E-3</v>
      </c>
      <c r="AZ47" s="109">
        <f>-PMT(Dashboard!$D$15,15,(NPV(Dashboard!$D$15,AZ12:AZ25)+IF(AZ11="-",,AZ11)),,1)</f>
        <v>41.584467543379048</v>
      </c>
      <c r="BA47" s="111">
        <f>-PMT(Dashboard!$D$15,15,(NPV(Dashboard!$D$15,BA12:BA25)+IF(BA11="-",,BA11)),,1)</f>
        <v>174.73798355802239</v>
      </c>
      <c r="BB47" s="109">
        <f>-PMT(Dashboard!$D$15,15,(NPV(Dashboard!$D$15,BB12:BB25)+IF(BB11="-",,BB11)),,1)</f>
        <v>44.911224946849394</v>
      </c>
      <c r="BC47" s="119">
        <f>-PMT(Dashboard!$D$15,15,(NPV(Dashboard!$D$15,BC12:BC25)+IF(BC11="-",,BC11)),,1)</f>
        <v>207.07541416643059</v>
      </c>
      <c r="BD47" s="112">
        <f>-PMT(Dashboard!$D$15,15,(NPV(Dashboard!$D$15,BD12:BD25)+IF(BD11="-",,BD11)),,1)</f>
        <v>120.61225942792983</v>
      </c>
      <c r="BE47" s="101">
        <f>-PMT(Dashboard!$D$15,15,(NPV(Dashboard!$D$15,BE12:BE25)+IF(BE11="-",,BE11)),,1)</f>
        <v>1.5557336563255003E-2</v>
      </c>
      <c r="BF47" s="102">
        <f>-PMT(Dashboard!$D$15,15,(NPV(Dashboard!$D$15,BF12:BF25)+IF(BF11="-",,BF11)),,1)</f>
        <v>1.1292814694014528E-2</v>
      </c>
      <c r="BG47" s="102">
        <f>-PMT(Dashboard!$D$15,15,(NPV(Dashboard!$D$15,BG12:BG25)+IF(BG11="-",,BG11)),,1)</f>
        <v>1.1962535565460916E-2</v>
      </c>
      <c r="BH47" s="108">
        <f>-PMT(Dashboard!$D$15,15,(NPV(Dashboard!$D$15,BH12:BH25)+IF(BH11="-",,BH11)),,1)</f>
        <v>8.1462531480980694E-3</v>
      </c>
      <c r="BI47" s="109">
        <f>-PMT(Dashboard!$D$15,15,(NPV(Dashboard!$D$15,BI12:BI25)+IF(BI11="-",,BI11)),,1)</f>
        <v>30.53054393867372</v>
      </c>
      <c r="BJ47" s="111">
        <f>-PMT(Dashboard!$D$15,15,(NPV(Dashboard!$D$15,BJ12:BJ25)+IF(BJ11="-",,BJ11)),,1)</f>
        <v>205.11248602590098</v>
      </c>
      <c r="BK47" s="109">
        <f>-PMT(Dashboard!$D$15,15,(NPV(Dashboard!$D$15,BK12:BK25)+IF(BK11="-",,BK11)),,1)</f>
        <v>32.972987453767615</v>
      </c>
      <c r="BL47" s="119">
        <f>-PMT(Dashboard!$D$15,15,(NPV(Dashboard!$D$15,BL12:BL25)+IF(BL11="-",,BL11)),,1)</f>
        <v>243.07109495982073</v>
      </c>
      <c r="BM47" s="112">
        <f>-PMT(Dashboard!$D$15,15,(NPV(Dashboard!$D$15,BM12:BM25)+IF(BM11="-",,BM11)),,1)</f>
        <v>130.17846220061469</v>
      </c>
      <c r="BO47" s="92" t="s">
        <v>22</v>
      </c>
      <c r="BP47" s="79">
        <v>15</v>
      </c>
      <c r="BQ47" s="121">
        <f>-PMT(Dashboard!$D$15,15,(NPV(Dashboard!$D$15,BQ12:BQ25)+IF(BQ11="-",,BQ11)),,1)</f>
        <v>93.999999999999986</v>
      </c>
      <c r="BR47" s="109">
        <f>-PMT(Dashboard!$D$15,15,(NPV(Dashboard!$D$15,BR12:BR25)+IF(BR11="-",,BR11)),,1)</f>
        <v>0.6482065392433296</v>
      </c>
      <c r="BS47" s="119">
        <f>-PMT(Dashboard!$D$15,15,(NPV(Dashboard!$D$15,BS12:BS25)+IF(BS11="-",,BS11)),,1)</f>
        <v>6.6041336769365184</v>
      </c>
      <c r="BT47" s="112">
        <f>-PMT(Dashboard!$D$15,15,(NPV(Dashboard!$D$15,BT12:BT25)+IF(BT11="-",,BT11)),,1)</f>
        <v>3.6261701080899238</v>
      </c>
      <c r="BU47" s="109">
        <f>-PMT(Dashboard!$D$15,15,(NPV(Dashboard!$D$15,BU12:BU25)+IF(BU11="-",,BU11)),,1)</f>
        <v>0.33332688743805861</v>
      </c>
      <c r="BV47" s="119">
        <f>-PMT(Dashboard!$D$15,15,(NPV(Dashboard!$D$15,BV12:BV25)+IF(BV11="-",,BV11)),,1)</f>
        <v>6.4440715691891333</v>
      </c>
      <c r="BW47" s="112">
        <f>-PMT(Dashboard!$D$15,15,(NPV(Dashboard!$D$15,BW12:BW25)+IF(BW11="-",,BW11)),,1)</f>
        <v>3.3886992283135946</v>
      </c>
      <c r="BX47" s="112">
        <f>-PMT(Dashboard!$D$15,15,(NPV(Dashboard!$D$15,BX12:BX25)+IF(BX11="-",,BX11)),,1)</f>
        <v>4.2295648140760873</v>
      </c>
      <c r="BY47" s="112">
        <f>-PMT(Dashboard!$D$15,15,(NPV(Dashboard!$D$15,BY12:BY25)+IF(BY11="-",,BY11)),,1)</f>
        <v>3.9525787799049765</v>
      </c>
    </row>
    <row r="48" spans="2:77" ht="13.5" thickBot="1" x14ac:dyDescent="0.25">
      <c r="B48" s="93" t="s">
        <v>23</v>
      </c>
      <c r="C48" s="79">
        <v>30</v>
      </c>
      <c r="D48" s="104">
        <f>-PMT(Dashboard!$D$15,30,(NPV(Dashboard!$D$15,D12:D40)+IF(D11="-",,D11)),,1)</f>
        <v>6.1460265518624373E-2</v>
      </c>
      <c r="E48" s="105">
        <f>-PMT(Dashboard!$D$15,30,(NPV(Dashboard!$D$15,E12:E40)+IF(E11="-",,E11)),,1)</f>
        <v>5.3992867517741516E-2</v>
      </c>
      <c r="F48" s="105">
        <f>-PMT(Dashboard!$D$15,30,(NPV(Dashboard!$D$15,F12:F40)+IF(F11="-",,F11)),,1)</f>
        <v>5.6405955169331216E-2</v>
      </c>
      <c r="G48" s="105">
        <f>-PMT(Dashboard!$D$15,30,(NPV(Dashboard!$D$15,G12:G40)+IF(G11="-",,G11)),,1)</f>
        <v>4.6539162300038482E-2</v>
      </c>
      <c r="H48" s="113">
        <f>-PMT(Dashboard!$D$15,30,(NPV(Dashboard!$D$15,H12:H40)+IF(H11="-",,H11)),,1)</f>
        <v>4.3376946898995832E-3</v>
      </c>
      <c r="I48" s="104">
        <f>-PMT(Dashboard!$D$15,30,(NPV(Dashboard!$D$15,I12:I40)+IF(I11="-",,I11)),,1)</f>
        <v>7.6746740787222323E-2</v>
      </c>
      <c r="J48" s="105">
        <f>-PMT(Dashboard!$D$15,30,(NPV(Dashboard!$D$15,J12:J40)+IF(J11="-",,J11)),,1)</f>
        <v>6.8036767758992575E-2</v>
      </c>
      <c r="K48" s="105">
        <f>-PMT(Dashboard!$D$15,30,(NPV(Dashboard!$D$15,K12:K40)+IF(K11="-",,K11)),,1)</f>
        <v>7.08513931958068E-2</v>
      </c>
      <c r="L48" s="114">
        <f>-PMT(Dashboard!$D$15,30,(NPV(Dashboard!$D$15,L12:L40)+IF(L11="-",,L11)),,1)</f>
        <v>5.9342765993063748E-2</v>
      </c>
      <c r="M48" s="115">
        <f>-PMT(Dashboard!$D$15,30,(NPV(Dashboard!$D$15,M12:M40)+IF(M11="-",,M11)),,1)</f>
        <v>85.146541541345115</v>
      </c>
      <c r="N48" s="116">
        <f>-PMT(Dashboard!$D$15,30,(NPV(Dashboard!$D$15,N12:N40)+IF(N11="-",,N11)),,1)</f>
        <v>75.722990972062561</v>
      </c>
      <c r="O48" s="115">
        <f>-PMT(Dashboard!$D$15,30,(NPV(Dashboard!$D$15,O12:O40)+IF(O11="-",,O11)),,1)</f>
        <v>91.958264864652705</v>
      </c>
      <c r="P48" s="117">
        <f>-PMT(Dashboard!$D$15,30,(NPV(Dashboard!$D$15,P12:P40)+IF(P11="-",,P11)),,1)</f>
        <v>89.736469416530809</v>
      </c>
      <c r="Q48" s="118">
        <f>-PMT(Dashboard!$D$15,30,(NPV(Dashboard!$D$15,Q12:Q40)+IF(Q11="-",,Q11)),,1)</f>
        <v>90.847367140591771</v>
      </c>
      <c r="R48" s="104">
        <f>-PMT(Dashboard!$D$15,30,(NPV(Dashboard!$D$15,R12:R40)+IF(R11="-",,R11)),,1)</f>
        <v>3.6426095099539132E-2</v>
      </c>
      <c r="S48" s="105">
        <f>-PMT(Dashboard!$D$15,30,(NPV(Dashboard!$D$15,S12:S40)+IF(S11="-",,S11)),,1)</f>
        <v>3.7202412049973294E-2</v>
      </c>
      <c r="T48" s="105">
        <f>-PMT(Dashboard!$D$15,30,(NPV(Dashboard!$D$15,T12:T40)+IF(T11="-",,T11)),,1)</f>
        <v>3.5485055923878073E-2</v>
      </c>
      <c r="U48" s="106">
        <f>-PMT(Dashboard!$D$15,30,(NPV(Dashboard!$D$15,U12:U40)+IF(U11="-",,U11)),,1)</f>
        <v>3.5710546251911154E-2</v>
      </c>
      <c r="W48" s="93" t="s">
        <v>23</v>
      </c>
      <c r="X48" s="79">
        <v>30</v>
      </c>
      <c r="Y48" s="104">
        <f>-PMT(Dashboard!$D$15,30,(NPV(Dashboard!$D$15,Y12:Y40)+IF(Y11="-",,Y11)),,1)</f>
        <v>8.3893065479522886E-3</v>
      </c>
      <c r="Z48" s="105">
        <f>-PMT(Dashboard!$D$15,30,(NPV(Dashboard!$D$15,Z12:Z40)+IF(Z11="-",,Z11)),,1)</f>
        <v>5.8885587744304142E-3</v>
      </c>
      <c r="AA48" s="105">
        <f>-PMT(Dashboard!$D$15,30,(NPV(Dashboard!$D$15,AA12:AA40)+IF(AA11="-",,AA11)),,1)</f>
        <v>6.4915725125061835E-3</v>
      </c>
      <c r="AB48" s="114">
        <f>-PMT(Dashboard!$D$15,30,(NPV(Dashboard!$D$15,AB12:AB40)+IF(AB11="-",,AB11)),,1)</f>
        <v>4.446028548440486E-3</v>
      </c>
      <c r="AC48" s="115">
        <f>-PMT(Dashboard!$D$15,30,(NPV(Dashboard!$D$15,AC12:AC40)+IF(AC11="-",,AC11)),,1)</f>
        <v>22.263461604012804</v>
      </c>
      <c r="AD48" s="117">
        <f>-PMT(Dashboard!$D$15,30,(NPV(Dashboard!$D$15,AD12:AD40)+IF(AD11="-",,AD11)),,1)</f>
        <v>95.19882318042049</v>
      </c>
      <c r="AE48" s="115">
        <f>-PMT(Dashboard!$D$15,30,(NPV(Dashboard!$D$15,AE12:AE40)+IF(AE11="-",,AE11)),,1)</f>
        <v>24.044538532333831</v>
      </c>
      <c r="AF48" s="120">
        <f>-PMT(Dashboard!$D$15,30,(NPV(Dashboard!$D$15,AF12:AF40)+IF(AF11="-",,AF11)),,1)</f>
        <v>112.81654587536474</v>
      </c>
      <c r="AG48" s="118">
        <f>-PMT(Dashboard!$D$15,30,(NPV(Dashboard!$D$15,AG12:AG40)+IF(AG11="-",,AG11)),,1)</f>
        <v>65.498892305610696</v>
      </c>
      <c r="AH48" s="104">
        <f>-PMT(Dashboard!$D$15,30,(NPV(Dashboard!$D$15,AH12:AH40)+IF(AH11="-",,AH11)),,1)</f>
        <v>8.1774487449646181E-3</v>
      </c>
      <c r="AI48" s="105">
        <f>-PMT(Dashboard!$D$15,30,(NPV(Dashboard!$D$15,AI12:AI40)+IF(AI11="-",,AI11)),,1)</f>
        <v>5.7434119218371061E-3</v>
      </c>
      <c r="AJ48" s="105">
        <f>-PMT(Dashboard!$D$15,30,(NPV(Dashboard!$D$15,AJ12:AJ40)+IF(AJ11="-",,AJ11)),,1)</f>
        <v>6.4677546797515893E-3</v>
      </c>
      <c r="AK48" s="114">
        <f>-PMT(Dashboard!$D$15,30,(NPV(Dashboard!$D$15,AK12:AK40)+IF(AK11="-",,AK11)),,1)</f>
        <v>4.4335171244195776E-3</v>
      </c>
      <c r="AL48" s="115">
        <f>-PMT(Dashboard!$D$15,30,(NPV(Dashboard!$D$15,AL12:AL40)+IF(AL11="-",,AL11)),,1)</f>
        <v>16.410879375542521</v>
      </c>
      <c r="AM48" s="117">
        <f>-PMT(Dashboard!$D$15,30,(NPV(Dashboard!$D$15,AM12:AM40)+IF(AM11="-",,AM11)),,1)</f>
        <v>112.35393221184138</v>
      </c>
      <c r="AN48" s="115">
        <f>-PMT(Dashboard!$D$15,30,(NPV(Dashboard!$D$15,AN12:AN40)+IF(AN11="-",,AN11)),,1)</f>
        <v>17.723749725585922</v>
      </c>
      <c r="AO48" s="120">
        <f>-PMT(Dashboard!$D$15,30,(NPV(Dashboard!$D$15,AO12:AO40)+IF(AO11="-",,AO11)),,1)</f>
        <v>133.14642055640206</v>
      </c>
      <c r="AP48" s="118">
        <f>-PMT(Dashboard!$D$15,30,(NPV(Dashboard!$D$15,AP12:AP40)+IF(AP11="-",,AP11)),,1)</f>
        <v>71.138628299028611</v>
      </c>
      <c r="AQ48" s="104">
        <f>-PMT(Dashboard!$D$15,30,(NPV(Dashboard!$D$15,AQ12:AQ40)+IF(AQ11="-",,AQ11)),,1)</f>
        <v>3.4650911281905394E-3</v>
      </c>
      <c r="AR48" s="106">
        <f>-PMT(Dashboard!$D$15,30,(NPV(Dashboard!$D$15,AR12:AR40)+IF(AR11="-",,AR11)),,1)</f>
        <v>2.8815099013068317E-3</v>
      </c>
      <c r="AT48" s="93" t="s">
        <v>23</v>
      </c>
      <c r="AU48" s="79">
        <v>30</v>
      </c>
      <c r="AV48" s="104">
        <f>-PMT(Dashboard!$D$15,30,(NPV(Dashboard!$D$15,AV12:AV40)+IF(AV11="-",,AV11)),,1)</f>
        <v>8.5656830047400531E-3</v>
      </c>
      <c r="AW48" s="105">
        <f>-PMT(Dashboard!$D$15,30,(NPV(Dashboard!$D$15,AW12:AW40)+IF(AW11="-",,AW11)),,1)</f>
        <v>6.2115454016839454E-3</v>
      </c>
      <c r="AX48" s="105">
        <f>-PMT(Dashboard!$D$15,30,(NPV(Dashboard!$D$15,AX12:AX40)+IF(AX11="-",,AX11)),,1)</f>
        <v>6.449427363360071E-3</v>
      </c>
      <c r="AY48" s="114">
        <f>-PMT(Dashboard!$D$15,30,(NPV(Dashboard!$D$15,AY12:AY40)+IF(AY11="-",,AY11)),,1)</f>
        <v>4.3833854861001472E-3</v>
      </c>
      <c r="AZ48" s="115">
        <f>-PMT(Dashboard!$D$15,30,(NPV(Dashboard!$D$15,AZ12:AZ40)+IF(AZ11="-",,AZ11)),,1)</f>
        <v>22.86601656033541</v>
      </c>
      <c r="BA48" s="117">
        <f>-PMT(Dashboard!$D$15,30,(NPV(Dashboard!$D$15,BA12:BA40)+IF(BA11="-",,BA11)),,1)</f>
        <v>96.083029597273708</v>
      </c>
      <c r="BB48" s="115">
        <f>-PMT(Dashboard!$D$15,30,(NPV(Dashboard!$D$15,BB12:BB40)+IF(BB11="-",,BB11)),,1)</f>
        <v>24.695297885162255</v>
      </c>
      <c r="BC48" s="120">
        <f>-PMT(Dashboard!$D$15,30,(NPV(Dashboard!$D$15,BC12:BC40)+IF(BC11="-",,BC11)),,1)</f>
        <v>113.86438565381624</v>
      </c>
      <c r="BD48" s="118">
        <f>-PMT(Dashboard!$D$15,30,(NPV(Dashboard!$D$15,BD12:BD40)+IF(BD11="-",,BD11)),,1)</f>
        <v>66.320962714782254</v>
      </c>
      <c r="BE48" s="104">
        <f>-PMT(Dashboard!$D$15,30,(NPV(Dashboard!$D$15,BE12:BE40)+IF(BE11="-",,BE11)),,1)</f>
        <v>8.5544997087918569E-3</v>
      </c>
      <c r="BF48" s="105">
        <f>-PMT(Dashboard!$D$15,30,(NPV(Dashboard!$D$15,BF12:BF40)+IF(BF11="-",,BF11)),,1)</f>
        <v>6.20957061760548E-3</v>
      </c>
      <c r="BG48" s="105">
        <f>-PMT(Dashboard!$D$15,30,(NPV(Dashboard!$D$15,BG12:BG40)+IF(BG11="-",,BG11)),,1)</f>
        <v>6.5778294758274992E-3</v>
      </c>
      <c r="BH48" s="114">
        <f>-PMT(Dashboard!$D$15,30,(NPV(Dashboard!$D$15,BH12:BH40)+IF(BH11="-",,BH11)),,1)</f>
        <v>4.4793734390078206E-3</v>
      </c>
      <c r="BI48" s="115">
        <f>-PMT(Dashboard!$D$15,30,(NPV(Dashboard!$D$15,BI12:BI40)+IF(BI11="-",,BI11)),,1)</f>
        <v>16.78780478719662</v>
      </c>
      <c r="BJ48" s="117">
        <f>-PMT(Dashboard!$D$15,30,(NPV(Dashboard!$D$15,BJ12:BJ40)+IF(BJ11="-",,BJ11)),,1)</f>
        <v>113.35857742368404</v>
      </c>
      <c r="BK48" s="115">
        <f>-PMT(Dashboard!$D$15,30,(NPV(Dashboard!$D$15,BK12:BK40)+IF(BK11="-",,BK11)),,1)</f>
        <v>18.130829170172348</v>
      </c>
      <c r="BL48" s="120">
        <f>-PMT(Dashboard!$D$15,30,(NPV(Dashboard!$D$15,BL12:BL40)+IF(BL11="-",,BL11)),,1)</f>
        <v>134.33698782229683</v>
      </c>
      <c r="BM48" s="118">
        <f>-PMT(Dashboard!$D$15,30,(NPV(Dashboard!$D$15,BM12:BM40)+IF(BM11="-",,BM11)),,1)</f>
        <v>71.899033641573126</v>
      </c>
      <c r="BO48" s="93" t="s">
        <v>23</v>
      </c>
      <c r="BP48" s="79">
        <v>30</v>
      </c>
      <c r="BQ48" s="122">
        <f>-PMT(Dashboard!$D$15,30,(NPV(Dashboard!$D$15,BQ12:BQ40)+IF(BQ11="-",,BQ11)),,1)</f>
        <v>93.999999999999957</v>
      </c>
      <c r="BR48" s="115">
        <f>-PMT(Dashboard!$D$15,30,(NPV(Dashboard!$D$15,BR12:BR40)+IF(BR11="-",,BR11)),,1)</f>
        <v>0.35642879027834468</v>
      </c>
      <c r="BS48" s="120">
        <f>-PMT(Dashboard!$D$15,30,(NPV(Dashboard!$D$15,BS12:BS40)+IF(BS11="-",,BS11)),,1)</f>
        <v>3.631409488794636</v>
      </c>
      <c r="BT48" s="118">
        <f>-PMT(Dashboard!$D$15,30,(NPV(Dashboard!$D$15,BT12:BT40)+IF(BT11="-",,BT11)),,1)</f>
        <v>1.9939191395364901</v>
      </c>
      <c r="BU48" s="115">
        <f>-PMT(Dashboard!$D$15,30,(NPV(Dashboard!$D$15,BU12:BU40)+IF(BU11="-",,BU11)),,1)</f>
        <v>0.1832861781917233</v>
      </c>
      <c r="BV48" s="120">
        <f>-PMT(Dashboard!$D$15,30,(NPV(Dashboard!$D$15,BV12:BV40)+IF(BV11="-",,BV11)),,1)</f>
        <v>3.5493763915060068</v>
      </c>
      <c r="BW48" s="118">
        <f>-PMT(Dashboard!$D$15,30,(NPV(Dashboard!$D$15,BW12:BW40)+IF(BW11="-",,BW11)),,1)</f>
        <v>1.8663312848488651</v>
      </c>
      <c r="BX48" s="118">
        <f>-PMT(Dashboard!$D$15,30,(NPV(Dashboard!$D$15,BX12:BX40)+IF(BX11="-",,BX11)),,1)</f>
        <v>2.3257072843553619</v>
      </c>
      <c r="BY48" s="118">
        <f>-PMT(Dashboard!$D$15,30,(NPV(Dashboard!$D$15,BY12:BY40)+IF(BY11="-",,BY11)),,1)</f>
        <v>2.1768888106477156</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tr">
        <f>IF(Dashboard!$D$4="2018 $","All Avoided Costs are in 2018 Dollars","All Avoided Costs are in Nominal Dollars")</f>
        <v>All Avoided Costs are in 2018 Dollars</v>
      </c>
      <c r="E50" s="97"/>
      <c r="F50" s="95"/>
      <c r="G50" s="95"/>
      <c r="H50" s="95"/>
      <c r="K50" s="10"/>
      <c r="L50" s="95"/>
      <c r="M50" s="95"/>
      <c r="N50" s="95"/>
      <c r="O50" s="95"/>
      <c r="P50" s="95"/>
      <c r="Q50" s="95"/>
      <c r="R50" s="75"/>
      <c r="S50" s="75"/>
      <c r="T50" s="75"/>
      <c r="U50" s="75"/>
      <c r="W50" s="96" t="s">
        <v>116</v>
      </c>
      <c r="X50" s="10"/>
      <c r="Y50" s="97" t="str">
        <f>$D50</f>
        <v>All Avoided Costs are in 2018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All Avoided Costs are in 2018 Dollars</v>
      </c>
      <c r="AW50" s="98"/>
      <c r="BO50" s="96" t="s">
        <v>116</v>
      </c>
      <c r="BP50" s="10"/>
      <c r="BQ50" s="97" t="str">
        <f>$D50</f>
        <v>All Avoided Costs are in 2018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9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CJ65"/>
  <sheetViews>
    <sheetView showGridLines="0" topLeftCell="B1"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("&amp;Dashboard!$D$4&amp;")"</f>
        <v>AESC 2018 Results: Avoided Cost of Electricity (2018 $)</v>
      </c>
      <c r="C2" s="11"/>
      <c r="F2" s="11"/>
      <c r="G2" s="11"/>
      <c r="H2" s="11"/>
      <c r="K2" s="11"/>
      <c r="L2" s="11"/>
      <c r="M2" s="11"/>
      <c r="N2" s="11"/>
      <c r="O2" s="11"/>
      <c r="P2" s="11"/>
      <c r="U2" s="12" t="s">
        <v>24</v>
      </c>
      <c r="W2" s="11" t="str">
        <f>$B$2</f>
        <v>AESC 2018 Results: Avoided Cost of Electricity (2018 $)</v>
      </c>
      <c r="X2" s="11"/>
      <c r="AB2" s="11"/>
      <c r="AI2" s="11"/>
      <c r="AK2" s="11"/>
      <c r="AQ2" s="11"/>
      <c r="AR2" s="12" t="s">
        <v>25</v>
      </c>
      <c r="AT2" s="11" t="str">
        <f>$B$2</f>
        <v>AESC 2018 Results: Avoided Cost of Electricity (2018 $)</v>
      </c>
      <c r="AV2" s="11"/>
      <c r="AW2" s="11"/>
      <c r="AZ2" s="11"/>
      <c r="BA2" s="11"/>
      <c r="BB2" s="11"/>
      <c r="BC2" s="11"/>
      <c r="BD2" s="11"/>
      <c r="BM2" s="12" t="s">
        <v>26</v>
      </c>
      <c r="BO2" s="11" t="str">
        <f>$B$2</f>
        <v>AESC 2018 Results: Avoided Cost of Electricity (2018 $)</v>
      </c>
      <c r="BQ2" s="11"/>
      <c r="BR2" s="11"/>
      <c r="BS2" s="11"/>
      <c r="BU2" s="11"/>
      <c r="BV2" s="11"/>
      <c r="BW2" s="12"/>
      <c r="BY2" s="12"/>
      <c r="CJ2" s="12" t="s">
        <v>27</v>
      </c>
    </row>
    <row r="3" spans="1:88" ht="23.25" x14ac:dyDescent="0.35">
      <c r="B3" s="13" t="s">
        <v>28</v>
      </c>
      <c r="D3" s="13" t="s">
        <v>124</v>
      </c>
      <c r="F3" s="11"/>
      <c r="G3" s="11"/>
      <c r="H3" s="11"/>
      <c r="K3" s="11"/>
      <c r="L3" s="11"/>
      <c r="M3" s="11"/>
      <c r="N3" s="11"/>
      <c r="O3" s="11"/>
      <c r="P3" s="11"/>
      <c r="Q3" s="11"/>
      <c r="R3" s="11"/>
      <c r="S3" s="11"/>
      <c r="T3" s="11"/>
      <c r="U3" s="11"/>
      <c r="W3" s="13" t="s">
        <v>28</v>
      </c>
      <c r="Y3" s="13" t="str">
        <f>D3</f>
        <v>SEMA</v>
      </c>
      <c r="AI3" s="11"/>
      <c r="AJ3" s="11"/>
      <c r="AK3" s="11"/>
      <c r="AL3" s="11"/>
      <c r="AQ3" s="11"/>
      <c r="AR3" s="11"/>
      <c r="AT3" s="13" t="s">
        <v>28</v>
      </c>
      <c r="AV3" s="13" t="str">
        <f>Y3</f>
        <v>SEMA</v>
      </c>
      <c r="BO3" s="13" t="s">
        <v>28</v>
      </c>
      <c r="BQ3" s="13" t="str">
        <f>AV3</f>
        <v>SEMA</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v>4.746678904710977E-2</v>
      </c>
      <c r="E11" s="49">
        <v>4.3229446789600265E-2</v>
      </c>
      <c r="F11" s="49">
        <v>3.1863114907525199E-2</v>
      </c>
      <c r="G11" s="49">
        <v>2.5915024674691662E-2</v>
      </c>
      <c r="H11" s="50">
        <v>3.8693606154167615E-3</v>
      </c>
      <c r="I11" s="101">
        <f>IFERROR((D11+$H11)*(1+Dashboard!$D$7)*(1+Dashboard!$D$8),"-")</f>
        <v>5.9878484966370951E-2</v>
      </c>
      <c r="J11" s="102">
        <f>IFERROR((E11+$H11)*(1+Dashboard!$D$7)*(1+Dashboard!$D$8),"-")</f>
        <v>5.4936048957211867E-2</v>
      </c>
      <c r="K11" s="102">
        <f>IFERROR((F11+$H11)*(1+Dashboard!$D$7)*(1+Dashboard!$D$8),"-")</f>
        <v>4.1678359449959505E-2</v>
      </c>
      <c r="L11" s="103">
        <f>IFERROR((G11+$H11)*(1+Dashboard!$D$7)*(1+Dashboard!$D$8),"-")</f>
        <v>3.4740507002382466E-2</v>
      </c>
      <c r="M11" s="53">
        <v>104.4975</v>
      </c>
      <c r="N11" s="54">
        <v>0</v>
      </c>
      <c r="O11" s="109">
        <f>M11*(1+Dashboard!$D$8)</f>
        <v>112.85730000000001</v>
      </c>
      <c r="P11" s="111">
        <f>N11*(1+Dashboard!$D$10)*(1+Dashboard!$D$7)*(1+Dashboard!$D$8)</f>
        <v>0</v>
      </c>
      <c r="Q11" s="112">
        <f>O11*Dashboard!$D$9+P11*(1-Dashboard!$D$9)</f>
        <v>56.428650000000005</v>
      </c>
      <c r="R11" s="51">
        <v>4.5903584515619753E-2</v>
      </c>
      <c r="S11" s="49">
        <v>4.6881886764262748E-2</v>
      </c>
      <c r="T11" s="49">
        <v>4.4717701943951693E-2</v>
      </c>
      <c r="U11" s="52">
        <v>4.5001861261661585E-2</v>
      </c>
      <c r="W11" s="36">
        <v>2018</v>
      </c>
      <c r="X11" s="47"/>
      <c r="Y11" s="56">
        <v>1.955572788517863E-2</v>
      </c>
      <c r="Z11" s="49">
        <v>1.362871101582314E-2</v>
      </c>
      <c r="AA11" s="49">
        <v>1.3483910535859688E-2</v>
      </c>
      <c r="AB11" s="52">
        <v>8.8866456076802207E-3</v>
      </c>
      <c r="AC11" s="53">
        <v>239.64009263490385</v>
      </c>
      <c r="AD11" s="55" t="s">
        <v>121</v>
      </c>
      <c r="AE11" s="109">
        <f>IFERROR(AC11*(1+Dashboard!$D$8),"-")</f>
        <v>258.81130004569616</v>
      </c>
      <c r="AF11" s="119" t="str">
        <f>IFERROR(AD11*(1+Dashboard!$D$7)*(1+Dashboard!$D$8)*(1+Dashboard!$D$10)*(1+$N11),"-")</f>
        <v>-</v>
      </c>
      <c r="AG11" s="112">
        <f>IF(AND(AE11="-",AF11="-"),"-",IFERROR(AE11*Dashboard!$D$9,0)+IFERROR(AF11*(1-Dashboard!$D$9),0))</f>
        <v>129.40565002284808</v>
      </c>
      <c r="AH11" s="51" t="s">
        <v>121</v>
      </c>
      <c r="AI11" s="49" t="s">
        <v>121</v>
      </c>
      <c r="AJ11" s="49" t="s">
        <v>121</v>
      </c>
      <c r="AK11" s="52" t="s">
        <v>121</v>
      </c>
      <c r="AL11" s="53" t="s">
        <v>121</v>
      </c>
      <c r="AM11" s="55" t="s">
        <v>121</v>
      </c>
      <c r="AN11" s="109" t="str">
        <f>IFERROR(AL11*(1+Dashboard!$D$8),"-")</f>
        <v>-</v>
      </c>
      <c r="AO11" s="119" t="str">
        <f>IFERROR(AM11*(1+Dashboard!$D$7)*(1+Dashboard!$D$8)*(1+Dashboard!$D$10),"-")</f>
        <v>-</v>
      </c>
      <c r="AP11" s="112" t="str">
        <f>IF(AND(AN11="-",AO11="-"),"-",IFERROR(AN11*Dashboard!$D$9,0)+IFERROR(AO11*(1-Dashboard!$D$9),0))</f>
        <v>-</v>
      </c>
      <c r="AQ11" s="56">
        <v>7.4809652186822329E-3</v>
      </c>
      <c r="AR11" s="58">
        <v>0</v>
      </c>
      <c r="AT11" s="36">
        <v>2018</v>
      </c>
      <c r="AU11" s="47"/>
      <c r="AV11" s="56">
        <v>1.9151799316945821E-2</v>
      </c>
      <c r="AW11" s="49">
        <v>1.377607744310577E-2</v>
      </c>
      <c r="AX11" s="49">
        <v>1.2834710638624904E-2</v>
      </c>
      <c r="AY11" s="52">
        <v>8.3595987252984005E-3</v>
      </c>
      <c r="AZ11" s="53">
        <v>247.30796036656278</v>
      </c>
      <c r="BA11" s="55" t="s">
        <v>121</v>
      </c>
      <c r="BB11" s="109">
        <f>IFERROR(AZ11*(1+Dashboard!$D$8),"-")</f>
        <v>267.09259719588783</v>
      </c>
      <c r="BC11" s="119" t="str">
        <f>IFERROR(BA11*(1+Dashboard!$D$7)*(1+Dashboard!$D$8)*(1+Dashboard!$D$10),"-")</f>
        <v>-</v>
      </c>
      <c r="BD11" s="112">
        <f>IF(AND(BB11="-",BC11="-"),"-",IFERROR(BB11*Dashboard!$D$9,0)+IFERROR(BC11*(1-Dashboard!$D$9),0))</f>
        <v>133.54629859794392</v>
      </c>
      <c r="BE11" s="51" t="s">
        <v>121</v>
      </c>
      <c r="BF11" s="49" t="s">
        <v>121</v>
      </c>
      <c r="BG11" s="49" t="s">
        <v>121</v>
      </c>
      <c r="BH11" s="52" t="s">
        <v>121</v>
      </c>
      <c r="BI11" s="53" t="s">
        <v>121</v>
      </c>
      <c r="BJ11" s="55" t="s">
        <v>121</v>
      </c>
      <c r="BK11" s="109" t="str">
        <f>IFERROR(BI11*(1+Dashboard!$D$8),"-")</f>
        <v>-</v>
      </c>
      <c r="BL11" s="119" t="str">
        <f>IFERROR(BJ11*(1+Dashboard!$D$7)*(1+Dashboard!$D$8)*(1+Dashboard!$D$10),"-")</f>
        <v>-</v>
      </c>
      <c r="BM11" s="112" t="str">
        <f>IF(AND(BK11="-",BL11="-"),"-",IFERROR(BK11*Dashboard!$D$9,0)+IFERROR(BL11*(1-Dashboard!$D$9),0))</f>
        <v>-</v>
      </c>
      <c r="BO11" s="36">
        <v>2018</v>
      </c>
      <c r="BP11" s="47"/>
      <c r="BQ11" s="59">
        <v>94</v>
      </c>
      <c r="BR11" s="60">
        <v>5.3250000000000002</v>
      </c>
      <c r="BS11" s="57">
        <v>16.643999999999998</v>
      </c>
      <c r="BT11" s="112">
        <f>IF(AND(BR11="-",BS11="-"),"-",IFERROR(BR11*Dashboard!$D$9,0)+IFERROR(BS11*(1-Dashboard!$D$9),0))</f>
        <v>10.984499999999999</v>
      </c>
      <c r="BU11" s="60" t="s">
        <v>121</v>
      </c>
      <c r="BV11" s="57" t="s">
        <v>121</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v>4.9462487730925681E-2</v>
      </c>
      <c r="E12" s="49">
        <v>4.5122374400320568E-2</v>
      </c>
      <c r="F12" s="49">
        <v>3.1954093647711498E-2</v>
      </c>
      <c r="G12" s="49">
        <v>2.8389869464659736E-2</v>
      </c>
      <c r="H12" s="50">
        <v>8.2487564474023611E-3</v>
      </c>
      <c r="I12" s="101">
        <f>IFERROR((D12+$H12)*(1+Dashboard!$D$7)*(1+Dashboard!$D$8),"-")</f>
        <v>6.7314395209601835E-2</v>
      </c>
      <c r="J12" s="102">
        <f>IFERROR((E12+$H12)*(1+Dashboard!$D$7)*(1+Dashboard!$D$8),"-")</f>
        <v>6.2252087020784032E-2</v>
      </c>
      <c r="K12" s="102">
        <f>IFERROR((F12+$H12)*(1+Dashboard!$D$7)*(1+Dashboard!$D$8),"-")</f>
        <v>4.6892604350940809E-2</v>
      </c>
      <c r="L12" s="103">
        <f>IFERROR((G12+$H12)*(1+Dashboard!$D$7)*(1+Dashboard!$D$8),"-")</f>
        <v>4.2735293263829244E-2</v>
      </c>
      <c r="M12" s="53">
        <v>100.00999999999999</v>
      </c>
      <c r="N12" s="54">
        <v>0</v>
      </c>
      <c r="O12" s="109">
        <f>M12*(1+Dashboard!$D$8)</f>
        <v>108.0108</v>
      </c>
      <c r="P12" s="111">
        <f>N12*(1+Dashboard!$D$10)*(1+Dashboard!$D$7)*(1+Dashboard!$D$8)</f>
        <v>0</v>
      </c>
      <c r="Q12" s="112">
        <f>O12*Dashboard!$D$9+P12*(1-Dashboard!$D$9)</f>
        <v>54.005400000000002</v>
      </c>
      <c r="R12" s="51">
        <v>4.4646866518084541E-2</v>
      </c>
      <c r="S12" s="49">
        <v>4.5598385454359409E-2</v>
      </c>
      <c r="T12" s="49">
        <v>4.3493450255671084E-2</v>
      </c>
      <c r="U12" s="52">
        <v>4.376983004739185E-2</v>
      </c>
      <c r="W12" s="36">
        <v>2019</v>
      </c>
      <c r="X12" s="47"/>
      <c r="Y12" s="51">
        <v>3.061231436908576E-2</v>
      </c>
      <c r="Z12" s="49">
        <v>2.1213298341580807E-2</v>
      </c>
      <c r="AA12" s="49">
        <v>2.0547792223988708E-2</v>
      </c>
      <c r="AB12" s="52">
        <v>1.5046879378526428E-2</v>
      </c>
      <c r="AC12" s="53">
        <v>125.95102666797629</v>
      </c>
      <c r="AD12" s="55" t="s">
        <v>121</v>
      </c>
      <c r="AE12" s="109">
        <f>IFERROR(AC12*(1+Dashboard!$D$8),"-")</f>
        <v>136.02710880141441</v>
      </c>
      <c r="AF12" s="119" t="str">
        <f>IFERROR(AD12*(1+Dashboard!$D$7)*(1+Dashboard!$D$8)*(1+Dashboard!$D$10),"-")</f>
        <v>-</v>
      </c>
      <c r="AG12" s="112">
        <f>IF(AND(AE12="-",AF12="-"),"-",IFERROR(AE12*Dashboard!$D$9,0)+IFERROR(AF12*(1-Dashboard!$D$9),0))</f>
        <v>68.013554400707207</v>
      </c>
      <c r="AH12" s="51">
        <v>1.9747890524607768E-2</v>
      </c>
      <c r="AI12" s="49">
        <v>1.3684620125893877E-2</v>
      </c>
      <c r="AJ12" s="49">
        <v>1.3255304596358566E-2</v>
      </c>
      <c r="AK12" s="52">
        <v>9.7066861107434899E-3</v>
      </c>
      <c r="AL12" s="53">
        <v>151.74822490117626</v>
      </c>
      <c r="AM12" s="55" t="s">
        <v>121</v>
      </c>
      <c r="AN12" s="109">
        <f>IFERROR(AL12*(1+Dashboard!$D$8),"-")</f>
        <v>163.88808289327037</v>
      </c>
      <c r="AO12" s="119" t="str">
        <f>IFERROR(AM12*(1+Dashboard!$D$7)*(1+Dashboard!$D$8)*(1+Dashboard!$D$10),"-")</f>
        <v>-</v>
      </c>
      <c r="AP12" s="112">
        <f>IF(AND(AN12="-",AO12="-"),"-",IFERROR(AN12*Dashboard!$D$9,0)+IFERROR(AO12*(1-Dashboard!$D$9),0))</f>
        <v>81.944041446635183</v>
      </c>
      <c r="AQ12" s="56">
        <v>1.1796579428169493E-2</v>
      </c>
      <c r="AR12" s="58">
        <v>7.3728621426059323E-3</v>
      </c>
      <c r="AT12" s="36">
        <v>2019</v>
      </c>
      <c r="AU12" s="47"/>
      <c r="AV12" s="51">
        <v>2.9772154162821994E-2</v>
      </c>
      <c r="AW12" s="49">
        <v>2.1303842657477173E-2</v>
      </c>
      <c r="AX12" s="49">
        <v>1.9548017815286787E-2</v>
      </c>
      <c r="AY12" s="52">
        <v>1.4002675287675213E-2</v>
      </c>
      <c r="AZ12" s="53">
        <v>129.05518435527375</v>
      </c>
      <c r="BA12" s="55" t="s">
        <v>121</v>
      </c>
      <c r="BB12" s="109">
        <f>IFERROR(AZ12*(1+Dashboard!$D$8),"-")</f>
        <v>139.37959910369565</v>
      </c>
      <c r="BC12" s="119" t="str">
        <f>IFERROR(BA12*(1+Dashboard!$D$7)*(1+Dashboard!$D$8)*(1+Dashboard!$D$10),"-")</f>
        <v>-</v>
      </c>
      <c r="BD12" s="112">
        <f>IF(AND(BB12="-",BC12="-"),"-",IFERROR(BB12*Dashboard!$D$9,0)+IFERROR(BC12*(1-Dashboard!$D$9),0))</f>
        <v>69.689799551847827</v>
      </c>
      <c r="BE12" s="51">
        <v>1.9205906289884774E-2</v>
      </c>
      <c r="BF12" s="49">
        <v>1.3743029928445514E-2</v>
      </c>
      <c r="BG12" s="49">
        <v>1.26103538313067E-2</v>
      </c>
      <c r="BH12" s="52">
        <v>9.0330739224307507E-3</v>
      </c>
      <c r="BI12" s="53">
        <v>155.48817392201661</v>
      </c>
      <c r="BJ12" s="55" t="s">
        <v>121</v>
      </c>
      <c r="BK12" s="109">
        <f>IFERROR(BI12*(1+Dashboard!$D$8),"-")</f>
        <v>167.92722783577796</v>
      </c>
      <c r="BL12" s="119" t="str">
        <f>IFERROR(BJ12*(1+Dashboard!$D$7)*(1+Dashboard!$D$8)*(1+Dashboard!$D$10),"-")</f>
        <v>-</v>
      </c>
      <c r="BM12" s="112">
        <f>IF(AND(BK12="-",BL12="-"),"-",IFERROR(BK12*Dashboard!$D$9,0)+IFERROR(BL12*(1-Dashboard!$D$9),0))</f>
        <v>83.963613917888978</v>
      </c>
      <c r="BO12" s="36">
        <v>2019</v>
      </c>
      <c r="BP12" s="47"/>
      <c r="BQ12" s="59">
        <v>94</v>
      </c>
      <c r="BR12" s="53">
        <v>2.15</v>
      </c>
      <c r="BS12" s="57">
        <v>12.668849999999999</v>
      </c>
      <c r="BT12" s="112">
        <f>IF(AND(BR12="-",BS12="-"),"-",IFERROR(BR12*Dashboard!$D$9,0)+IFERROR(BS12*(1-Dashboard!$D$9),0))</f>
        <v>7.4094249999999997</v>
      </c>
      <c r="BU12" s="53">
        <v>2.6</v>
      </c>
      <c r="BV12" s="57">
        <v>12.668849999999999</v>
      </c>
      <c r="BW12" s="112">
        <f>IF(AND(BU12="-",BV12="-"),"-",IFERROR(BU12*Dashboard!$D$9,0)+IFERROR(BV12*(1-Dashboard!$D$9),0))</f>
        <v>7.6344249999999994</v>
      </c>
      <c r="BX12" s="112">
        <f>IFERROR(BT12*(1+Dashboard!$D$7)*(1+Dashboard!$D$8),"-")</f>
        <v>8.6423533199999998</v>
      </c>
      <c r="BY12" s="112">
        <f>IFERROR(BW12*(1+Dashboard!$D$7)*(1+Dashboard!$D$8),"-")</f>
        <v>8.9047933200000013</v>
      </c>
    </row>
    <row r="13" spans="1:88" x14ac:dyDescent="0.2">
      <c r="B13" s="36">
        <v>2020</v>
      </c>
      <c r="C13" s="47"/>
      <c r="D13" s="48">
        <v>5.194228060633968E-2</v>
      </c>
      <c r="E13" s="49">
        <v>4.8551894086324383E-2</v>
      </c>
      <c r="F13" s="49">
        <v>3.790233938071598E-2</v>
      </c>
      <c r="G13" s="49">
        <v>3.2737755636568028E-2</v>
      </c>
      <c r="H13" s="50">
        <v>8.5205107324035322E-3</v>
      </c>
      <c r="I13" s="101">
        <f>IFERROR((D13+$H13)*(1+Dashboard!$D$7)*(1+Dashboard!$D$8),"-")</f>
        <v>7.0523799817510099E-2</v>
      </c>
      <c r="J13" s="102">
        <f>IFERROR((E13+$H13)*(1+Dashboard!$D$7)*(1+Dashboard!$D$8),"-")</f>
        <v>6.656925298056425E-2</v>
      </c>
      <c r="K13" s="102">
        <f>IFERROR((F13+$H13)*(1+Dashboard!$D$7)*(1+Dashboard!$D$8),"-")</f>
        <v>5.4147612371942606E-2</v>
      </c>
      <c r="L13" s="103">
        <f>IFERROR((G13+$H13)*(1+Dashboard!$D$7)*(1+Dashboard!$D$8),"-")</f>
        <v>4.8123641892768437E-2</v>
      </c>
      <c r="M13" s="53">
        <v>73.849999999999994</v>
      </c>
      <c r="N13" s="54">
        <v>0</v>
      </c>
      <c r="O13" s="109">
        <f>M13*(1+Dashboard!$D$8)</f>
        <v>79.757999999999996</v>
      </c>
      <c r="P13" s="111">
        <f>N13*(1+Dashboard!$D$10)*(1+Dashboard!$D$7)*(1+Dashboard!$D$8)</f>
        <v>0</v>
      </c>
      <c r="Q13" s="112">
        <f>O13*Dashboard!$D$9+P13*(1-Dashboard!$D$9)</f>
        <v>39.878999999999998</v>
      </c>
      <c r="R13" s="51">
        <v>4.3435879311609089E-2</v>
      </c>
      <c r="S13" s="49">
        <v>4.4361589555171298E-2</v>
      </c>
      <c r="T13" s="49">
        <v>4.2313747939859966E-2</v>
      </c>
      <c r="U13" s="52">
        <v>4.2582631295257106E-2</v>
      </c>
      <c r="W13" s="36">
        <v>2020</v>
      </c>
      <c r="X13" s="47"/>
      <c r="Y13" s="51">
        <v>3.50895881920706E-2</v>
      </c>
      <c r="Z13" s="49">
        <v>2.5127903873272465E-2</v>
      </c>
      <c r="AA13" s="49">
        <v>2.6189102090828614E-2</v>
      </c>
      <c r="AB13" s="52">
        <v>1.8254307601719311E-2</v>
      </c>
      <c r="AC13" s="53">
        <v>153.41235289264577</v>
      </c>
      <c r="AD13" s="55" t="s">
        <v>121</v>
      </c>
      <c r="AE13" s="109">
        <f>IFERROR(AC13*(1+Dashboard!$D$8),"-")</f>
        <v>165.68534112405743</v>
      </c>
      <c r="AF13" s="119" t="str">
        <f>IFERROR(AD13*(1+Dashboard!$D$7)*(1+Dashboard!$D$8)*(1+Dashboard!$D$10),"-")</f>
        <v>-</v>
      </c>
      <c r="AG13" s="112">
        <f>IF(AND(AE13="-",AF13="-"),"-",IFERROR(AE13*Dashboard!$D$9,0)+IFERROR(AF13*(1-Dashboard!$D$9),0))</f>
        <v>82.842670562028715</v>
      </c>
      <c r="AH13" s="51">
        <v>3.2492753035175542E-2</v>
      </c>
      <c r="AI13" s="49">
        <v>2.3268291733055356E-2</v>
      </c>
      <c r="AJ13" s="49">
        <v>2.4250955063718559E-2</v>
      </c>
      <c r="AK13" s="52">
        <v>1.6903381865986868E-2</v>
      </c>
      <c r="AL13" s="53">
        <v>190.04813865805369</v>
      </c>
      <c r="AM13" s="55" t="s">
        <v>121</v>
      </c>
      <c r="AN13" s="109">
        <f>IFERROR(AL13*(1+Dashboard!$D$8),"-")</f>
        <v>205.25198975069799</v>
      </c>
      <c r="AO13" s="119" t="str">
        <f>IFERROR(AM13*(1+Dashboard!$D$7)*(1+Dashboard!$D$8)*(1+Dashboard!$D$10),"-")</f>
        <v>-</v>
      </c>
      <c r="AP13" s="112">
        <f>IF(AND(AN13="-",AO13="-"),"-",IFERROR(AN13*Dashboard!$D$9,0)+IFERROR(AO13*(1-Dashboard!$D$9),0))</f>
        <v>102.62599487534899</v>
      </c>
      <c r="AQ13" s="56">
        <v>1.3038117862865128E-2</v>
      </c>
      <c r="AR13" s="58">
        <v>1.1569973307524789E-2</v>
      </c>
      <c r="AT13" s="36">
        <v>2020</v>
      </c>
      <c r="AU13" s="47"/>
      <c r="AV13" s="51">
        <v>3.4017256755423525E-2</v>
      </c>
      <c r="AW13" s="49">
        <v>2.5093083003989412E-2</v>
      </c>
      <c r="AX13" s="49">
        <v>2.4663156108847763E-2</v>
      </c>
      <c r="AY13" s="52">
        <v>1.7132345758941028E-2</v>
      </c>
      <c r="AZ13" s="53">
        <v>156.93204825459205</v>
      </c>
      <c r="BA13" s="55" t="s">
        <v>121</v>
      </c>
      <c r="BB13" s="109">
        <f>IFERROR(AZ13*(1+Dashboard!$D$8),"-")</f>
        <v>169.48661211495943</v>
      </c>
      <c r="BC13" s="119" t="str">
        <f>IFERROR(BA13*(1+Dashboard!$D$7)*(1+Dashboard!$D$8)*(1+Dashboard!$D$10),"-")</f>
        <v>-</v>
      </c>
      <c r="BD13" s="112">
        <f>IF(AND(BB13="-",BC13="-"),"-",IFERROR(BB13*Dashboard!$D$9,0)+IFERROR(BC13*(1-Dashboard!$D$9),0))</f>
        <v>84.743306057479714</v>
      </c>
      <c r="BE13" s="51">
        <v>3.1499780408876604E-2</v>
      </c>
      <c r="BF13" s="49">
        <v>2.3236047812155197E-2</v>
      </c>
      <c r="BG13" s="49">
        <v>2.2837938026695408E-2</v>
      </c>
      <c r="BH13" s="52">
        <v>1.586445177445267E-2</v>
      </c>
      <c r="BI13" s="53">
        <v>194.40835828553941</v>
      </c>
      <c r="BJ13" s="55" t="s">
        <v>121</v>
      </c>
      <c r="BK13" s="109">
        <f>IFERROR(BI13*(1+Dashboard!$D$8),"-")</f>
        <v>209.96102694838257</v>
      </c>
      <c r="BL13" s="119" t="str">
        <f>IFERROR(BJ13*(1+Dashboard!$D$7)*(1+Dashboard!$D$8)*(1+Dashboard!$D$10),"-")</f>
        <v>-</v>
      </c>
      <c r="BM13" s="112">
        <f>IF(AND(BK13="-",BL13="-"),"-",IFERROR(BK13*Dashboard!$D$9,0)+IFERROR(BL13*(1-Dashboard!$D$9),0))</f>
        <v>104.98051347419128</v>
      </c>
      <c r="BO13" s="36">
        <v>2020</v>
      </c>
      <c r="BP13" s="47"/>
      <c r="BQ13" s="59">
        <v>94</v>
      </c>
      <c r="BR13" s="53">
        <v>0.92499999999999993</v>
      </c>
      <c r="BS13" s="57">
        <v>4.6398000000000001</v>
      </c>
      <c r="BT13" s="112">
        <f>IF(AND(BR13="-",BS13="-"),"-",IFERROR(BR13*Dashboard!$D$9,0)+IFERROR(BS13*(1-Dashboard!$D$9),0))</f>
        <v>2.7824</v>
      </c>
      <c r="BU13" s="53">
        <v>1.1499999999999999</v>
      </c>
      <c r="BV13" s="57">
        <v>4.6398000000000001</v>
      </c>
      <c r="BW13" s="112">
        <f>IF(AND(BU13="-",BV13="-"),"-",IFERROR(BU13*Dashboard!$D$9,0)+IFERROR(BV13*(1-Dashboard!$D$9),0))</f>
        <v>2.8948999999999998</v>
      </c>
      <c r="BX13" s="112">
        <f>IFERROR(BT13*(1+Dashboard!$D$7)*(1+Dashboard!$D$8),"-")</f>
        <v>3.2453913600000002</v>
      </c>
      <c r="BY13" s="112">
        <f>IFERROR(BW13*(1+Dashboard!$D$7)*(1+Dashboard!$D$8),"-")</f>
        <v>3.3766113600000001</v>
      </c>
    </row>
    <row r="14" spans="1:88" x14ac:dyDescent="0.2">
      <c r="B14" s="36">
        <v>2021</v>
      </c>
      <c r="C14" s="47"/>
      <c r="D14" s="48">
        <v>5.4944504243595642E-2</v>
      </c>
      <c r="E14" s="49">
        <v>5.0407558699110441E-2</v>
      </c>
      <c r="F14" s="49">
        <v>4.5667837002475287E-2</v>
      </c>
      <c r="G14" s="49">
        <v>3.7787581878786107E-2</v>
      </c>
      <c r="H14" s="50">
        <v>6.6028725242887418E-3</v>
      </c>
      <c r="I14" s="101">
        <f>IFERROR((D14+$H14)*(1+Dashboard!$D$7)*(1+Dashboard!$D$8),"-")</f>
        <v>7.1788860262060356E-2</v>
      </c>
      <c r="J14" s="102">
        <f>IFERROR((E14+$H14)*(1+Dashboard!$D$7)*(1+Dashboard!$D$8),"-")</f>
        <v>6.649696697897281E-2</v>
      </c>
      <c r="K14" s="102">
        <f>IFERROR((F14+$H14)*(1+Dashboard!$D$7)*(1+Dashboard!$D$8),"-")</f>
        <v>6.0968555592017568E-2</v>
      </c>
      <c r="L14" s="103">
        <f>IFERROR((G14+$H14)*(1+Dashboard!$D$7)*(1+Dashboard!$D$8),"-")</f>
        <v>5.1777026015746505E-2</v>
      </c>
      <c r="M14" s="53">
        <v>59.93</v>
      </c>
      <c r="N14" s="54">
        <v>0</v>
      </c>
      <c r="O14" s="109">
        <f>M14*(1+Dashboard!$D$8)</f>
        <v>64.724400000000003</v>
      </c>
      <c r="P14" s="111">
        <f>N14*(1+Dashboard!$D$10)*(1+Dashboard!$D$7)*(1+Dashboard!$D$8)</f>
        <v>0</v>
      </c>
      <c r="Q14" s="112">
        <f>O14*Dashboard!$D$9+P14*(1-Dashboard!$D$9)</f>
        <v>32.362200000000001</v>
      </c>
      <c r="R14" s="51">
        <v>4.3207073250855259E-2</v>
      </c>
      <c r="S14" s="49">
        <v>4.4127907154451855E-2</v>
      </c>
      <c r="T14" s="49">
        <v>4.2090852901580808E-2</v>
      </c>
      <c r="U14" s="52">
        <v>4.2358319867064224E-2</v>
      </c>
      <c r="W14" s="36">
        <v>2021</v>
      </c>
      <c r="X14" s="47"/>
      <c r="Y14" s="51">
        <v>3.6960221073516014E-2</v>
      </c>
      <c r="Z14" s="49">
        <v>2.6337892086720566E-2</v>
      </c>
      <c r="AA14" s="49">
        <v>3.1889470239898132E-2</v>
      </c>
      <c r="AB14" s="52">
        <v>2.1578993960353406E-2</v>
      </c>
      <c r="AC14" s="53">
        <v>25.578313072959471</v>
      </c>
      <c r="AD14" s="55" t="s">
        <v>121</v>
      </c>
      <c r="AE14" s="109">
        <f>IFERROR(AC14*(1+Dashboard!$D$8),"-")</f>
        <v>27.624578118796229</v>
      </c>
      <c r="AF14" s="119" t="str">
        <f>IFERROR(AD14*(1+Dashboard!$D$7)*(1+Dashboard!$D$8)*(1+Dashboard!$D$10),"-")</f>
        <v>-</v>
      </c>
      <c r="AG14" s="112">
        <f>IF(AND(AE14="-",AF14="-"),"-",IFERROR(AE14*Dashboard!$D$9,0)+IFERROR(AF14*(1-Dashboard!$D$9),0))</f>
        <v>13.812289059398115</v>
      </c>
      <c r="AH14" s="51">
        <v>3.6374798572832802E-2</v>
      </c>
      <c r="AI14" s="49">
        <v>2.5920719402134512E-2</v>
      </c>
      <c r="AJ14" s="49">
        <v>3.1384364673127559E-2</v>
      </c>
      <c r="AK14" s="52">
        <v>2.1237198693994725E-2</v>
      </c>
      <c r="AL14" s="53">
        <v>34.274939517765688</v>
      </c>
      <c r="AM14" s="55" t="s">
        <v>121</v>
      </c>
      <c r="AN14" s="109">
        <f>IFERROR(AL14*(1+Dashboard!$D$8),"-")</f>
        <v>37.016934679186946</v>
      </c>
      <c r="AO14" s="119" t="str">
        <f>IFERROR(AM14*(1+Dashboard!$D$7)*(1+Dashboard!$D$8)*(1+Dashboard!$D$10),"-")</f>
        <v>-</v>
      </c>
      <c r="AP14" s="112">
        <f>IF(AND(AN14="-",AO14="-"),"-",IFERROR(AN14*Dashboard!$D$9,0)+IFERROR(AO14*(1-Dashboard!$D$9),0))</f>
        <v>18.508467339593473</v>
      </c>
      <c r="AQ14" s="56">
        <v>1.3214928755350261E-2</v>
      </c>
      <c r="AR14" s="58">
        <v>1.1915286993738531E-2</v>
      </c>
      <c r="AT14" s="36">
        <v>2021</v>
      </c>
      <c r="AU14" s="47"/>
      <c r="AV14" s="51">
        <v>3.5485672122313683E-2</v>
      </c>
      <c r="AW14" s="49">
        <v>2.6115846136495244E-2</v>
      </c>
      <c r="AX14" s="49">
        <v>2.9755866426731222E-2</v>
      </c>
      <c r="AY14" s="52">
        <v>1.9989087321799253E-2</v>
      </c>
      <c r="AZ14" s="53">
        <v>26.120828727322579</v>
      </c>
      <c r="BA14" s="55" t="s">
        <v>121</v>
      </c>
      <c r="BB14" s="109">
        <f>IFERROR(AZ14*(1+Dashboard!$D$8),"-")</f>
        <v>28.210495025508386</v>
      </c>
      <c r="BC14" s="119" t="str">
        <f>IFERROR(BA14*(1+Dashboard!$D$7)*(1+Dashboard!$D$8)*(1+Dashboard!$D$10),"-")</f>
        <v>-</v>
      </c>
      <c r="BD14" s="112">
        <f>IF(AND(BB14="-",BC14="-"),"-",IFERROR(BB14*Dashboard!$D$9,0)+IFERROR(BC14*(1-Dashboard!$D$9),0))</f>
        <v>14.105247512754193</v>
      </c>
      <c r="BE14" s="51">
        <v>3.4923605383834259E-2</v>
      </c>
      <c r="BF14" s="49">
        <v>2.570219049514302E-2</v>
      </c>
      <c r="BG14" s="49">
        <v>2.9284555562575844E-2</v>
      </c>
      <c r="BH14" s="52">
        <v>1.9672474997889534E-2</v>
      </c>
      <c r="BI14" s="53">
        <v>35.001910494612261</v>
      </c>
      <c r="BJ14" s="55" t="s">
        <v>121</v>
      </c>
      <c r="BK14" s="109">
        <f>IFERROR(BI14*(1+Dashboard!$D$8),"-")</f>
        <v>37.802063334181241</v>
      </c>
      <c r="BL14" s="119" t="str">
        <f>IFERROR(BJ14*(1+Dashboard!$D$7)*(1+Dashboard!$D$8)*(1+Dashboard!$D$10),"-")</f>
        <v>-</v>
      </c>
      <c r="BM14" s="112">
        <f>IF(AND(BK14="-",BL14="-"),"-",IFERROR(BK14*Dashboard!$D$9,0)+IFERROR(BL14*(1-Dashboard!$D$9),0))</f>
        <v>18.901031667090621</v>
      </c>
      <c r="BO14" s="36">
        <v>2021</v>
      </c>
      <c r="BP14" s="47"/>
      <c r="BQ14" s="59">
        <v>94</v>
      </c>
      <c r="BR14" s="53">
        <v>0.27499999999999997</v>
      </c>
      <c r="BS14" s="57">
        <v>7.7650750000000004</v>
      </c>
      <c r="BT14" s="112">
        <f>IF(AND(BR14="-",BS14="-"),"-",IFERROR(BR14*Dashboard!$D$9,0)+IFERROR(BS14*(1-Dashboard!$D$9),0))</f>
        <v>4.0200374999999999</v>
      </c>
      <c r="BU14" s="53">
        <v>0.35000000000000003</v>
      </c>
      <c r="BV14" s="57">
        <v>7.7650750000000004</v>
      </c>
      <c r="BW14" s="112">
        <f>IF(AND(BU14="-",BV14="-"),"-",IFERROR(BU14*Dashboard!$D$9,0)+IFERROR(BV14*(1-Dashboard!$D$9),0))</f>
        <v>4.0575375000000005</v>
      </c>
      <c r="BX14" s="112">
        <f>IFERROR(BT14*(1+Dashboard!$D$7)*(1+Dashboard!$D$8),"-")</f>
        <v>4.6889717400000004</v>
      </c>
      <c r="BY14" s="112">
        <f>IFERROR(BW14*(1+Dashboard!$D$7)*(1+Dashboard!$D$8),"-")</f>
        <v>4.7327117400000018</v>
      </c>
    </row>
    <row r="15" spans="1:88" x14ac:dyDescent="0.2">
      <c r="B15" s="36">
        <v>2022</v>
      </c>
      <c r="C15" s="47"/>
      <c r="D15" s="48">
        <v>5.4390705360826075E-2</v>
      </c>
      <c r="E15" s="49">
        <v>4.8943716456346438E-2</v>
      </c>
      <c r="F15" s="49">
        <v>4.4765385977150553E-2</v>
      </c>
      <c r="G15" s="49">
        <v>3.6062121766000058E-2</v>
      </c>
      <c r="H15" s="50">
        <v>2.6783000587656562E-3</v>
      </c>
      <c r="I15" s="101">
        <f>IFERROR((D15+$H15)*(1+Dashboard!$D$7)*(1+Dashboard!$D$8),"-")</f>
        <v>6.6565287921411809E-2</v>
      </c>
      <c r="J15" s="102">
        <f>IFERROR((E15+$H15)*(1+Dashboard!$D$7)*(1+Dashboard!$D$8),"-")</f>
        <v>6.0211920063226752E-2</v>
      </c>
      <c r="K15" s="102">
        <f>IFERROR((F15+$H15)*(1+Dashboard!$D$7)*(1+Dashboard!$D$8),"-")</f>
        <v>5.533831539229267E-2</v>
      </c>
      <c r="L15" s="103">
        <f>IFERROR((G15+$H15)*(1+Dashboard!$D$7)*(1+Dashboard!$D$8),"-")</f>
        <v>4.5186828016406735E-2</v>
      </c>
      <c r="M15" s="53">
        <v>57.58</v>
      </c>
      <c r="N15" s="54">
        <v>0</v>
      </c>
      <c r="O15" s="109">
        <f>M15*(1+Dashboard!$D$8)</f>
        <v>62.186399999999999</v>
      </c>
      <c r="P15" s="111">
        <f>N15*(1+Dashboard!$D$10)*(1+Dashboard!$D$7)*(1+Dashboard!$D$8)</f>
        <v>0</v>
      </c>
      <c r="Q15" s="112">
        <f>O15*Dashboard!$D$9+P15*(1-Dashboard!$D$9)</f>
        <v>31.0932</v>
      </c>
      <c r="R15" s="51">
        <v>4.2984818918756315E-2</v>
      </c>
      <c r="S15" s="49">
        <v>4.3900916113549938E-2</v>
      </c>
      <c r="T15" s="49">
        <v>4.1874340333261206E-2</v>
      </c>
      <c r="U15" s="52">
        <v>4.2140431466333415E-2</v>
      </c>
      <c r="W15" s="36">
        <v>2022</v>
      </c>
      <c r="X15" s="47"/>
      <c r="Y15" s="51">
        <v>3.3115875162263331E-2</v>
      </c>
      <c r="Z15" s="49">
        <v>2.2785923349652636E-2</v>
      </c>
      <c r="AA15" s="49">
        <v>2.8308326609484076E-2</v>
      </c>
      <c r="AB15" s="52">
        <v>1.817177024640565E-2</v>
      </c>
      <c r="AC15" s="53">
        <v>17.113891367140273</v>
      </c>
      <c r="AD15" s="55" t="s">
        <v>121</v>
      </c>
      <c r="AE15" s="109">
        <f>IFERROR(AC15*(1+Dashboard!$D$8),"-")</f>
        <v>18.483002676511497</v>
      </c>
      <c r="AF15" s="119" t="str">
        <f>IFERROR(AD15*(1+Dashboard!$D$7)*(1+Dashboard!$D$8)*(1+Dashboard!$D$10),"-")</f>
        <v>-</v>
      </c>
      <c r="AG15" s="112">
        <f>IF(AND(AE15="-",AF15="-"),"-",IFERROR(AE15*Dashboard!$D$9,0)+IFERROR(AF15*(1-Dashboard!$D$9),0))</f>
        <v>9.2415013382557483</v>
      </c>
      <c r="AH15" s="51">
        <v>3.6483012861072167E-2</v>
      </c>
      <c r="AI15" s="49">
        <v>2.5102737902698569E-2</v>
      </c>
      <c r="AJ15" s="49">
        <v>3.1186645036822679E-2</v>
      </c>
      <c r="AK15" s="52">
        <v>2.0019429483884892E-2</v>
      </c>
      <c r="AL15" s="53">
        <v>25.930138435061018</v>
      </c>
      <c r="AM15" s="55" t="s">
        <v>121</v>
      </c>
      <c r="AN15" s="109">
        <f>IFERROR(AL15*(1+Dashboard!$D$8),"-")</f>
        <v>28.0045495098659</v>
      </c>
      <c r="AO15" s="119" t="str">
        <f>IFERROR(AM15*(1+Dashboard!$D$7)*(1+Dashboard!$D$8)*(1+Dashboard!$D$10),"-")</f>
        <v>-</v>
      </c>
      <c r="AP15" s="112">
        <f>IF(AND(AN15="-",AO15="-"),"-",IFERROR(AN15*Dashboard!$D$9,0)+IFERROR(AO15*(1-Dashboard!$D$9),0))</f>
        <v>14.00227475493295</v>
      </c>
      <c r="AQ15" s="56">
        <v>1.1979659472940855E-2</v>
      </c>
      <c r="AR15" s="58">
        <v>1.1979659472940855E-2</v>
      </c>
      <c r="AT15" s="36">
        <v>2022</v>
      </c>
      <c r="AU15" s="47"/>
      <c r="AV15" s="51">
        <v>3.1654942355746972E-2</v>
      </c>
      <c r="AW15" s="49">
        <v>2.2560891792148142E-2</v>
      </c>
      <c r="AX15" s="49">
        <v>2.6374127099698465E-2</v>
      </c>
      <c r="AY15" s="52">
        <v>1.6969721745726463E-2</v>
      </c>
      <c r="AZ15" s="53">
        <v>17.448560899735849</v>
      </c>
      <c r="BA15" s="55" t="s">
        <v>121</v>
      </c>
      <c r="BB15" s="109">
        <f>IFERROR(AZ15*(1+Dashboard!$D$8),"-")</f>
        <v>18.844445771714717</v>
      </c>
      <c r="BC15" s="119" t="str">
        <f>IFERROR(BA15*(1+Dashboard!$D$7)*(1+Dashboard!$D$8)*(1+Dashboard!$D$10),"-")</f>
        <v>-</v>
      </c>
      <c r="BD15" s="112">
        <f>IF(AND(BB15="-",BC15="-"),"-",IFERROR(BB15*Dashboard!$D$9,0)+IFERROR(BC15*(1-Dashboard!$D$9),0))</f>
        <v>9.4222228858573587</v>
      </c>
      <c r="BE15" s="51">
        <v>3.4873536134029944E-2</v>
      </c>
      <c r="BF15" s="49">
        <v>2.4854825710544304E-2</v>
      </c>
      <c r="BG15" s="49">
        <v>2.9055781055556087E-2</v>
      </c>
      <c r="BH15" s="52">
        <v>1.8695159758412416E-2</v>
      </c>
      <c r="BI15" s="53">
        <v>26.437213484448243</v>
      </c>
      <c r="BJ15" s="55" t="s">
        <v>121</v>
      </c>
      <c r="BK15" s="109">
        <f>IFERROR(BI15*(1+Dashboard!$D$8),"-")</f>
        <v>28.552190563204103</v>
      </c>
      <c r="BL15" s="119" t="str">
        <f>IFERROR(BJ15*(1+Dashboard!$D$7)*(1+Dashboard!$D$8)*(1+Dashboard!$D$10),"-")</f>
        <v>-</v>
      </c>
      <c r="BM15" s="112">
        <f>IF(AND(BK15="-",BL15="-"),"-",IFERROR(BK15*Dashboard!$D$9,0)+IFERROR(BL15*(1-Dashboard!$D$9),0))</f>
        <v>14.276095281602052</v>
      </c>
      <c r="BO15" s="36">
        <v>2022</v>
      </c>
      <c r="BP15" s="47"/>
      <c r="BQ15" s="59">
        <v>94</v>
      </c>
      <c r="BR15" s="53">
        <v>0.17500000000000002</v>
      </c>
      <c r="BS15" s="57">
        <v>7.9649999999999999</v>
      </c>
      <c r="BT15" s="112">
        <f>IF(AND(BR15="-",BS15="-"),"-",IFERROR(BR15*Dashboard!$D$9,0)+IFERROR(BS15*(1-Dashboard!$D$9),0))</f>
        <v>4.07</v>
      </c>
      <c r="BU15" s="53">
        <v>0.27499999999999997</v>
      </c>
      <c r="BV15" s="57">
        <v>7.9649999999999999</v>
      </c>
      <c r="BW15" s="112">
        <f>IF(AND(BU15="-",BV15="-"),"-",IFERROR(BU15*Dashboard!$D$9,0)+IFERROR(BV15*(1-Dashboard!$D$9),0))</f>
        <v>4.12</v>
      </c>
      <c r="BX15" s="112">
        <f>IFERROR(BT15*(1+Dashboard!$D$7)*(1+Dashboard!$D$8),"-")</f>
        <v>4.7472480000000008</v>
      </c>
      <c r="BY15" s="112">
        <f>IFERROR(BW15*(1+Dashboard!$D$7)*(1+Dashboard!$D$8),"-")</f>
        <v>4.8055680000000009</v>
      </c>
    </row>
    <row r="16" spans="1:88" x14ac:dyDescent="0.2">
      <c r="B16" s="36">
        <v>2023</v>
      </c>
      <c r="C16" s="47"/>
      <c r="D16" s="48">
        <v>5.5142377986151715E-2</v>
      </c>
      <c r="E16" s="49">
        <v>4.9255605518478907E-2</v>
      </c>
      <c r="F16" s="49">
        <v>4.1821528856009725E-2</v>
      </c>
      <c r="G16" s="49">
        <v>3.2883410647670815E-2</v>
      </c>
      <c r="H16" s="50">
        <v>2.9073608841288412E-3</v>
      </c>
      <c r="I16" s="101">
        <f>IFERROR((D16+$H16)*(1+Dashboard!$D$7)*(1+Dashboard!$D$8),"-")</f>
        <v>6.7709215418295249E-2</v>
      </c>
      <c r="J16" s="102">
        <f>IFERROR((E16+$H16)*(1+Dashboard!$D$7)*(1+Dashboard!$D$8),"-")</f>
        <v>6.0842884012001691E-2</v>
      </c>
      <c r="K16" s="102">
        <f>IFERROR((F16+$H16)*(1+Dashboard!$D$7)*(1+Dashboard!$D$8),"-")</f>
        <v>5.2171776992897635E-2</v>
      </c>
      <c r="L16" s="103">
        <f>IFERROR((G16+$H16)*(1+Dashboard!$D$7)*(1+Dashboard!$D$8),"-")</f>
        <v>4.1746355914691127E-2</v>
      </c>
      <c r="M16" s="53">
        <v>58.78</v>
      </c>
      <c r="N16" s="54">
        <v>20.790485999999998</v>
      </c>
      <c r="O16" s="109">
        <f>M16*(1+Dashboard!$D$8)</f>
        <v>63.482400000000005</v>
      </c>
      <c r="P16" s="111">
        <f>N16*(1+Dashboard!$D$10)*(1+Dashboard!$D$7)*(1+Dashboard!$D$8)</f>
        <v>24.638023236326401</v>
      </c>
      <c r="Q16" s="112">
        <f>O16*Dashboard!$D$9+P16*(1-Dashboard!$D$9)</f>
        <v>44.060211618163201</v>
      </c>
      <c r="R16" s="51">
        <v>4.2773463619224794E-2</v>
      </c>
      <c r="S16" s="49">
        <v>4.3685056386597851E-2</v>
      </c>
      <c r="T16" s="49">
        <v>4.1668445229677102E-2</v>
      </c>
      <c r="U16" s="52">
        <v>4.1933227999179382E-2</v>
      </c>
      <c r="W16" s="36">
        <v>2023</v>
      </c>
      <c r="X16" s="47"/>
      <c r="Y16" s="51">
        <v>2.2581529347853783E-2</v>
      </c>
      <c r="Z16" s="49">
        <v>1.5056780076098739E-2</v>
      </c>
      <c r="AA16" s="49">
        <v>1.7631682249651694E-2</v>
      </c>
      <c r="AB16" s="52">
        <v>1.1154995602657161E-2</v>
      </c>
      <c r="AC16" s="53" t="s">
        <v>121</v>
      </c>
      <c r="AD16" s="55">
        <v>16.439027647823753</v>
      </c>
      <c r="AE16" s="109" t="str">
        <f>IFERROR(AC16*(1+Dashboard!$D$8),"-")</f>
        <v>-</v>
      </c>
      <c r="AF16" s="119">
        <f>IFERROR(AD16*(1+Dashboard!$D$7)*(1+Dashboard!$D$8)*(1+Dashboard!$D$10),"-")</f>
        <v>19.481273557996374</v>
      </c>
      <c r="AG16" s="112">
        <f>IF(AND(AE16="-",AF16="-"),"-",IFERROR(AE16*Dashboard!$D$9,0)+IFERROR(AF16*(1-Dashboard!$D$9),0))</f>
        <v>9.7406367789981871</v>
      </c>
      <c r="AH16" s="51">
        <v>2.8379264461419938E-2</v>
      </c>
      <c r="AI16" s="49">
        <v>1.8922559988509221E-2</v>
      </c>
      <c r="AJ16" s="49">
        <v>2.215856002286869E-2</v>
      </c>
      <c r="AK16" s="52">
        <v>1.4019004886569909E-2</v>
      </c>
      <c r="AL16" s="53">
        <v>17.254704592181447</v>
      </c>
      <c r="AM16" s="55" t="s">
        <v>121</v>
      </c>
      <c r="AN16" s="109">
        <f>IFERROR(AL16*(1+Dashboard!$D$8),"-")</f>
        <v>18.635080959555964</v>
      </c>
      <c r="AO16" s="119" t="str">
        <f>IFERROR(AM16*(1+Dashboard!$D$7)*(1+Dashboard!$D$8)*(1+Dashboard!$D$10),"-")</f>
        <v>-</v>
      </c>
      <c r="AP16" s="112">
        <f>IF(AND(AN16="-",AO16="-"),"-",IFERROR(AN16*Dashboard!$D$9,0)+IFERROR(AO16*(1-Dashboard!$D$9),0))</f>
        <v>9.3175404797779819</v>
      </c>
      <c r="AQ16" s="56">
        <v>8.7978051089774006E-3</v>
      </c>
      <c r="AR16" s="58">
        <v>8.7978051089774006E-3</v>
      </c>
      <c r="AT16" s="36">
        <v>2023</v>
      </c>
      <c r="AU16" s="47"/>
      <c r="AV16" s="51">
        <v>2.6040177751133393E-2</v>
      </c>
      <c r="AW16" s="49">
        <v>1.8003593429602099E-2</v>
      </c>
      <c r="AX16" s="49">
        <v>1.9767317348541136E-2</v>
      </c>
      <c r="AY16" s="52">
        <v>1.2480524297995817E-2</v>
      </c>
      <c r="AZ16" s="53" t="s">
        <v>121</v>
      </c>
      <c r="BA16" s="55">
        <v>16.709913383702318</v>
      </c>
      <c r="BB16" s="109" t="str">
        <f>IFERROR(AZ16*(1+Dashboard!$D$8),"-")</f>
        <v>-</v>
      </c>
      <c r="BC16" s="119">
        <f>IFERROR(BA16*(1+Dashboard!$D$7)*(1+Dashboard!$D$8)*(1+Dashboard!$D$10),"-")</f>
        <v>19.802290058282388</v>
      </c>
      <c r="BD16" s="112">
        <f>IF(AND(BB16="-",BC16="-"),"-",IFERROR(BB16*Dashboard!$D$9,0)+IFERROR(BC16*(1-Dashboard!$D$9),0))</f>
        <v>9.901145029141194</v>
      </c>
      <c r="BE16" s="51">
        <v>3.2725909730823212E-2</v>
      </c>
      <c r="BF16" s="49">
        <v>2.2625958203451819E-2</v>
      </c>
      <c r="BG16" s="49">
        <v>2.4842512572355101E-2</v>
      </c>
      <c r="BH16" s="52">
        <v>1.5684858815980231E-2</v>
      </c>
      <c r="BI16" s="53">
        <v>17.539031223351692</v>
      </c>
      <c r="BJ16" s="55" t="s">
        <v>121</v>
      </c>
      <c r="BK16" s="109">
        <f>IFERROR(BI16*(1+Dashboard!$D$8),"-")</f>
        <v>18.942153721219828</v>
      </c>
      <c r="BL16" s="119" t="str">
        <f>IFERROR(BJ16*(1+Dashboard!$D$7)*(1+Dashboard!$D$8)*(1+Dashboard!$D$10),"-")</f>
        <v>-</v>
      </c>
      <c r="BM16" s="112">
        <f>IF(AND(BK16="-",BL16="-"),"-",IFERROR(BK16*Dashboard!$D$9,0)+IFERROR(BL16*(1-Dashboard!$D$9),0))</f>
        <v>9.471076860609914</v>
      </c>
      <c r="BO16" s="36">
        <v>2023</v>
      </c>
      <c r="BP16" s="47"/>
      <c r="BQ16" s="59">
        <v>94</v>
      </c>
      <c r="BR16" s="53">
        <v>0.1</v>
      </c>
      <c r="BS16" s="57">
        <v>5.8756932314410486</v>
      </c>
      <c r="BT16" s="112">
        <f>IF(AND(BR16="-",BS16="-"),"-",IFERROR(BR16*Dashboard!$D$9,0)+IFERROR(BS16*(1-Dashboard!$D$9),0))</f>
        <v>2.9878466157205241</v>
      </c>
      <c r="BU16" s="53">
        <v>0.2</v>
      </c>
      <c r="BV16" s="57">
        <v>8.1056250000000016</v>
      </c>
      <c r="BW16" s="112">
        <f>IF(AND(BU16="-",BV16="-"),"-",IFERROR(BU16*Dashboard!$D$9,0)+IFERROR(BV16*(1-Dashboard!$D$9),0))</f>
        <v>4.1528125000000005</v>
      </c>
      <c r="BX16" s="112">
        <f>IFERROR(BT16*(1+Dashboard!$D$7)*(1+Dashboard!$D$8),"-")</f>
        <v>3.4850242925764197</v>
      </c>
      <c r="BY16" s="112">
        <f>IFERROR(BW16*(1+Dashboard!$D$7)*(1+Dashboard!$D$8),"-")</f>
        <v>4.8438405000000007</v>
      </c>
    </row>
    <row r="17" spans="2:77" x14ac:dyDescent="0.2">
      <c r="B17" s="36">
        <v>2024</v>
      </c>
      <c r="C17" s="47"/>
      <c r="D17" s="48">
        <v>5.8848966691534485E-2</v>
      </c>
      <c r="E17" s="49">
        <v>5.4912149803484127E-2</v>
      </c>
      <c r="F17" s="49">
        <v>4.1193680218362928E-2</v>
      </c>
      <c r="G17" s="49">
        <v>3.7440013656441347E-2</v>
      </c>
      <c r="H17" s="50">
        <v>2.9001309160932988E-3</v>
      </c>
      <c r="I17" s="101">
        <f>IFERROR((D17+$H17)*(1+Dashboard!$D$7)*(1+Dashboard!$D$8),"-")</f>
        <v>7.2024147449537057E-2</v>
      </c>
      <c r="J17" s="102">
        <f>IFERROR((E17+$H17)*(1+Dashboard!$D$7)*(1+Dashboard!$D$8),"-")</f>
        <v>6.7432244231315122E-2</v>
      </c>
      <c r="K17" s="102">
        <f>IFERROR((F17+$H17)*(1+Dashboard!$D$7)*(1+Dashboard!$D$8),"-")</f>
        <v>5.1431021307229756E-2</v>
      </c>
      <c r="L17" s="103">
        <f>IFERROR((G17+$H17)*(1+Dashboard!$D$7)*(1+Dashboard!$D$8),"-")</f>
        <v>4.7052744629404418E-2</v>
      </c>
      <c r="M17" s="53">
        <v>61.24</v>
      </c>
      <c r="N17" s="54">
        <v>36.039740000000002</v>
      </c>
      <c r="O17" s="109">
        <f>M17*(1+Dashboard!$D$8)</f>
        <v>66.139200000000002</v>
      </c>
      <c r="P17" s="111">
        <f>N17*(1+Dashboard!$D$10)*(1+Dashboard!$D$7)*(1+Dashboard!$D$8)</f>
        <v>42.709340779776007</v>
      </c>
      <c r="Q17" s="112">
        <f>O17*Dashboard!$D$9+P17*(1-Dashboard!$D$9)</f>
        <v>54.424270389888008</v>
      </c>
      <c r="R17" s="51">
        <v>4.2404336799778355E-2</v>
      </c>
      <c r="S17" s="49">
        <v>4.3308062695722759E-2</v>
      </c>
      <c r="T17" s="49">
        <v>4.1308854507826002E-2</v>
      </c>
      <c r="U17" s="52">
        <v>4.1571352252612478E-2</v>
      </c>
      <c r="W17" s="36">
        <v>2024</v>
      </c>
      <c r="X17" s="47"/>
      <c r="Y17" s="51">
        <v>1.8287298824745082E-2</v>
      </c>
      <c r="Z17" s="49">
        <v>1.3184941525449849E-2</v>
      </c>
      <c r="AA17" s="49">
        <v>1.3064256782808712E-2</v>
      </c>
      <c r="AB17" s="52">
        <v>9.8006845027011538E-3</v>
      </c>
      <c r="AC17" s="53" t="s">
        <v>121</v>
      </c>
      <c r="AD17" s="55">
        <v>28.744944690671545</v>
      </c>
      <c r="AE17" s="109" t="str">
        <f>IFERROR(AC17*(1+Dashboard!$D$8),"-")</f>
        <v>-</v>
      </c>
      <c r="AF17" s="119">
        <f>IFERROR(AD17*(1+Dashboard!$D$7)*(1+Dashboard!$D$8)*(1+Dashboard!$D$10),"-")</f>
        <v>34.064553142994484</v>
      </c>
      <c r="AG17" s="112">
        <f>IF(AND(AE17="-",AF17="-"),"-",IFERROR(AE17*Dashboard!$D$9,0)+IFERROR(AF17*(1-Dashboard!$D$9),0))</f>
        <v>17.032276571497242</v>
      </c>
      <c r="AH17" s="51">
        <v>2.3601497609908827E-2</v>
      </c>
      <c r="AI17" s="49">
        <v>1.7016420461102737E-2</v>
      </c>
      <c r="AJ17" s="49">
        <v>1.6860665327865506E-2</v>
      </c>
      <c r="AK17" s="52">
        <v>1.2648715049867192E-2</v>
      </c>
      <c r="AL17" s="53" t="s">
        <v>121</v>
      </c>
      <c r="AM17" s="55">
        <v>16.684462092429609</v>
      </c>
      <c r="AN17" s="109" t="str">
        <f>IFERROR(AL17*(1+Dashboard!$D$8),"-")</f>
        <v>-</v>
      </c>
      <c r="AO17" s="119">
        <f>IFERROR(AM17*(1+Dashboard!$D$7)*(1+Dashboard!$D$8)*(1+Dashboard!$D$10),"-")</f>
        <v>19.772128689963655</v>
      </c>
      <c r="AP17" s="112">
        <f>IF(AND(AN17="-",AO17="-"),"-",IFERROR(AN17*Dashboard!$D$9,0)+IFERROR(AO17*(1-Dashboard!$D$9),0))</f>
        <v>9.8860643449818273</v>
      </c>
      <c r="AQ17" s="56">
        <v>5.7092617098499134E-3</v>
      </c>
      <c r="AR17" s="58">
        <v>5.7092617098499134E-3</v>
      </c>
      <c r="AT17" s="36">
        <v>2024</v>
      </c>
      <c r="AU17" s="47"/>
      <c r="AV17" s="51">
        <v>2.097702803155849E-2</v>
      </c>
      <c r="AW17" s="49">
        <v>1.5648017279007644E-2</v>
      </c>
      <c r="AX17" s="49">
        <v>1.4612608822485953E-2</v>
      </c>
      <c r="AY17" s="52">
        <v>1.0729591245138215E-2</v>
      </c>
      <c r="AZ17" s="53" t="s">
        <v>121</v>
      </c>
      <c r="BA17" s="55">
        <v>29.115769226398733</v>
      </c>
      <c r="BB17" s="109" t="str">
        <f>IFERROR(AZ17*(1+Dashboard!$D$8),"-")</f>
        <v>-</v>
      </c>
      <c r="BC17" s="119">
        <f>IFERROR(BA17*(1+Dashboard!$D$7)*(1+Dashboard!$D$8)*(1+Dashboard!$D$10),"-")</f>
        <v>34.50400335728223</v>
      </c>
      <c r="BD17" s="112">
        <f>IF(AND(BB17="-",BC17="-"),"-",IFERROR(BB17*Dashboard!$D$9,0)+IFERROR(BC17*(1-Dashboard!$D$9),0))</f>
        <v>17.252001678641115</v>
      </c>
      <c r="BE17" s="51">
        <v>2.7072848849601466E-2</v>
      </c>
      <c r="BF17" s="49">
        <v>2.0195253872626488E-2</v>
      </c>
      <c r="BG17" s="49">
        <v>1.885896082869102E-2</v>
      </c>
      <c r="BH17" s="52">
        <v>1.3847557507222951E-2</v>
      </c>
      <c r="BI17" s="53" t="s">
        <v>121</v>
      </c>
      <c r="BJ17" s="55">
        <v>16.899700214327634</v>
      </c>
      <c r="BK17" s="109" t="str">
        <f>IFERROR(BI17*(1+Dashboard!$D$8),"-")</f>
        <v>-</v>
      </c>
      <c r="BL17" s="119">
        <f>IFERROR(BJ17*(1+Dashboard!$D$7)*(1+Dashboard!$D$8)*(1+Dashboard!$D$10),"-")</f>
        <v>20.027199295271622</v>
      </c>
      <c r="BM17" s="112">
        <f>IF(AND(BK17="-",BL17="-"),"-",IFERROR(BK17*Dashboard!$D$9,0)+IFERROR(BL17*(1-Dashboard!$D$9),0))</f>
        <v>10.013599647635811</v>
      </c>
      <c r="BO17" s="36">
        <v>2024</v>
      </c>
      <c r="BP17" s="47"/>
      <c r="BQ17" s="59">
        <v>94</v>
      </c>
      <c r="BR17" s="53" t="s">
        <v>121</v>
      </c>
      <c r="BS17" s="57">
        <v>4.6359815737970704</v>
      </c>
      <c r="BT17" s="112">
        <f>IF(AND(BR17="-",BS17="-"),"-",IFERROR(BR17*Dashboard!$D$9,0)+IFERROR(BS17*(1-Dashboard!$D$9),0))</f>
        <v>2.3179907868985352</v>
      </c>
      <c r="BU17" s="53">
        <v>0.1</v>
      </c>
      <c r="BV17" s="57">
        <v>6.2406854602510453</v>
      </c>
      <c r="BW17" s="112">
        <f>IF(AND(BU17="-",BV17="-"),"-",IFERROR(BU17*Dashboard!$D$9,0)+IFERROR(BV17*(1-Dashboard!$D$9),0))</f>
        <v>3.1703427301255225</v>
      </c>
      <c r="BX17" s="112">
        <f>IFERROR(BT17*(1+Dashboard!$D$7)*(1+Dashboard!$D$8),"-")</f>
        <v>2.7037044538384518</v>
      </c>
      <c r="BY17" s="112">
        <f>IFERROR(BW17*(1+Dashboard!$D$7)*(1+Dashboard!$D$8),"-")</f>
        <v>3.6978877604184097</v>
      </c>
    </row>
    <row r="18" spans="2:77" x14ac:dyDescent="0.2">
      <c r="B18" s="36">
        <v>2025</v>
      </c>
      <c r="C18" s="47"/>
      <c r="D18" s="48">
        <v>5.5402305943422318E-2</v>
      </c>
      <c r="E18" s="49">
        <v>5.2059045241335339E-2</v>
      </c>
      <c r="F18" s="49">
        <v>4.3109546789656408E-2</v>
      </c>
      <c r="G18" s="49">
        <v>3.8592489505590875E-2</v>
      </c>
      <c r="H18" s="50">
        <v>2.464332530800176E-3</v>
      </c>
      <c r="I18" s="101">
        <f>IFERROR((D18+$H18)*(1+Dashboard!$D$7)*(1+Dashboard!$D$8),"-")</f>
        <v>6.749564711633313E-2</v>
      </c>
      <c r="J18" s="102">
        <f>IFERROR((E18+$H18)*(1+Dashboard!$D$7)*(1+Dashboard!$D$8),"-")</f>
        <v>6.3596067833418868E-2</v>
      </c>
      <c r="K18" s="102">
        <f>IFERROR((F18+$H18)*(1+Dashboard!$D$7)*(1+Dashboard!$D$8),"-")</f>
        <v>5.3157372839380566E-2</v>
      </c>
      <c r="L18" s="103">
        <f>IFERROR((G18+$H18)*(1+Dashboard!$D$7)*(1+Dashboard!$D$8),"-")</f>
        <v>4.788867722324653E-2</v>
      </c>
      <c r="M18" s="53">
        <v>65.650000000000006</v>
      </c>
      <c r="N18" s="54">
        <v>53.905214999999998</v>
      </c>
      <c r="O18" s="109">
        <f>M18*(1+Dashboard!$D$8)</f>
        <v>70.902000000000015</v>
      </c>
      <c r="P18" s="111">
        <f>N18*(1+Dashboard!$D$10)*(1+Dashboard!$D$7)*(1+Dashboard!$D$8)</f>
        <v>63.881043460416009</v>
      </c>
      <c r="Q18" s="112">
        <f>O18*Dashboard!$D$9+P18*(1-Dashboard!$D$9)</f>
        <v>67.391521730208012</v>
      </c>
      <c r="R18" s="51">
        <v>4.1843502291657945E-2</v>
      </c>
      <c r="S18" s="49">
        <v>4.2735275620799554E-2</v>
      </c>
      <c r="T18" s="49">
        <v>4.0762508712859226E-2</v>
      </c>
      <c r="U18" s="52">
        <v>4.102153469497493E-2</v>
      </c>
      <c r="W18" s="36">
        <v>2025</v>
      </c>
      <c r="X18" s="47"/>
      <c r="Y18" s="51">
        <v>1.2027078021625823E-2</v>
      </c>
      <c r="Z18" s="49">
        <v>8.7286461352993026E-3</v>
      </c>
      <c r="AA18" s="49">
        <v>9.6567162182856076E-3</v>
      </c>
      <c r="AB18" s="52">
        <v>7.0918059670831129E-3</v>
      </c>
      <c r="AC18" s="53" t="s">
        <v>121</v>
      </c>
      <c r="AD18" s="55">
        <v>472.15103327443489</v>
      </c>
      <c r="AE18" s="109" t="str">
        <f>IFERROR(AC18*(1+Dashboard!$D$8),"-")</f>
        <v>-</v>
      </c>
      <c r="AF18" s="119">
        <f>IFERROR(AD18*(1+Dashboard!$D$7)*(1+Dashboard!$D$8)*(1+Dashboard!$D$10),"-")</f>
        <v>559.52843665468174</v>
      </c>
      <c r="AG18" s="112">
        <f>IF(AND(AE18="-",AF18="-"),"-",IFERROR(AE18*Dashboard!$D$9,0)+IFERROR(AF18*(1-Dashboard!$D$9),0))</f>
        <v>279.76421832734087</v>
      </c>
      <c r="AH18" s="51">
        <v>1.6555797213951243E-2</v>
      </c>
      <c r="AI18" s="49">
        <v>1.2015361928185083E-2</v>
      </c>
      <c r="AJ18" s="49">
        <v>1.3292890856377663E-2</v>
      </c>
      <c r="AK18" s="52">
        <v>9.7621800790351782E-3</v>
      </c>
      <c r="AL18" s="53" t="s">
        <v>121</v>
      </c>
      <c r="AM18" s="55">
        <v>370.29045431895179</v>
      </c>
      <c r="AN18" s="109" t="str">
        <f>IFERROR(AL18*(1+Dashboard!$D$8),"-")</f>
        <v>-</v>
      </c>
      <c r="AO18" s="119">
        <f>IFERROR(AM18*(1+Dashboard!$D$7)*(1+Dashboard!$D$8)*(1+Dashboard!$D$10),"-")</f>
        <v>438.81729449230738</v>
      </c>
      <c r="AP18" s="112">
        <f>IF(AND(AN18="-",AO18="-"),"-",IFERROR(AN18*Dashboard!$D$9,0)+IFERROR(AO18*(1-Dashboard!$D$9),0))</f>
        <v>219.40864724615369</v>
      </c>
      <c r="AQ18" s="56">
        <v>4.3553406258867227E-3</v>
      </c>
      <c r="AR18" s="58">
        <v>4.3553406258867227E-3</v>
      </c>
      <c r="AT18" s="36">
        <v>2025</v>
      </c>
      <c r="AU18" s="47"/>
      <c r="AV18" s="51">
        <v>1.4175696513223016E-2</v>
      </c>
      <c r="AW18" s="49">
        <v>1.0586423469208104E-2</v>
      </c>
      <c r="AX18" s="49">
        <v>1.1034529316262406E-2</v>
      </c>
      <c r="AY18" s="52">
        <v>7.965988899797943E-3</v>
      </c>
      <c r="AZ18" s="53" t="s">
        <v>121</v>
      </c>
      <c r="BA18" s="55">
        <v>478.09602146877808</v>
      </c>
      <c r="BB18" s="109" t="str">
        <f>IFERROR(AZ18*(1+Dashboard!$D$8),"-")</f>
        <v>-</v>
      </c>
      <c r="BC18" s="119">
        <f>IFERROR(BA18*(1+Dashboard!$D$7)*(1+Dashboard!$D$8)*(1+Dashboard!$D$10),"-")</f>
        <v>566.57361863224173</v>
      </c>
      <c r="BD18" s="112">
        <f>IF(AND(BB18="-",BC18="-"),"-",IFERROR(BB18*Dashboard!$D$9,0)+IFERROR(BC18*(1-Dashboard!$D$9),0))</f>
        <v>283.28680931612087</v>
      </c>
      <c r="BE18" s="51">
        <v>1.951346423607141E-2</v>
      </c>
      <c r="BF18" s="49">
        <v>1.4572673417606298E-2</v>
      </c>
      <c r="BG18" s="49">
        <v>1.5189510651128627E-2</v>
      </c>
      <c r="BH18" s="52">
        <v>1.0965530995683466E-2</v>
      </c>
      <c r="BI18" s="53" t="s">
        <v>121</v>
      </c>
      <c r="BJ18" s="55">
        <v>374.95288693958435</v>
      </c>
      <c r="BK18" s="109" t="str">
        <f>IFERROR(BI18*(1+Dashboard!$D$8),"-")</f>
        <v>-</v>
      </c>
      <c r="BL18" s="119">
        <f>IFERROR(BJ18*(1+Dashboard!$D$7)*(1+Dashboard!$D$8)*(1+Dashboard!$D$10),"-")</f>
        <v>444.34256808355252</v>
      </c>
      <c r="BM18" s="112">
        <f>IF(AND(BK18="-",BL18="-"),"-",IFERROR(BK18*Dashboard!$D$9,0)+IFERROR(BL18*(1-Dashboard!$D$9),0))</f>
        <v>222.17128404177626</v>
      </c>
      <c r="BO18" s="36">
        <v>2025</v>
      </c>
      <c r="BP18" s="47"/>
      <c r="BQ18" s="59">
        <v>94</v>
      </c>
      <c r="BR18" s="53" t="s">
        <v>121</v>
      </c>
      <c r="BS18" s="57">
        <v>8.2769585174418605</v>
      </c>
      <c r="BT18" s="112">
        <f>IF(AND(BR18="-",BS18="-"),"-",IFERROR(BR18*Dashboard!$D$9,0)+IFERROR(BS18*(1-Dashboard!$D$9),0))</f>
        <v>4.1384792587209303</v>
      </c>
      <c r="BU18" s="53" t="s">
        <v>121</v>
      </c>
      <c r="BV18" s="57">
        <v>8.977801501937984</v>
      </c>
      <c r="BW18" s="112">
        <f>IF(AND(BU18="-",BV18="-"),"-",IFERROR(BU18*Dashboard!$D$9,0)+IFERROR(BV18*(1-Dashboard!$D$9),0))</f>
        <v>4.488900750968992</v>
      </c>
      <c r="BX18" s="112">
        <f>IFERROR(BT18*(1+Dashboard!$D$7)*(1+Dashboard!$D$8),"-")</f>
        <v>4.827122207372093</v>
      </c>
      <c r="BY18" s="112">
        <f>IFERROR(BW18*(1+Dashboard!$D$7)*(1+Dashboard!$D$8),"-")</f>
        <v>5.2358538359302331</v>
      </c>
    </row>
    <row r="19" spans="2:77" x14ac:dyDescent="0.2">
      <c r="B19" s="36">
        <v>2026</v>
      </c>
      <c r="C19" s="47"/>
      <c r="D19" s="48">
        <v>5.5371785680900829E-2</v>
      </c>
      <c r="E19" s="49">
        <v>5.179898055424325E-2</v>
      </c>
      <c r="F19" s="49">
        <v>4.6867042995836557E-2</v>
      </c>
      <c r="G19" s="49">
        <v>4.0933037529206878E-2</v>
      </c>
      <c r="H19" s="50">
        <v>2.3322450159680712E-3</v>
      </c>
      <c r="I19" s="101">
        <f>IFERROR((D19+$H19)*(1+Dashboard!$D$7)*(1+Dashboard!$D$8),"-")</f>
        <v>6.7305981404827894E-2</v>
      </c>
      <c r="J19" s="102">
        <f>IFERROR((E19+$H19)*(1+Dashboard!$D$7)*(1+Dashboard!$D$8),"-")</f>
        <v>6.3138661505094493E-2</v>
      </c>
      <c r="K19" s="102">
        <f>IFERROR((F19+$H19)*(1+Dashboard!$D$7)*(1+Dashboard!$D$8),"-")</f>
        <v>5.7386049536968929E-2</v>
      </c>
      <c r="L19" s="103">
        <f>IFERROR((G19+$H19)*(1+Dashboard!$D$7)*(1+Dashboard!$D$8),"-")</f>
        <v>5.0464625560692068E-2</v>
      </c>
      <c r="M19" s="53">
        <v>71.16</v>
      </c>
      <c r="N19" s="54">
        <v>74.867436000000012</v>
      </c>
      <c r="O19" s="109">
        <f>M19*(1+Dashboard!$D$8)</f>
        <v>76.852800000000002</v>
      </c>
      <c r="P19" s="111">
        <f>N19*(1+Dashboard!$D$10)*(1+Dashboard!$D$7)*(1+Dashboard!$D$8)</f>
        <v>88.722583388006427</v>
      </c>
      <c r="Q19" s="112">
        <f>O19*Dashboard!$D$9+P19*(1-Dashboard!$D$9)</f>
        <v>82.787691694003215</v>
      </c>
      <c r="R19" s="51">
        <v>4.1269602111379269E-2</v>
      </c>
      <c r="S19" s="49">
        <v>4.2149144416674091E-2</v>
      </c>
      <c r="T19" s="49">
        <v>4.0203434786975516E-2</v>
      </c>
      <c r="U19" s="52">
        <v>4.0458908125318792E-2</v>
      </c>
      <c r="W19" s="36">
        <v>2026</v>
      </c>
      <c r="X19" s="47"/>
      <c r="Y19" s="51">
        <v>6.2350274399042603E-3</v>
      </c>
      <c r="Z19" s="49">
        <v>4.4155914426220293E-3</v>
      </c>
      <c r="AA19" s="49">
        <v>5.4122538147377578E-3</v>
      </c>
      <c r="AB19" s="52">
        <v>3.7938628471267293E-3</v>
      </c>
      <c r="AC19" s="53" t="s">
        <v>121</v>
      </c>
      <c r="AD19" s="55">
        <v>558.69969471632794</v>
      </c>
      <c r="AE19" s="109" t="str">
        <f>IFERROR(AC19*(1+Dashboard!$D$8),"-")</f>
        <v>-</v>
      </c>
      <c r="AF19" s="119">
        <f>IFERROR(AD19*(1+Dashboard!$D$7)*(1+Dashboard!$D$8)*(1+Dashboard!$D$10),"-")</f>
        <v>662.09400109979902</v>
      </c>
      <c r="AG19" s="112">
        <f>IF(AND(AE19="-",AF19="-"),"-",IFERROR(AE19*Dashboard!$D$9,0)+IFERROR(AF19*(1-Dashboard!$D$9),0))</f>
        <v>331.04700054989951</v>
      </c>
      <c r="AH19" s="51">
        <v>1.1552961642149594E-2</v>
      </c>
      <c r="AI19" s="49">
        <v>8.1817055427104261E-3</v>
      </c>
      <c r="AJ19" s="49">
        <v>1.002843392782298E-2</v>
      </c>
      <c r="AK19" s="52">
        <v>7.029696720806184E-3</v>
      </c>
      <c r="AL19" s="53" t="s">
        <v>121</v>
      </c>
      <c r="AM19" s="55">
        <v>505.3024293780523</v>
      </c>
      <c r="AN19" s="109" t="str">
        <f>IFERROR(AL19*(1+Dashboard!$D$8),"-")</f>
        <v>-</v>
      </c>
      <c r="AO19" s="119">
        <f>IFERROR(AM19*(1+Dashboard!$D$7)*(1+Dashboard!$D$8)*(1+Dashboard!$D$10),"-")</f>
        <v>598.81490968458525</v>
      </c>
      <c r="AP19" s="112">
        <f>IF(AND(AN19="-",AO19="-"),"-",IFERROR(AN19*Dashboard!$D$9,0)+IFERROR(AO19*(1-Dashboard!$D$9),0))</f>
        <v>299.40745484229262</v>
      </c>
      <c r="AQ19" s="56">
        <v>3.0356917268565447E-3</v>
      </c>
      <c r="AR19" s="58">
        <v>3.0356917268565447E-3</v>
      </c>
      <c r="AT19" s="36">
        <v>2026</v>
      </c>
      <c r="AU19" s="47"/>
      <c r="AV19" s="51">
        <v>7.4827302009818734E-3</v>
      </c>
      <c r="AW19" s="49">
        <v>5.4858226450495845E-3</v>
      </c>
      <c r="AX19" s="49">
        <v>6.3461733838260466E-3</v>
      </c>
      <c r="AY19" s="52">
        <v>4.4309986781869296E-3</v>
      </c>
      <c r="AZ19" s="53" t="s">
        <v>121</v>
      </c>
      <c r="BA19" s="55">
        <v>563.37655337328397</v>
      </c>
      <c r="BB19" s="109" t="str">
        <f>IFERROR(AZ19*(1+Dashboard!$D$8),"-")</f>
        <v>-</v>
      </c>
      <c r="BC19" s="119">
        <f>IFERROR(BA19*(1+Dashboard!$D$7)*(1+Dashboard!$D$8)*(1+Dashboard!$D$10),"-")</f>
        <v>667.63637044427207</v>
      </c>
      <c r="BD19" s="112">
        <f>IF(AND(BB19="-",BC19="-"),"-",IFERROR(BB19*Dashboard!$D$9,0)+IFERROR(BC19*(1-Dashboard!$D$9),0))</f>
        <v>333.81818522213604</v>
      </c>
      <c r="BE19" s="51">
        <v>1.3864845956768606E-2</v>
      </c>
      <c r="BF19" s="49">
        <v>1.0164750549175875E-2</v>
      </c>
      <c r="BG19" s="49">
        <v>1.1758905375226192E-2</v>
      </c>
      <c r="BH19" s="52">
        <v>8.2102538054419846E-3</v>
      </c>
      <c r="BI19" s="53" t="s">
        <v>121</v>
      </c>
      <c r="BJ19" s="55">
        <v>509.53230110264218</v>
      </c>
      <c r="BK19" s="109" t="str">
        <f>IFERROR(BI19*(1+Dashboard!$D$8),"-")</f>
        <v>-</v>
      </c>
      <c r="BL19" s="119">
        <f>IFERROR(BJ19*(1+Dashboard!$D$7)*(1+Dashboard!$D$8)*(1+Dashboard!$D$10),"-")</f>
        <v>603.82757162221992</v>
      </c>
      <c r="BM19" s="112">
        <f>IF(AND(BK19="-",BL19="-"),"-",IFERROR(BK19*Dashboard!$D$9,0)+IFERROR(BL19*(1-Dashboard!$D$9),0))</f>
        <v>301.91378581110996</v>
      </c>
      <c r="BO19" s="36">
        <v>2026</v>
      </c>
      <c r="BP19" s="47"/>
      <c r="BQ19" s="59">
        <v>94</v>
      </c>
      <c r="BR19" s="53" t="s">
        <v>121</v>
      </c>
      <c r="BS19" s="57">
        <v>7.6259482528409084</v>
      </c>
      <c r="BT19" s="112">
        <f>IF(AND(BR19="-",BS19="-"),"-",IFERROR(BR19*Dashboard!$D$9,0)+IFERROR(BS19*(1-Dashboard!$D$9),0))</f>
        <v>3.8129741264204542</v>
      </c>
      <c r="BU19" s="53" t="s">
        <v>121</v>
      </c>
      <c r="BV19" s="57">
        <v>9.023941072443181</v>
      </c>
      <c r="BW19" s="112">
        <f>IF(AND(BU19="-",BV19="-"),"-",IFERROR(BU19*Dashboard!$D$9,0)+IFERROR(BV19*(1-Dashboard!$D$9),0))</f>
        <v>4.5119705362215905</v>
      </c>
      <c r="BX19" s="112">
        <f>IFERROR(BT19*(1+Dashboard!$D$7)*(1+Dashboard!$D$8),"-")</f>
        <v>4.4474530210568179</v>
      </c>
      <c r="BY19" s="112">
        <f>IFERROR(BW19*(1+Dashboard!$D$7)*(1+Dashboard!$D$8),"-")</f>
        <v>5.2627624334488639</v>
      </c>
    </row>
    <row r="20" spans="2:77" x14ac:dyDescent="0.2">
      <c r="B20" s="36">
        <v>2027</v>
      </c>
      <c r="C20" s="47"/>
      <c r="D20" s="48">
        <v>5.9876289696615813E-2</v>
      </c>
      <c r="E20" s="49">
        <v>5.5918884176916955E-2</v>
      </c>
      <c r="F20" s="49">
        <v>4.4687525489123803E-2</v>
      </c>
      <c r="G20" s="49">
        <v>3.8787876893246857E-2</v>
      </c>
      <c r="H20" s="50">
        <v>2.1385682336841267E-3</v>
      </c>
      <c r="I20" s="101">
        <f>IFERROR((D20+$H20)*(1+Dashboard!$D$7)*(1+Dashboard!$D$8),"-")</f>
        <v>7.2334130289901863E-2</v>
      </c>
      <c r="J20" s="102">
        <f>IFERROR((E20+$H20)*(1+Dashboard!$D$7)*(1+Dashboard!$D$8),"-")</f>
        <v>6.7718212491725119E-2</v>
      </c>
      <c r="K20" s="102">
        <f>IFERROR((F20+$H20)*(1+Dashboard!$D$7)*(1+Dashboard!$D$8),"-")</f>
        <v>5.4617955718283179E-2</v>
      </c>
      <c r="L20" s="103">
        <f>IFERROR((G20+$H20)*(1+Dashboard!$D$7)*(1+Dashboard!$D$8),"-")</f>
        <v>4.7736605596052306E-2</v>
      </c>
      <c r="M20" s="53">
        <v>76.849999999999994</v>
      </c>
      <c r="N20" s="54">
        <v>89.530249999999995</v>
      </c>
      <c r="O20" s="109">
        <f>M20*(1+Dashboard!$D$8)</f>
        <v>82.998000000000005</v>
      </c>
      <c r="P20" s="111">
        <f>N20*(1+Dashboard!$D$10)*(1+Dashboard!$D$7)*(1+Dashboard!$D$8)</f>
        <v>106.09893293760001</v>
      </c>
      <c r="Q20" s="112">
        <f>O20*Dashboard!$D$9+P20*(1-Dashboard!$D$9)</f>
        <v>94.548466468800001</v>
      </c>
      <c r="R20" s="51">
        <v>3.9690561581718402E-2</v>
      </c>
      <c r="S20" s="49">
        <v>4.0536451201342451E-2</v>
      </c>
      <c r="T20" s="49">
        <v>3.8665187512652799E-2</v>
      </c>
      <c r="U20" s="52">
        <v>3.8910886035275712E-2</v>
      </c>
      <c r="W20" s="36">
        <v>2027</v>
      </c>
      <c r="X20" s="47"/>
      <c r="Y20" s="51">
        <v>3.8311802171819972E-3</v>
      </c>
      <c r="Z20" s="49">
        <v>2.759113963645048E-3</v>
      </c>
      <c r="AA20" s="49">
        <v>2.9491292422786299E-3</v>
      </c>
      <c r="AB20" s="52">
        <v>2.0686545235559643E-3</v>
      </c>
      <c r="AC20" s="53" t="s">
        <v>121</v>
      </c>
      <c r="AD20" s="55">
        <v>547.14674027827459</v>
      </c>
      <c r="AE20" s="109" t="str">
        <f>IFERROR(AC20*(1+Dashboard!$D$8),"-")</f>
        <v>-</v>
      </c>
      <c r="AF20" s="119">
        <f>IFERROR(AD20*(1+Dashboard!$D$7)*(1+Dashboard!$D$8)*(1+Dashboard!$D$10),"-")</f>
        <v>648.40302918634882</v>
      </c>
      <c r="AG20" s="112">
        <f>IF(AND(AE20="-",AF20="-"),"-",IFERROR(AE20*Dashboard!$D$9,0)+IFERROR(AF20*(1-Dashboard!$D$9),0))</f>
        <v>324.20151459317441</v>
      </c>
      <c r="AH20" s="51">
        <v>6.463048224654171E-3</v>
      </c>
      <c r="AI20" s="49">
        <v>4.6545152129311993E-3</v>
      </c>
      <c r="AJ20" s="49">
        <v>4.9750634094692485E-3</v>
      </c>
      <c r="AK20" s="52">
        <v>3.4897376755942027E-3</v>
      </c>
      <c r="AL20" s="53" t="s">
        <v>121</v>
      </c>
      <c r="AM20" s="55">
        <v>588.32331709605273</v>
      </c>
      <c r="AN20" s="109" t="str">
        <f>IFERROR(AL20*(1+Dashboard!$D$8),"-")</f>
        <v>-</v>
      </c>
      <c r="AO20" s="119">
        <f>IFERROR(AM20*(1+Dashboard!$D$7)*(1+Dashboard!$D$8)*(1+Dashboard!$D$10),"-")</f>
        <v>697.1998421338094</v>
      </c>
      <c r="AP20" s="112">
        <f>IF(AND(AN20="-",AO20="-"),"-",IFERROR(AN20*Dashboard!$D$9,0)+IFERROR(AO20*(1-Dashboard!$D$9),0))</f>
        <v>348.5999210669047</v>
      </c>
      <c r="AQ20" s="56">
        <v>1.7671397711111025E-3</v>
      </c>
      <c r="AR20" s="58">
        <v>1.7671397711111025E-3</v>
      </c>
      <c r="AT20" s="36">
        <v>2027</v>
      </c>
      <c r="AU20" s="47"/>
      <c r="AV20" s="51">
        <v>4.5886619915492723E-3</v>
      </c>
      <c r="AW20" s="49">
        <v>3.4110361825256804E-3</v>
      </c>
      <c r="AX20" s="49">
        <v>3.4393889568919991E-3</v>
      </c>
      <c r="AY20" s="52">
        <v>2.3974377511012056E-3</v>
      </c>
      <c r="AZ20" s="53" t="s">
        <v>121</v>
      </c>
      <c r="BA20" s="55">
        <v>551.72688949456324</v>
      </c>
      <c r="BB20" s="109" t="str">
        <f>IFERROR(AZ20*(1+Dashboard!$D$8),"-")</f>
        <v>-</v>
      </c>
      <c r="BC20" s="119">
        <f>IFERROR(BA20*(1+Dashboard!$D$7)*(1+Dashboard!$D$8)*(1+Dashboard!$D$10),"-")</f>
        <v>653.83079180896209</v>
      </c>
      <c r="BD20" s="112">
        <f>IF(AND(BB20="-",BC20="-"),"-",IFERROR(BB20*Dashboard!$D$9,0)+IFERROR(BC20*(1-Dashboard!$D$9),0))</f>
        <v>326.91539590448104</v>
      </c>
      <c r="BE20" s="51">
        <v>7.740889766818239E-3</v>
      </c>
      <c r="BF20" s="49">
        <v>5.7542819950974081E-3</v>
      </c>
      <c r="BG20" s="49">
        <v>5.8021119946391779E-3</v>
      </c>
      <c r="BH20" s="52">
        <v>4.0443818673637378E-3</v>
      </c>
      <c r="BI20" s="53" t="s">
        <v>121</v>
      </c>
      <c r="BJ20" s="55">
        <v>593.24815422174106</v>
      </c>
      <c r="BK20" s="109" t="str">
        <f>IFERROR(BI20*(1+Dashboard!$D$8),"-")</f>
        <v>-</v>
      </c>
      <c r="BL20" s="119">
        <f>IFERROR(BJ20*(1+Dashboard!$D$7)*(1+Dashboard!$D$8)*(1+Dashboard!$D$10),"-")</f>
        <v>703.03608143758674</v>
      </c>
      <c r="BM20" s="112">
        <f>IF(AND(BK20="-",BL20="-"),"-",IFERROR(BK20*Dashboard!$D$9,0)+IFERROR(BL20*(1-Dashboard!$D$9),0))</f>
        <v>351.51804071879337</v>
      </c>
      <c r="BO20" s="36">
        <v>2027</v>
      </c>
      <c r="BP20" s="47"/>
      <c r="BQ20" s="59">
        <v>94</v>
      </c>
      <c r="BR20" s="53" t="s">
        <v>121</v>
      </c>
      <c r="BS20" s="57">
        <v>6.406174836693852</v>
      </c>
      <c r="BT20" s="112">
        <f>IF(AND(BR20="-",BS20="-"),"-",IFERROR(BR20*Dashboard!$D$9,0)+IFERROR(BS20*(1-Dashboard!$D$9),0))</f>
        <v>3.203087418346926</v>
      </c>
      <c r="BU20" s="53" t="s">
        <v>121</v>
      </c>
      <c r="BV20" s="57">
        <v>8.351940821816946</v>
      </c>
      <c r="BW20" s="112">
        <f>IF(AND(BU20="-",BV20="-"),"-",IFERROR(BU20*Dashboard!$D$9,0)+IFERROR(BV20*(1-Dashboard!$D$9),0))</f>
        <v>4.175970410908473</v>
      </c>
      <c r="BX20" s="112">
        <f>IFERROR(BT20*(1+Dashboard!$D$7)*(1+Dashboard!$D$8),"-")</f>
        <v>3.7360811647598551</v>
      </c>
      <c r="BY20" s="112">
        <f>IFERROR(BW20*(1+Dashboard!$D$7)*(1+Dashboard!$D$8),"-")</f>
        <v>4.8708518872836439</v>
      </c>
    </row>
    <row r="21" spans="2:77" x14ac:dyDescent="0.2">
      <c r="B21" s="36">
        <v>2028</v>
      </c>
      <c r="C21" s="47"/>
      <c r="D21" s="48">
        <v>6.1713882568670303E-2</v>
      </c>
      <c r="E21" s="49">
        <v>5.4339794144932126E-2</v>
      </c>
      <c r="F21" s="49">
        <v>4.885273716066265E-2</v>
      </c>
      <c r="G21" s="49">
        <v>3.9824727934573298E-2</v>
      </c>
      <c r="H21" s="50">
        <v>2.0284941965111095E-3</v>
      </c>
      <c r="I21" s="101">
        <f>IFERROR((D21+$H21)*(1+Dashboard!$D$7)*(1+Dashboard!$D$8),"-")</f>
        <v>7.4349108258907615E-2</v>
      </c>
      <c r="J21" s="102">
        <f>IFERROR((E21+$H21)*(1+Dashboard!$D$7)*(1+Dashboard!$D$8),"-")</f>
        <v>6.5747971521459406E-2</v>
      </c>
      <c r="K21" s="102">
        <f>IFERROR((F21+$H21)*(1+Dashboard!$D$7)*(1+Dashboard!$D$8),"-")</f>
        <v>5.9347868255007485E-2</v>
      </c>
      <c r="L21" s="103">
        <f>IFERROR((G21+$H21)*(1+Dashboard!$D$7)*(1+Dashboard!$D$8),"-")</f>
        <v>4.8817598293696862E-2</v>
      </c>
      <c r="M21" s="53">
        <v>82.490000000000009</v>
      </c>
      <c r="N21" s="54">
        <v>94.781010000000009</v>
      </c>
      <c r="O21" s="109">
        <f>M21*(1+Dashboard!$D$8)</f>
        <v>89.089200000000019</v>
      </c>
      <c r="P21" s="111">
        <f>N21*(1+Dashboard!$D$10)*(1+Dashboard!$D$7)*(1+Dashboard!$D$8)</f>
        <v>112.32141118502403</v>
      </c>
      <c r="Q21" s="112">
        <f>O21*Dashboard!$D$9+P21*(1-Dashboard!$D$9)</f>
        <v>100.70530559251202</v>
      </c>
      <c r="R21" s="51">
        <v>3.9190981955660328E-2</v>
      </c>
      <c r="S21" s="49">
        <v>4.002622447927421E-2</v>
      </c>
      <c r="T21" s="49">
        <v>3.817851412862254E-2</v>
      </c>
      <c r="U21" s="52">
        <v>3.8421120077818331E-2</v>
      </c>
      <c r="W21" s="36">
        <v>2028</v>
      </c>
      <c r="X21" s="47"/>
      <c r="Y21" s="51" t="s">
        <v>121</v>
      </c>
      <c r="Z21" s="49" t="s">
        <v>121</v>
      </c>
      <c r="AA21" s="49" t="s">
        <v>121</v>
      </c>
      <c r="AB21" s="52" t="s">
        <v>121</v>
      </c>
      <c r="AC21" s="53" t="s">
        <v>121</v>
      </c>
      <c r="AD21" s="55">
        <v>419.11419554831554</v>
      </c>
      <c r="AE21" s="109" t="str">
        <f>IFERROR(AC21*(1+Dashboard!$D$8),"-")</f>
        <v>-</v>
      </c>
      <c r="AF21" s="119">
        <f>IFERROR(AD21*(1+Dashboard!$D$7)*(1+Dashboard!$D$8)*(1+Dashboard!$D$10),"-")</f>
        <v>496.67647445055621</v>
      </c>
      <c r="AG21" s="112">
        <f>IF(AND(AE21="-",AF21="-"),"-",IFERROR(AE21*Dashboard!$D$9,0)+IFERROR(AF21*(1-Dashboard!$D$9),0))</f>
        <v>248.33823722527811</v>
      </c>
      <c r="AH21" s="51">
        <v>3.8108128675552232E-3</v>
      </c>
      <c r="AI21" s="49">
        <v>2.5687043245900586E-3</v>
      </c>
      <c r="AJ21" s="49">
        <v>3.1243995285086508E-3</v>
      </c>
      <c r="AK21" s="52">
        <v>2.0888420538261549E-3</v>
      </c>
      <c r="AL21" s="53" t="s">
        <v>121</v>
      </c>
      <c r="AM21" s="55">
        <v>577.91525765055485</v>
      </c>
      <c r="AN21" s="109" t="str">
        <f>IFERROR(AL21*(1+Dashboard!$D$8),"-")</f>
        <v>-</v>
      </c>
      <c r="AO21" s="119">
        <f>IFERROR(AM21*(1+Dashboard!$D$7)*(1+Dashboard!$D$8)*(1+Dashboard!$D$10),"-")</f>
        <v>684.86564222798506</v>
      </c>
      <c r="AP21" s="112">
        <f>IF(AND(AN21="-",AO21="-"),"-",IFERROR(AN21*Dashboard!$D$9,0)+IFERROR(AO21*(1-Dashboard!$D$9),0))</f>
        <v>342.43282111399253</v>
      </c>
      <c r="AQ21" s="56">
        <v>5.4830152874563599E-4</v>
      </c>
      <c r="AR21" s="58">
        <v>5.4830152874563599E-4</v>
      </c>
      <c r="AT21" s="36">
        <v>2028</v>
      </c>
      <c r="AU21" s="47"/>
      <c r="AV21" s="51">
        <v>0</v>
      </c>
      <c r="AW21" s="49">
        <v>0</v>
      </c>
      <c r="AX21" s="49">
        <v>0</v>
      </c>
      <c r="AY21" s="52">
        <v>0</v>
      </c>
      <c r="AZ21" s="53" t="s">
        <v>121</v>
      </c>
      <c r="BA21" s="55">
        <v>422.62258811097576</v>
      </c>
      <c r="BB21" s="109" t="str">
        <f>IFERROR(AZ21*(1+Dashboard!$D$8),"-")</f>
        <v>-</v>
      </c>
      <c r="BC21" s="119">
        <f>IFERROR(BA21*(1+Dashboard!$D$7)*(1+Dashboard!$D$8)*(1+Dashboard!$D$10),"-")</f>
        <v>500.83413856100452</v>
      </c>
      <c r="BD21" s="112">
        <f>IF(AND(BB21="-",BC21="-"),"-",IFERROR(BB21*Dashboard!$D$9,0)+IFERROR(BC21*(1-Dashboard!$D$9),0))</f>
        <v>250.41706928050226</v>
      </c>
      <c r="BE21" s="51">
        <v>4.5311436532667684E-3</v>
      </c>
      <c r="BF21" s="49">
        <v>3.1800443210845799E-3</v>
      </c>
      <c r="BG21" s="49">
        <v>3.6017949743146461E-3</v>
      </c>
      <c r="BH21" s="52">
        <v>2.388678497850307E-3</v>
      </c>
      <c r="BI21" s="53" t="s">
        <v>121</v>
      </c>
      <c r="BJ21" s="55">
        <v>582.75296921777203</v>
      </c>
      <c r="BK21" s="109" t="str">
        <f>IFERROR(BI21*(1+Dashboard!$D$8),"-")</f>
        <v>-</v>
      </c>
      <c r="BL21" s="119">
        <f>IFERROR(BJ21*(1+Dashboard!$D$7)*(1+Dashboard!$D$8)*(1+Dashboard!$D$10),"-")</f>
        <v>690.59863230833912</v>
      </c>
      <c r="BM21" s="112">
        <f>IF(AND(BK21="-",BL21="-"),"-",IFERROR(BK21*Dashboard!$D$9,0)+IFERROR(BL21*(1-Dashboard!$D$9),0))</f>
        <v>345.29931615416956</v>
      </c>
      <c r="BO21" s="36">
        <v>2028</v>
      </c>
      <c r="BP21" s="47"/>
      <c r="BQ21" s="59">
        <v>94</v>
      </c>
      <c r="BR21" s="53" t="s">
        <v>121</v>
      </c>
      <c r="BS21" s="57">
        <v>6.5389444841329549</v>
      </c>
      <c r="BT21" s="112">
        <f>IF(AND(BR21="-",BS21="-"),"-",IFERROR(BR21*Dashboard!$D$9,0)+IFERROR(BS21*(1-Dashboard!$D$9),0))</f>
        <v>3.2694722420664775</v>
      </c>
      <c r="BU21" s="53" t="s">
        <v>121</v>
      </c>
      <c r="BV21" s="57">
        <v>9.0249487234922565</v>
      </c>
      <c r="BW21" s="112">
        <f>IF(AND(BU21="-",BV21="-"),"-",IFERROR(BU21*Dashboard!$D$9,0)+IFERROR(BV21*(1-Dashboard!$D$9),0))</f>
        <v>4.5124743617461283</v>
      </c>
      <c r="BX21" s="112">
        <f>IFERROR(BT21*(1+Dashboard!$D$7)*(1+Dashboard!$D$8),"-")</f>
        <v>3.8135124231463395</v>
      </c>
      <c r="BY21" s="112">
        <f>IFERROR(BW21*(1+Dashboard!$D$7)*(1+Dashboard!$D$8),"-")</f>
        <v>5.2633500955406847</v>
      </c>
    </row>
    <row r="22" spans="2:77" x14ac:dyDescent="0.2">
      <c r="B22" s="36">
        <v>2029</v>
      </c>
      <c r="C22" s="47"/>
      <c r="D22" s="48">
        <v>6.3545512313385732E-2</v>
      </c>
      <c r="E22" s="49">
        <v>5.8128365293794525E-2</v>
      </c>
      <c r="F22" s="49">
        <v>4.7857439950165656E-2</v>
      </c>
      <c r="G22" s="49">
        <v>4.0497351718556604E-2</v>
      </c>
      <c r="H22" s="50">
        <v>1.9225983290118672E-3</v>
      </c>
      <c r="I22" s="101">
        <f>IFERROR((D22+$H22)*(1+Dashboard!$D$7)*(1+Dashboard!$D$8),"-")</f>
        <v>7.6362004253292565E-2</v>
      </c>
      <c r="J22" s="102">
        <f>IFERROR((E22+$H22)*(1+Dashboard!$D$7)*(1+Dashboard!$D$8),"-")</f>
        <v>7.0043443969641378E-2</v>
      </c>
      <c r="K22" s="102">
        <f>IFERROR((F22+$H22)*(1+Dashboard!$D$7)*(1+Dashboard!$D$8),"-")</f>
        <v>5.8063436648832664E-2</v>
      </c>
      <c r="L22" s="103">
        <f>IFERROR((G22+$H22)*(1+Dashboard!$D$7)*(1+Dashboard!$D$8),"-")</f>
        <v>4.9478629735483871E-2</v>
      </c>
      <c r="M22" s="53">
        <v>88.13</v>
      </c>
      <c r="N22" s="54">
        <v>100.99697999999999</v>
      </c>
      <c r="O22" s="109">
        <f>M22*(1+Dashboard!$D$8)</f>
        <v>95.180400000000006</v>
      </c>
      <c r="P22" s="111">
        <f>N22*(1+Dashboard!$D$10)*(1+Dashboard!$D$7)*(1+Dashboard!$D$8)</f>
        <v>119.68772351155199</v>
      </c>
      <c r="Q22" s="112">
        <f>O22*Dashboard!$D$9+P22*(1-Dashboard!$D$9)</f>
        <v>107.434061755776</v>
      </c>
      <c r="R22" s="51">
        <v>3.7881012414280581E-2</v>
      </c>
      <c r="S22" s="49">
        <v>3.8688336722759224E-2</v>
      </c>
      <c r="T22" s="49">
        <v>3.6902386607750137E-2</v>
      </c>
      <c r="U22" s="52">
        <v>3.7136883385188932E-2</v>
      </c>
      <c r="W22" s="36">
        <v>2029</v>
      </c>
      <c r="X22" s="47"/>
      <c r="Y22" s="51" t="s">
        <v>121</v>
      </c>
      <c r="Z22" s="49" t="s">
        <v>121</v>
      </c>
      <c r="AA22" s="49" t="s">
        <v>121</v>
      </c>
      <c r="AB22" s="52" t="s">
        <v>121</v>
      </c>
      <c r="AC22" s="53" t="s">
        <v>121</v>
      </c>
      <c r="AD22" s="55">
        <v>275.61988474920531</v>
      </c>
      <c r="AE22" s="109" t="str">
        <f>IFERROR(AC22*(1+Dashboard!$D$8),"-")</f>
        <v>-</v>
      </c>
      <c r="AF22" s="119">
        <f>IFERROR(AD22*(1+Dashboard!$D$7)*(1+Dashboard!$D$8)*(1+Dashboard!$D$10),"-")</f>
        <v>326.62676210861673</v>
      </c>
      <c r="AG22" s="112">
        <f>IF(AND(AE22="-",AF22="-"),"-",IFERROR(AE22*Dashboard!$D$9,0)+IFERROR(AF22*(1-Dashboard!$D$9),0))</f>
        <v>163.31338105430837</v>
      </c>
      <c r="AH22" s="51" t="s">
        <v>121</v>
      </c>
      <c r="AI22" s="49" t="s">
        <v>121</v>
      </c>
      <c r="AJ22" s="49" t="s">
        <v>121</v>
      </c>
      <c r="AK22" s="52" t="s">
        <v>121</v>
      </c>
      <c r="AL22" s="53" t="s">
        <v>121</v>
      </c>
      <c r="AM22" s="55">
        <v>445.47865093185453</v>
      </c>
      <c r="AN22" s="109" t="str">
        <f>IFERROR(AL22*(1+Dashboard!$D$8),"-")</f>
        <v>-</v>
      </c>
      <c r="AO22" s="119">
        <f>IFERROR(AM22*(1+Dashboard!$D$7)*(1+Dashboard!$D$8)*(1+Dashboard!$D$10),"-")</f>
        <v>527.91999922206594</v>
      </c>
      <c r="AP22" s="112">
        <f>IF(AND(AN22="-",AO22="-"),"-",IFERROR(AN22*Dashboard!$D$9,0)+IFERROR(AO22*(1-Dashboard!$D$9),0))</f>
        <v>263.95999961103297</v>
      </c>
      <c r="AQ22" s="56">
        <v>5.5322356896512289E-4</v>
      </c>
      <c r="AR22" s="58">
        <v>5.5322356896512289E-4</v>
      </c>
      <c r="AT22" s="36">
        <v>2029</v>
      </c>
      <c r="AU22" s="47"/>
      <c r="AV22" s="51">
        <v>0</v>
      </c>
      <c r="AW22" s="49">
        <v>0</v>
      </c>
      <c r="AX22" s="49">
        <v>0</v>
      </c>
      <c r="AY22" s="52">
        <v>0</v>
      </c>
      <c r="AZ22" s="53" t="s">
        <v>121</v>
      </c>
      <c r="BA22" s="55">
        <v>277.92709067075691</v>
      </c>
      <c r="BB22" s="109" t="str">
        <f>IFERROR(AZ22*(1+Dashboard!$D$8),"-")</f>
        <v>-</v>
      </c>
      <c r="BC22" s="119">
        <f>IFERROR(BA22*(1+Dashboard!$D$7)*(1+Dashboard!$D$8)*(1+Dashboard!$D$10),"-")</f>
        <v>329.36094509530483</v>
      </c>
      <c r="BD22" s="112">
        <f>IF(AND(BB22="-",BC22="-"),"-",IFERROR(BB22*Dashboard!$D$9,0)+IFERROR(BC22*(1-Dashboard!$D$9),0))</f>
        <v>164.68047254765241</v>
      </c>
      <c r="BE22" s="51" t="s">
        <v>121</v>
      </c>
      <c r="BF22" s="49" t="s">
        <v>121</v>
      </c>
      <c r="BG22" s="49" t="s">
        <v>121</v>
      </c>
      <c r="BH22" s="52" t="s">
        <v>121</v>
      </c>
      <c r="BI22" s="53" t="s">
        <v>121</v>
      </c>
      <c r="BJ22" s="55">
        <v>449.20773957250185</v>
      </c>
      <c r="BK22" s="109" t="str">
        <f>IFERROR(BI22*(1+Dashboard!$D$8),"-")</f>
        <v>-</v>
      </c>
      <c r="BL22" s="119">
        <f>IFERROR(BJ22*(1+Dashboard!$D$7)*(1+Dashboard!$D$8)*(1+Dashboard!$D$10),"-")</f>
        <v>532.33920195636415</v>
      </c>
      <c r="BM22" s="112">
        <f>IF(AND(BK22="-",BL22="-"),"-",IFERROR(BK22*Dashboard!$D$9,0)+IFERROR(BL22*(1-Dashboard!$D$9),0))</f>
        <v>266.16960097818207</v>
      </c>
      <c r="BO22" s="36">
        <v>2029</v>
      </c>
      <c r="BP22" s="47"/>
      <c r="BQ22" s="59">
        <v>94</v>
      </c>
      <c r="BR22" s="53" t="s">
        <v>121</v>
      </c>
      <c r="BS22" s="57">
        <v>4.274731681518646</v>
      </c>
      <c r="BT22" s="112">
        <f>IF(AND(BR22="-",BS22="-"),"-",IFERROR(BR22*Dashboard!$D$9,0)+IFERROR(BS22*(1-Dashboard!$D$9),0))</f>
        <v>2.137365840759323</v>
      </c>
      <c r="BU22" s="53" t="s">
        <v>121</v>
      </c>
      <c r="BV22" s="57">
        <v>6.9484402613449152</v>
      </c>
      <c r="BW22" s="112">
        <f>IF(AND(BU22="-",BV22="-"),"-",IFERROR(BU22*Dashboard!$D$9,0)+IFERROR(BV22*(1-Dashboard!$D$9),0))</f>
        <v>3.4742201306724576</v>
      </c>
      <c r="BX22" s="112">
        <f>IFERROR(BT22*(1+Dashboard!$D$7)*(1+Dashboard!$D$8),"-")</f>
        <v>2.4930235166616748</v>
      </c>
      <c r="BY22" s="112">
        <f>IFERROR(BW22*(1+Dashboard!$D$7)*(1+Dashboard!$D$8),"-")</f>
        <v>4.052330360416355</v>
      </c>
    </row>
    <row r="23" spans="2:77" x14ac:dyDescent="0.2">
      <c r="B23" s="36">
        <v>2030</v>
      </c>
      <c r="C23" s="47"/>
      <c r="D23" s="48">
        <v>5.8376797817329039E-2</v>
      </c>
      <c r="E23" s="49">
        <v>5.5056658813395318E-2</v>
      </c>
      <c r="F23" s="49">
        <v>5.0487216667412904E-2</v>
      </c>
      <c r="G23" s="49">
        <v>4.6123170916811153E-2</v>
      </c>
      <c r="H23" s="50">
        <v>1.8362068635688856E-3</v>
      </c>
      <c r="I23" s="101">
        <f>IFERROR((D23+$H23)*(1+Dashboard!$D$7)*(1+Dashboard!$D$8),"-")</f>
        <v>7.0232448659799343E-2</v>
      </c>
      <c r="J23" s="102">
        <f>IFERROR((E23+$H23)*(1+Dashboard!$D$7)*(1+Dashboard!$D$8),"-")</f>
        <v>6.6359838525611059E-2</v>
      </c>
      <c r="K23" s="102">
        <f>IFERROR((F23+$H23)*(1+Dashboard!$D$7)*(1+Dashboard!$D$8),"-")</f>
        <v>6.1030041206537169E-2</v>
      </c>
      <c r="L23" s="103">
        <f>IFERROR((G23+$H23)*(1+Dashboard!$D$7)*(1+Dashboard!$D$8),"-")</f>
        <v>5.5939818243035282E-2</v>
      </c>
      <c r="M23" s="53">
        <v>83.9</v>
      </c>
      <c r="N23" s="54">
        <v>97.743500000000012</v>
      </c>
      <c r="O23" s="109">
        <f>M23*(1+Dashboard!$D$8)</f>
        <v>90.612000000000009</v>
      </c>
      <c r="P23" s="111">
        <f>N23*(1+Dashboard!$D$10)*(1+Dashboard!$D$7)*(1+Dashboard!$D$8)</f>
        <v>115.83214669440002</v>
      </c>
      <c r="Q23" s="112">
        <f>O23*Dashboard!$D$9+P23*(1-Dashboard!$D$9)</f>
        <v>103.22207334720002</v>
      </c>
      <c r="R23" s="51">
        <v>3.6268439950905923E-2</v>
      </c>
      <c r="S23" s="49">
        <v>3.7041396937449553E-2</v>
      </c>
      <c r="T23" s="49">
        <v>3.5331473670533332E-2</v>
      </c>
      <c r="U23" s="52">
        <v>3.5555988057799644E-2</v>
      </c>
      <c r="W23" s="36">
        <v>2030</v>
      </c>
      <c r="X23" s="47"/>
      <c r="Y23" s="51" t="s">
        <v>121</v>
      </c>
      <c r="Z23" s="49" t="s">
        <v>121</v>
      </c>
      <c r="AA23" s="49" t="s">
        <v>121</v>
      </c>
      <c r="AB23" s="52" t="s">
        <v>121</v>
      </c>
      <c r="AC23" s="53" t="s">
        <v>121</v>
      </c>
      <c r="AD23" s="55">
        <v>134.16989631171651</v>
      </c>
      <c r="AE23" s="109" t="str">
        <f>IFERROR(AC23*(1+Dashboard!$D$8),"-")</f>
        <v>-</v>
      </c>
      <c r="AF23" s="119">
        <f>IFERROR(AD23*(1+Dashboard!$D$7)*(1+Dashboard!$D$8)*(1+Dashboard!$D$10),"-")</f>
        <v>158.99969933091396</v>
      </c>
      <c r="AG23" s="112">
        <f>IF(AND(AE23="-",AF23="-"),"-",IFERROR(AE23*Dashboard!$D$9,0)+IFERROR(AF23*(1-Dashboard!$D$9),0))</f>
        <v>79.499849665456978</v>
      </c>
      <c r="AH23" s="51" t="s">
        <v>121</v>
      </c>
      <c r="AI23" s="49" t="s">
        <v>121</v>
      </c>
      <c r="AJ23" s="49" t="s">
        <v>121</v>
      </c>
      <c r="AK23" s="52" t="s">
        <v>121</v>
      </c>
      <c r="AL23" s="53" t="s">
        <v>121</v>
      </c>
      <c r="AM23" s="55">
        <v>245.50236346399146</v>
      </c>
      <c r="AN23" s="109" t="str">
        <f>IFERROR(AL23*(1+Dashboard!$D$8),"-")</f>
        <v>-</v>
      </c>
      <c r="AO23" s="119">
        <f>IFERROR(AM23*(1+Dashboard!$D$7)*(1+Dashboard!$D$8)*(1+Dashboard!$D$10),"-")</f>
        <v>290.93562005231007</v>
      </c>
      <c r="AP23" s="112">
        <f>IF(AND(AN23="-",AO23="-"),"-",IFERROR(AN23*Dashboard!$D$9,0)+IFERROR(AO23*(1-Dashboard!$D$9),0))</f>
        <v>145.46781002615504</v>
      </c>
      <c r="AQ23" s="56">
        <v>5.5734899914173857E-4</v>
      </c>
      <c r="AR23" s="58">
        <v>5.5734899914173857E-4</v>
      </c>
      <c r="AT23" s="36">
        <v>2030</v>
      </c>
      <c r="AU23" s="47"/>
      <c r="AV23" s="51" t="s">
        <v>121</v>
      </c>
      <c r="AW23" s="49" t="s">
        <v>121</v>
      </c>
      <c r="AX23" s="49" t="s">
        <v>121</v>
      </c>
      <c r="AY23" s="52" t="s">
        <v>121</v>
      </c>
      <c r="AZ23" s="53" t="s">
        <v>121</v>
      </c>
      <c r="BA23" s="55">
        <v>135.29302855431951</v>
      </c>
      <c r="BB23" s="109" t="str">
        <f>IFERROR(AZ23*(1+Dashboard!$D$8),"-")</f>
        <v>-</v>
      </c>
      <c r="BC23" s="119">
        <f>IFERROR(BA23*(1+Dashboard!$D$7)*(1+Dashboard!$D$8)*(1+Dashboard!$D$10),"-")</f>
        <v>160.3306811218504</v>
      </c>
      <c r="BD23" s="112">
        <f>IF(AND(BB23="-",BC23="-"),"-",IFERROR(BB23*Dashboard!$D$9,0)+IFERROR(BC23*(1-Dashboard!$D$9),0))</f>
        <v>80.165340560925202</v>
      </c>
      <c r="BE23" s="51" t="s">
        <v>121</v>
      </c>
      <c r="BF23" s="49" t="s">
        <v>121</v>
      </c>
      <c r="BG23" s="49" t="s">
        <v>121</v>
      </c>
      <c r="BH23" s="52" t="s">
        <v>121</v>
      </c>
      <c r="BI23" s="53" t="s">
        <v>121</v>
      </c>
      <c r="BJ23" s="55">
        <v>247.55745650364798</v>
      </c>
      <c r="BK23" s="109" t="str">
        <f>IFERROR(BI23*(1+Dashboard!$D$8),"-")</f>
        <v>-</v>
      </c>
      <c r="BL23" s="119">
        <f>IFERROR(BJ23*(1+Dashboard!$D$7)*(1+Dashboard!$D$8)*(1+Dashboard!$D$10),"-")</f>
        <v>293.37103354210876</v>
      </c>
      <c r="BM23" s="112">
        <f>IF(AND(BK23="-",BL23="-"),"-",IFERROR(BK23*Dashboard!$D$9,0)+IFERROR(BL23*(1-Dashboard!$D$9),0))</f>
        <v>146.68551677105438</v>
      </c>
      <c r="BO23" s="36">
        <v>2030</v>
      </c>
      <c r="BP23" s="47"/>
      <c r="BQ23" s="59">
        <v>94</v>
      </c>
      <c r="BR23" s="53" t="s">
        <v>121</v>
      </c>
      <c r="BS23" s="57">
        <v>1.6042174048482116</v>
      </c>
      <c r="BT23" s="112">
        <f>IF(AND(BR23="-",BS23="-"),"-",IFERROR(BR23*Dashboard!$D$9,0)+IFERROR(BS23*(1-Dashboard!$D$9),0))</f>
        <v>0.80210870242410581</v>
      </c>
      <c r="BU23" s="53" t="s">
        <v>121</v>
      </c>
      <c r="BV23" s="57">
        <v>2.8555069806298143</v>
      </c>
      <c r="BW23" s="112">
        <f>IF(AND(BU23="-",BV23="-"),"-",IFERROR(BU23*Dashboard!$D$9,0)+IFERROR(BV23*(1-Dashboard!$D$9),0))</f>
        <v>1.4277534903149072</v>
      </c>
      <c r="BX23" s="112">
        <f>IFERROR(BT23*(1+Dashboard!$D$7)*(1+Dashboard!$D$8),"-")</f>
        <v>0.93557959050747708</v>
      </c>
      <c r="BY23" s="112">
        <f>IFERROR(BW23*(1+Dashboard!$D$7)*(1+Dashboard!$D$8),"-")</f>
        <v>1.6653316711033079</v>
      </c>
    </row>
    <row r="24" spans="2:77" x14ac:dyDescent="0.2">
      <c r="B24" s="36">
        <v>2031</v>
      </c>
      <c r="C24" s="47"/>
      <c r="D24" s="48">
        <v>5.8088144630538512E-2</v>
      </c>
      <c r="E24" s="49">
        <v>5.4276214427602811E-2</v>
      </c>
      <c r="F24" s="49">
        <v>4.6084710896577626E-2</v>
      </c>
      <c r="G24" s="49">
        <v>3.9945145733541999E-2</v>
      </c>
      <c r="H24" s="50">
        <v>1.8250912057835645E-3</v>
      </c>
      <c r="I24" s="101">
        <f>IFERROR((D24+$H24)*(1+Dashboard!$D$7)*(1+Dashboard!$D$8),"-")</f>
        <v>6.9882798279486083E-2</v>
      </c>
      <c r="J24" s="102">
        <f>IFERROR((E24+$H24)*(1+Dashboard!$D$7)*(1+Dashboard!$D$8),"-")</f>
        <v>6.5436562890781882E-2</v>
      </c>
      <c r="K24" s="102">
        <f>IFERROR((F24+$H24)*(1+Dashboard!$D$7)*(1+Dashboard!$D$8),"-")</f>
        <v>5.5881993172194097E-2</v>
      </c>
      <c r="L24" s="103">
        <f>IFERROR((G24+$H24)*(1+Dashboard!$D$7)*(1+Dashboard!$D$8),"-")</f>
        <v>4.8720804366029345E-2</v>
      </c>
      <c r="M24" s="53">
        <v>82.490000000000009</v>
      </c>
      <c r="N24" s="54">
        <v>94.781010000000009</v>
      </c>
      <c r="O24" s="109">
        <f>M24*(1+Dashboard!$D$8)</f>
        <v>89.089200000000019</v>
      </c>
      <c r="P24" s="111">
        <f>N24*(1+Dashboard!$D$10)*(1+Dashboard!$D$7)*(1+Dashboard!$D$8)</f>
        <v>112.32141118502403</v>
      </c>
      <c r="Q24" s="112">
        <f>O24*Dashboard!$D$9+P24*(1-Dashboard!$D$9)</f>
        <v>100.70530559251202</v>
      </c>
      <c r="R24" s="51">
        <v>3.9862789167650861E-2</v>
      </c>
      <c r="S24" s="49">
        <v>4.0712349320554057E-2</v>
      </c>
      <c r="T24" s="49">
        <v>3.8832965735977248E-2</v>
      </c>
      <c r="U24" s="52">
        <v>3.9079730407874241E-2</v>
      </c>
      <c r="W24" s="36">
        <v>2031</v>
      </c>
      <c r="X24" s="47"/>
      <c r="Y24" s="51" t="s">
        <v>121</v>
      </c>
      <c r="Z24" s="49" t="s">
        <v>121</v>
      </c>
      <c r="AA24" s="49" t="s">
        <v>121</v>
      </c>
      <c r="AB24" s="52" t="s">
        <v>121</v>
      </c>
      <c r="AC24" s="53" t="s">
        <v>121</v>
      </c>
      <c r="AD24" s="55">
        <v>62.67982082976809</v>
      </c>
      <c r="AE24" s="109" t="str">
        <f>IFERROR(AC24*(1+Dashboard!$D$8),"-")</f>
        <v>-</v>
      </c>
      <c r="AF24" s="119">
        <f>IFERROR(AD24*(1+Dashboard!$D$7)*(1+Dashboard!$D$8)*(1+Dashboard!$D$10),"-")</f>
        <v>74.279498904094979</v>
      </c>
      <c r="AG24" s="112">
        <f>IF(AND(AE24="-",AF24="-"),"-",IFERROR(AE24*Dashboard!$D$9,0)+IFERROR(AF24*(1-Dashboard!$D$9),0))</f>
        <v>37.139749452047489</v>
      </c>
      <c r="AH24" s="51" t="s">
        <v>121</v>
      </c>
      <c r="AI24" s="49" t="s">
        <v>121</v>
      </c>
      <c r="AJ24" s="49" t="s">
        <v>121</v>
      </c>
      <c r="AK24" s="52" t="s">
        <v>121</v>
      </c>
      <c r="AL24" s="53" t="s">
        <v>121</v>
      </c>
      <c r="AM24" s="55">
        <v>141.71487187604961</v>
      </c>
      <c r="AN24" s="109" t="str">
        <f>IFERROR(AL24*(1+Dashboard!$D$8),"-")</f>
        <v>-</v>
      </c>
      <c r="AO24" s="119">
        <f>IFERROR(AM24*(1+Dashboard!$D$7)*(1+Dashboard!$D$8)*(1+Dashboard!$D$10),"-")</f>
        <v>167.94096618112388</v>
      </c>
      <c r="AP24" s="112">
        <f>IF(AND(AN24="-",AO24="-"),"-",IFERROR(AN24*Dashboard!$D$9,0)+IFERROR(AO24*(1-Dashboard!$D$9),0))</f>
        <v>83.970483090561942</v>
      </c>
      <c r="AQ24" s="56">
        <v>5.5734899914173857E-4</v>
      </c>
      <c r="AR24" s="58">
        <v>5.5734899914173857E-4</v>
      </c>
      <c r="AT24" s="36">
        <v>2031</v>
      </c>
      <c r="AU24" s="47"/>
      <c r="AV24" s="51" t="s">
        <v>121</v>
      </c>
      <c r="AW24" s="49" t="s">
        <v>121</v>
      </c>
      <c r="AX24" s="49" t="s">
        <v>121</v>
      </c>
      <c r="AY24" s="52" t="s">
        <v>121</v>
      </c>
      <c r="AZ24" s="53" t="s">
        <v>121</v>
      </c>
      <c r="BA24" s="55">
        <v>63.204511760220441</v>
      </c>
      <c r="BB24" s="109" t="str">
        <f>IFERROR(AZ24*(1+Dashboard!$D$8),"-")</f>
        <v>-</v>
      </c>
      <c r="BC24" s="119">
        <f>IFERROR(BA24*(1+Dashboard!$D$7)*(1+Dashboard!$D$8)*(1+Dashboard!$D$10),"-")</f>
        <v>74.901290397395073</v>
      </c>
      <c r="BD24" s="112">
        <f>IF(AND(BB24="-",BC24="-"),"-",IFERROR(BB24*Dashboard!$D$9,0)+IFERROR(BC24*(1-Dashboard!$D$9),0))</f>
        <v>37.450645198697536</v>
      </c>
      <c r="BE24" s="51" t="s">
        <v>121</v>
      </c>
      <c r="BF24" s="49" t="s">
        <v>121</v>
      </c>
      <c r="BG24" s="49" t="s">
        <v>121</v>
      </c>
      <c r="BH24" s="52" t="s">
        <v>121</v>
      </c>
      <c r="BI24" s="53" t="s">
        <v>121</v>
      </c>
      <c r="BJ24" s="55">
        <v>142.90116288644552</v>
      </c>
      <c r="BK24" s="109" t="str">
        <f>IFERROR(BI24*(1+Dashboard!$D$8),"-")</f>
        <v>-</v>
      </c>
      <c r="BL24" s="119">
        <f>IFERROR(BJ24*(1+Dashboard!$D$7)*(1+Dashboard!$D$8)*(1+Dashboard!$D$10),"-")</f>
        <v>169.34679505300207</v>
      </c>
      <c r="BM24" s="112">
        <f>IF(AND(BK24="-",BL24="-"),"-",IFERROR(BK24*Dashboard!$D$9,0)+IFERROR(BL24*(1-Dashboard!$D$9),0))</f>
        <v>84.673397526501034</v>
      </c>
      <c r="BO24" s="36">
        <v>2031</v>
      </c>
      <c r="BP24" s="47"/>
      <c r="BQ24" s="59">
        <v>94</v>
      </c>
      <c r="BR24" s="53" t="s">
        <v>121</v>
      </c>
      <c r="BS24" s="57">
        <v>1.0094683881034754</v>
      </c>
      <c r="BT24" s="112">
        <f>IF(AND(BR24="-",BS24="-"),"-",IFERROR(BR24*Dashboard!$D$9,0)+IFERROR(BS24*(1-Dashboard!$D$9),0))</f>
        <v>0.50473419405173769</v>
      </c>
      <c r="BU24" s="53" t="s">
        <v>121</v>
      </c>
      <c r="BV24" s="57">
        <v>2.2600038539630045</v>
      </c>
      <c r="BW24" s="112">
        <f>IF(AND(BU24="-",BV24="-"),"-",IFERROR(BU24*Dashboard!$D$9,0)+IFERROR(BV24*(1-Dashboard!$D$9),0))</f>
        <v>1.1300019269815023</v>
      </c>
      <c r="BX24" s="112">
        <f>IFERROR(BT24*(1+Dashboard!$D$7)*(1+Dashboard!$D$8),"-")</f>
        <v>0.58872196394194698</v>
      </c>
      <c r="BY24" s="112">
        <f>IFERROR(BW24*(1+Dashboard!$D$7)*(1+Dashboard!$D$8),"-")</f>
        <v>1.3180342476312243</v>
      </c>
    </row>
    <row r="25" spans="2:77" x14ac:dyDescent="0.2">
      <c r="B25" s="36">
        <v>2032</v>
      </c>
      <c r="C25" s="47"/>
      <c r="D25" s="48">
        <v>5.6837809219226307E-2</v>
      </c>
      <c r="E25" s="49">
        <v>5.2663466547702188E-2</v>
      </c>
      <c r="F25" s="49">
        <v>4.6919057987415302E-2</v>
      </c>
      <c r="G25" s="49">
        <v>4.0516513022511934E-2</v>
      </c>
      <c r="H25" s="50">
        <v>2.4409921441015587E-3</v>
      </c>
      <c r="I25" s="101">
        <f>IFERROR((D25+$H25)*(1+Dashboard!$D$7)*(1+Dashboard!$D$8),"-")</f>
        <v>6.9142793910185643E-2</v>
      </c>
      <c r="J25" s="102">
        <f>IFERROR((E25+$H25)*(1+Dashboard!$D$7)*(1+Dashboard!$D$8),"-")</f>
        <v>6.4273840618119901E-2</v>
      </c>
      <c r="K25" s="102">
        <f>IFERROR((F25+$H25)*(1+Dashboard!$D$7)*(1+Dashboard!$D$8),"-")</f>
        <v>5.7573562473401278E-2</v>
      </c>
      <c r="L25" s="103">
        <f>IFERROR((G25+$H25)*(1+Dashboard!$D$7)*(1+Dashboard!$D$8),"-")</f>
        <v>5.010563402633799E-2</v>
      </c>
      <c r="M25" s="53">
        <v>88.13</v>
      </c>
      <c r="N25" s="54">
        <v>100.99697999999999</v>
      </c>
      <c r="O25" s="109">
        <f>M25*(1+Dashboard!$D$8)</f>
        <v>95.180400000000006</v>
      </c>
      <c r="P25" s="111">
        <f>N25*(1+Dashboard!$D$10)*(1+Dashboard!$D$7)*(1+Dashboard!$D$8)</f>
        <v>119.68772351155199</v>
      </c>
      <c r="Q25" s="112">
        <f>O25*Dashboard!$D$9+P25*(1-Dashboard!$D$9)</f>
        <v>107.434061755776</v>
      </c>
      <c r="R25" s="51">
        <v>3.8567633434174561E-2</v>
      </c>
      <c r="S25" s="49">
        <v>3.9389591085448025E-2</v>
      </c>
      <c r="T25" s="49">
        <v>3.7571269320071293E-2</v>
      </c>
      <c r="U25" s="52">
        <v>3.7810016522887471E-2</v>
      </c>
      <c r="W25" s="36">
        <v>2032</v>
      </c>
      <c r="X25" s="47"/>
      <c r="Y25" s="51" t="s">
        <v>121</v>
      </c>
      <c r="Z25" s="49" t="s">
        <v>121</v>
      </c>
      <c r="AA25" s="49" t="s">
        <v>121</v>
      </c>
      <c r="AB25" s="52" t="s">
        <v>121</v>
      </c>
      <c r="AC25" s="53" t="s">
        <v>121</v>
      </c>
      <c r="AD25" s="55">
        <v>18.161000157893621</v>
      </c>
      <c r="AE25" s="109" t="str">
        <f>IFERROR(AC25*(1+Dashboard!$D$8),"-")</f>
        <v>-</v>
      </c>
      <c r="AF25" s="119">
        <f>IFERROR(AD25*(1+Dashboard!$D$7)*(1+Dashboard!$D$8)*(1+Dashboard!$D$10),"-")</f>
        <v>21.5219184335138</v>
      </c>
      <c r="AG25" s="112">
        <f>IF(AND(AE25="-",AF25="-"),"-",IFERROR(AE25*Dashboard!$D$9,0)+IFERROR(AF25*(1-Dashboard!$D$9),0))</f>
        <v>10.7609592167569</v>
      </c>
      <c r="AH25" s="51" t="s">
        <v>121</v>
      </c>
      <c r="AI25" s="49" t="s">
        <v>121</v>
      </c>
      <c r="AJ25" s="49" t="s">
        <v>121</v>
      </c>
      <c r="AK25" s="52" t="s">
        <v>121</v>
      </c>
      <c r="AL25" s="53" t="s">
        <v>121</v>
      </c>
      <c r="AM25" s="55">
        <v>66.622706461577096</v>
      </c>
      <c r="AN25" s="109" t="str">
        <f>IFERROR(AL25*(1+Dashboard!$D$8),"-")</f>
        <v>-</v>
      </c>
      <c r="AO25" s="119">
        <f>IFERROR(AM25*(1+Dashboard!$D$7)*(1+Dashboard!$D$8)*(1+Dashboard!$D$10),"-")</f>
        <v>78.952064413852071</v>
      </c>
      <c r="AP25" s="112">
        <f>IF(AND(AN25="-",AO25="-"),"-",IFERROR(AN25*Dashboard!$D$9,0)+IFERROR(AO25*(1-Dashboard!$D$9),0))</f>
        <v>39.476032206926035</v>
      </c>
      <c r="AQ25" s="56">
        <v>5.5734899914173857E-4</v>
      </c>
      <c r="AR25" s="58">
        <v>5.5734899914173857E-4</v>
      </c>
      <c r="AT25" s="36">
        <v>2032</v>
      </c>
      <c r="AU25" s="47"/>
      <c r="AV25" s="51" t="s">
        <v>121</v>
      </c>
      <c r="AW25" s="49" t="s">
        <v>121</v>
      </c>
      <c r="AX25" s="49" t="s">
        <v>121</v>
      </c>
      <c r="AY25" s="52" t="s">
        <v>121</v>
      </c>
      <c r="AZ25" s="53" t="s">
        <v>121</v>
      </c>
      <c r="BA25" s="55">
        <v>18.313025354274924</v>
      </c>
      <c r="BB25" s="109" t="str">
        <f>IFERROR(AZ25*(1+Dashboard!$D$8),"-")</f>
        <v>-</v>
      </c>
      <c r="BC25" s="119">
        <f>IFERROR(BA25*(1+Dashboard!$D$7)*(1+Dashboard!$D$8)*(1+Dashboard!$D$10),"-")</f>
        <v>21.702077777597893</v>
      </c>
      <c r="BD25" s="112">
        <f>IF(AND(BB25="-",BC25="-"),"-",IFERROR(BB25*Dashboard!$D$9,0)+IFERROR(BC25*(1-Dashboard!$D$9),0))</f>
        <v>10.851038888798946</v>
      </c>
      <c r="BE25" s="51" t="s">
        <v>121</v>
      </c>
      <c r="BF25" s="49" t="s">
        <v>121</v>
      </c>
      <c r="BG25" s="49" t="s">
        <v>121</v>
      </c>
      <c r="BH25" s="52" t="s">
        <v>121</v>
      </c>
      <c r="BI25" s="53" t="s">
        <v>121</v>
      </c>
      <c r="BJ25" s="55">
        <v>67.180403171296703</v>
      </c>
      <c r="BK25" s="109" t="str">
        <f>IFERROR(BI25*(1+Dashboard!$D$8),"-")</f>
        <v>-</v>
      </c>
      <c r="BL25" s="119">
        <f>IFERROR(BJ25*(1+Dashboard!$D$7)*(1+Dashboard!$D$8)*(1+Dashboard!$D$10),"-")</f>
        <v>79.612969815144496</v>
      </c>
      <c r="BM25" s="112">
        <f>IF(AND(BK25="-",BL25="-"),"-",IFERROR(BK25*Dashboard!$D$9,0)+IFERROR(BL25*(1-Dashboard!$D$9),0))</f>
        <v>39.806484907572248</v>
      </c>
      <c r="BO25" s="36">
        <v>2032</v>
      </c>
      <c r="BP25" s="47"/>
      <c r="BQ25" s="59">
        <v>94</v>
      </c>
      <c r="BR25" s="53" t="s">
        <v>121</v>
      </c>
      <c r="BS25" s="57">
        <v>0.27217392728770429</v>
      </c>
      <c r="BT25" s="112">
        <f>IF(AND(BR25="-",BS25="-"),"-",IFERROR(BR25*Dashboard!$D$9,0)+IFERROR(BS25*(1-Dashboard!$D$9),0))</f>
        <v>0.13608696364385214</v>
      </c>
      <c r="BU25" s="53" t="s">
        <v>121</v>
      </c>
      <c r="BV25" s="57">
        <v>1.0726854781338935</v>
      </c>
      <c r="BW25" s="112">
        <f>IF(AND(BU25="-",BV25="-"),"-",IFERROR(BU25*Dashboard!$D$9,0)+IFERROR(BV25*(1-Dashboard!$D$9),0))</f>
        <v>0.53634273906694674</v>
      </c>
      <c r="BX25" s="112">
        <f>IFERROR(BT25*(1+Dashboard!$D$7)*(1+Dashboard!$D$8),"-")</f>
        <v>0.15873183439418917</v>
      </c>
      <c r="BY25" s="112">
        <f>IFERROR(BW25*(1+Dashboard!$D$7)*(1+Dashboard!$D$8),"-")</f>
        <v>0.62559017084768676</v>
      </c>
    </row>
    <row r="26" spans="2:77" x14ac:dyDescent="0.2">
      <c r="B26" s="36">
        <v>2033</v>
      </c>
      <c r="C26" s="47"/>
      <c r="D26" s="48">
        <v>6.1354204627164309E-2</v>
      </c>
      <c r="E26" s="49">
        <v>5.3832336150475175E-2</v>
      </c>
      <c r="F26" s="49">
        <v>4.7719833434902749E-2</v>
      </c>
      <c r="G26" s="49">
        <v>3.8829398200352694E-2</v>
      </c>
      <c r="H26" s="50">
        <v>2.5566103029773242E-3</v>
      </c>
      <c r="I26" s="101">
        <f>IFERROR((D26+$H26)*(1+Dashboard!$D$7)*(1+Dashboard!$D$8),"-")</f>
        <v>7.4545574534517198E-2</v>
      </c>
      <c r="J26" s="102">
        <f>IFERROR((E26+$H26)*(1+Dashboard!$D$7)*(1+Dashboard!$D$8),"-")</f>
        <v>6.5772067143306995E-2</v>
      </c>
      <c r="K26" s="102">
        <f>IFERROR((F26+$H26)*(1+Dashboard!$D$7)*(1+Dashboard!$D$8),"-")</f>
        <v>5.8642443975863323E-2</v>
      </c>
      <c r="L26" s="103">
        <f>IFERROR((G26+$H26)*(1+Dashboard!$D$7)*(1+Dashboard!$D$8),"-")</f>
        <v>4.8272640318284141E-2</v>
      </c>
      <c r="M26" s="53">
        <v>83.9</v>
      </c>
      <c r="N26" s="54">
        <v>97.743500000000012</v>
      </c>
      <c r="O26" s="109">
        <f>M26*(1+Dashboard!$D$8)</f>
        <v>90.612000000000009</v>
      </c>
      <c r="P26" s="111">
        <f>N26*(1+Dashboard!$D$10)*(1+Dashboard!$D$7)*(1+Dashboard!$D$8)</f>
        <v>115.83214669440002</v>
      </c>
      <c r="Q26" s="112">
        <f>O26*Dashboard!$D$9+P26*(1-Dashboard!$D$9)</f>
        <v>103.22207334720002</v>
      </c>
      <c r="R26" s="51">
        <v>3.7846151073018419E-2</v>
      </c>
      <c r="S26" s="49">
        <v>3.8652732412752751E-2</v>
      </c>
      <c r="T26" s="49">
        <v>3.6868425881493631E-2</v>
      </c>
      <c r="U26" s="52">
        <v>3.7102706854980461E-2</v>
      </c>
      <c r="W26" s="36">
        <v>2033</v>
      </c>
      <c r="X26" s="47"/>
      <c r="Y26" s="51" t="s">
        <v>121</v>
      </c>
      <c r="Z26" s="49" t="s">
        <v>121</v>
      </c>
      <c r="AA26" s="49" t="s">
        <v>121</v>
      </c>
      <c r="AB26" s="52" t="s">
        <v>121</v>
      </c>
      <c r="AC26" s="53" t="s">
        <v>121</v>
      </c>
      <c r="AD26" s="55" t="s">
        <v>121</v>
      </c>
      <c r="AE26" s="109" t="str">
        <f>IFERROR(AC26*(1+Dashboard!$D$8),"-")</f>
        <v>-</v>
      </c>
      <c r="AF26" s="119" t="str">
        <f>IFERROR(AD26*(1+Dashboard!$D$7)*(1+Dashboard!$D$8)*(1+Dashboard!$D$10),"-")</f>
        <v>-</v>
      </c>
      <c r="AG26" s="112" t="str">
        <f>IF(AND(AE26="-",AF26="-"),"-",IFERROR(AE26*Dashboard!$D$9,0)+IFERROR(AF26*(1-Dashboard!$D$9),0))</f>
        <v>-</v>
      </c>
      <c r="AH26" s="51" t="s">
        <v>121</v>
      </c>
      <c r="AI26" s="49" t="s">
        <v>121</v>
      </c>
      <c r="AJ26" s="49" t="s">
        <v>121</v>
      </c>
      <c r="AK26" s="52" t="s">
        <v>121</v>
      </c>
      <c r="AL26" s="53" t="s">
        <v>121</v>
      </c>
      <c r="AM26" s="55">
        <v>16.176512321270977</v>
      </c>
      <c r="AN26" s="109" t="str">
        <f>IFERROR(AL26*(1+Dashboard!$D$8),"-")</f>
        <v>-</v>
      </c>
      <c r="AO26" s="119">
        <f>IFERROR(AM26*(1+Dashboard!$D$7)*(1+Dashboard!$D$8)*(1+Dashboard!$D$10),"-")</f>
        <v>19.170176515074953</v>
      </c>
      <c r="AP26" s="112">
        <f>IF(AND(AN26="-",AO26="-"),"-",IFERROR(AN26*Dashboard!$D$9,0)+IFERROR(AO26*(1-Dashboard!$D$9),0))</f>
        <v>9.5850882575374765</v>
      </c>
      <c r="AQ26" s="56">
        <v>5.5734899914173857E-4</v>
      </c>
      <c r="AR26" s="58">
        <v>5.5734899914173857E-4</v>
      </c>
      <c r="AT26" s="36">
        <v>2033</v>
      </c>
      <c r="AU26" s="47"/>
      <c r="AV26" s="51" t="s">
        <v>121</v>
      </c>
      <c r="AW26" s="49" t="s">
        <v>121</v>
      </c>
      <c r="AX26" s="49" t="s">
        <v>121</v>
      </c>
      <c r="AY26" s="52" t="s">
        <v>121</v>
      </c>
      <c r="AZ26" s="53" t="s">
        <v>121</v>
      </c>
      <c r="BA26" s="55" t="s">
        <v>121</v>
      </c>
      <c r="BB26" s="109" t="str">
        <f>IFERROR(AZ26*(1+Dashboard!$D$8),"-")</f>
        <v>-</v>
      </c>
      <c r="BC26" s="119" t="str">
        <f>IFERROR(BA26*(1+Dashboard!$D$7)*(1+Dashboard!$D$8)*(1+Dashboard!$D$10),"-")</f>
        <v>-</v>
      </c>
      <c r="BD26" s="112" t="str">
        <f>IF(AND(BB26="-",BC26="-"),"-",IFERROR(BB26*Dashboard!$D$9,0)+IFERROR(BC26*(1-Dashboard!$D$9),0))</f>
        <v>-</v>
      </c>
      <c r="BE26" s="51" t="s">
        <v>121</v>
      </c>
      <c r="BF26" s="49" t="s">
        <v>121</v>
      </c>
      <c r="BG26" s="49" t="s">
        <v>121</v>
      </c>
      <c r="BH26" s="52" t="s">
        <v>121</v>
      </c>
      <c r="BI26" s="53" t="s">
        <v>121</v>
      </c>
      <c r="BJ26" s="55">
        <v>16.311925428535154</v>
      </c>
      <c r="BK26" s="109" t="str">
        <f>IFERROR(BI26*(1+Dashboard!$D$8),"-")</f>
        <v>-</v>
      </c>
      <c r="BL26" s="119">
        <f>IFERROR(BJ26*(1+Dashboard!$D$7)*(1+Dashboard!$D$8)*(1+Dashboard!$D$10),"-")</f>
        <v>19.330649496960902</v>
      </c>
      <c r="BM26" s="112">
        <f>IF(AND(BK26="-",BL26="-"),"-",IFERROR(BK26*Dashboard!$D$9,0)+IFERROR(BL26*(1-Dashboard!$D$9),0))</f>
        <v>9.665324748480451</v>
      </c>
      <c r="BO26" s="36">
        <v>2033</v>
      </c>
      <c r="BP26" s="47"/>
      <c r="BQ26" s="59">
        <v>94</v>
      </c>
      <c r="BR26" s="53" t="s">
        <v>121</v>
      </c>
      <c r="BS26" s="57" t="s">
        <v>121</v>
      </c>
      <c r="BT26" s="112" t="str">
        <f>IF(AND(BR26="-",BS26="-"),"-",IFERROR(BR26*Dashboard!$D$9,0)+IFERROR(BS26*(1-Dashboard!$D$9),0))</f>
        <v>-</v>
      </c>
      <c r="BU26" s="53" t="s">
        <v>121</v>
      </c>
      <c r="BV26" s="57">
        <v>0.18181130588279734</v>
      </c>
      <c r="BW26" s="112">
        <f>IF(AND(BU26="-",BV26="-"),"-",IFERROR(BU26*Dashboard!$D$9,0)+IFERROR(BV26*(1-Dashboard!$D$9),0))</f>
        <v>9.0905652941398671E-2</v>
      </c>
      <c r="BX26" s="112" t="str">
        <f>IFERROR(BT26*(1+Dashboard!$D$7)*(1+Dashboard!$D$8),"-")</f>
        <v>-</v>
      </c>
      <c r="BY26" s="112">
        <f>IFERROR(BW26*(1+Dashboard!$D$7)*(1+Dashboard!$D$8),"-")</f>
        <v>0.10603235359084742</v>
      </c>
    </row>
    <row r="27" spans="2:77" x14ac:dyDescent="0.2">
      <c r="B27" s="36">
        <v>2034</v>
      </c>
      <c r="C27" s="47"/>
      <c r="D27" s="48">
        <v>6.0381378946914296E-2</v>
      </c>
      <c r="E27" s="49">
        <v>5.0595729578499837E-2</v>
      </c>
      <c r="F27" s="49">
        <v>5.0467447826427758E-2</v>
      </c>
      <c r="G27" s="49">
        <v>3.9663232488296327E-2</v>
      </c>
      <c r="H27" s="50">
        <v>2.6777047427555592E-3</v>
      </c>
      <c r="I27" s="101">
        <f>IFERROR((D27+$H27)*(1+Dashboard!$D$7)*(1+Dashboard!$D$8),"-")</f>
        <v>7.3552115215630931E-2</v>
      </c>
      <c r="J27" s="102">
        <f>IFERROR((E27+$H27)*(1+Dashboard!$D$7)*(1+Dashboard!$D$8),"-")</f>
        <v>6.2138133792312304E-2</v>
      </c>
      <c r="K27" s="102">
        <f>IFERROR((F27+$H27)*(1+Dashboard!$D$7)*(1+Dashboard!$D$8),"-")</f>
        <v>6.1988505956695431E-2</v>
      </c>
      <c r="L27" s="103">
        <f>IFERROR((G27+$H27)*(1+Dashboard!$D$7)*(1+Dashboard!$D$8),"-")</f>
        <v>4.938646918629893E-2</v>
      </c>
      <c r="M27" s="53">
        <v>82.490000000000009</v>
      </c>
      <c r="N27" s="54">
        <v>94.781010000000009</v>
      </c>
      <c r="O27" s="109">
        <f>M27*(1+Dashboard!$D$8)</f>
        <v>89.089200000000019</v>
      </c>
      <c r="P27" s="111">
        <f>N27*(1+Dashboard!$D$10)*(1+Dashboard!$D$7)*(1+Dashboard!$D$8)</f>
        <v>112.32141118502403</v>
      </c>
      <c r="Q27" s="112">
        <f>O27*Dashboard!$D$9+P27*(1-Dashboard!$D$9)</f>
        <v>100.70530559251202</v>
      </c>
      <c r="R27" s="51">
        <v>3.7733818298879479E-2</v>
      </c>
      <c r="S27" s="49">
        <v>3.8538005590159935E-2</v>
      </c>
      <c r="T27" s="49">
        <v>3.6758995135169809E-2</v>
      </c>
      <c r="U27" s="52">
        <v>3.6992580729313336E-2</v>
      </c>
      <c r="W27" s="36">
        <v>2034</v>
      </c>
      <c r="X27" s="47"/>
      <c r="Y27" s="51" t="s">
        <v>121</v>
      </c>
      <c r="Z27" s="49" t="s">
        <v>121</v>
      </c>
      <c r="AA27" s="49" t="s">
        <v>121</v>
      </c>
      <c r="AB27" s="52" t="s">
        <v>121</v>
      </c>
      <c r="AC27" s="53" t="s">
        <v>121</v>
      </c>
      <c r="AD27" s="55" t="s">
        <v>121</v>
      </c>
      <c r="AE27" s="109" t="str">
        <f>IFERROR(AC27*(1+Dashboard!$D$8),"-")</f>
        <v>-</v>
      </c>
      <c r="AF27" s="119" t="str">
        <f>IFERROR(AD27*(1+Dashboard!$D$7)*(1+Dashboard!$D$8)*(1+Dashboard!$D$10),"-")</f>
        <v>-</v>
      </c>
      <c r="AG27" s="112" t="str">
        <f>IF(AND(AE27="-",AF27="-"),"-",IFERROR(AE27*Dashboard!$D$9,0)+IFERROR(AF27*(1-Dashboard!$D$9),0))</f>
        <v>-</v>
      </c>
      <c r="AH27" s="51" t="s">
        <v>121</v>
      </c>
      <c r="AI27" s="49" t="s">
        <v>121</v>
      </c>
      <c r="AJ27" s="49" t="s">
        <v>121</v>
      </c>
      <c r="AK27" s="52" t="s">
        <v>121</v>
      </c>
      <c r="AL27" s="53" t="s">
        <v>121</v>
      </c>
      <c r="AM27" s="55" t="s">
        <v>121</v>
      </c>
      <c r="AN27" s="109" t="str">
        <f>IFERROR(AL27*(1+Dashboard!$D$8),"-")</f>
        <v>-</v>
      </c>
      <c r="AO27" s="119" t="str">
        <f>IFERROR(AM27*(1+Dashboard!$D$7)*(1+Dashboard!$D$8)*(1+Dashboard!$D$10),"-")</f>
        <v>-</v>
      </c>
      <c r="AP27" s="112" t="str">
        <f>IF(AND(AN27="-",AO27="-"),"-",IFERROR(AN27*Dashboard!$D$9,0)+IFERROR(AO27*(1-Dashboard!$D$9),0))</f>
        <v>-</v>
      </c>
      <c r="AQ27" s="56">
        <v>5.5734899914173857E-4</v>
      </c>
      <c r="AR27" s="58">
        <v>5.5734899914173857E-4</v>
      </c>
      <c r="AT27" s="36">
        <v>2034</v>
      </c>
      <c r="AU27" s="47"/>
      <c r="AV27" s="51" t="s">
        <v>121</v>
      </c>
      <c r="AW27" s="49" t="s">
        <v>121</v>
      </c>
      <c r="AX27" s="49" t="s">
        <v>121</v>
      </c>
      <c r="AY27" s="52" t="s">
        <v>121</v>
      </c>
      <c r="AZ27" s="53" t="s">
        <v>121</v>
      </c>
      <c r="BA27" s="55" t="s">
        <v>121</v>
      </c>
      <c r="BB27" s="109" t="str">
        <f>IFERROR(AZ27*(1+Dashboard!$D$8),"-")</f>
        <v>-</v>
      </c>
      <c r="BC27" s="119" t="str">
        <f>IFERROR(BA27*(1+Dashboard!$D$7)*(1+Dashboard!$D$8)*(1+Dashboard!$D$10),"-")</f>
        <v>-</v>
      </c>
      <c r="BD27" s="112" t="str">
        <f>IF(AND(BB27="-",BC27="-"),"-",IFERROR(BB27*Dashboard!$D$9,0)+IFERROR(BC27*(1-Dashboard!$D$9),0))</f>
        <v>-</v>
      </c>
      <c r="BE27" s="51" t="s">
        <v>121</v>
      </c>
      <c r="BF27" s="49" t="s">
        <v>121</v>
      </c>
      <c r="BG27" s="49" t="s">
        <v>121</v>
      </c>
      <c r="BH27" s="52" t="s">
        <v>121</v>
      </c>
      <c r="BI27" s="53" t="s">
        <v>121</v>
      </c>
      <c r="BJ27" s="55" t="s">
        <v>121</v>
      </c>
      <c r="BK27" s="109" t="str">
        <f>IFERROR(BI27*(1+Dashboard!$D$8),"-")</f>
        <v>-</v>
      </c>
      <c r="BL27" s="119" t="str">
        <f>IFERROR(BJ27*(1+Dashboard!$D$7)*(1+Dashboard!$D$8)*(1+Dashboard!$D$10),"-")</f>
        <v>-</v>
      </c>
      <c r="BM27" s="112" t="str">
        <f>IF(AND(BK27="-",BL27="-"),"-",IFERROR(BK27*Dashboard!$D$9,0)+IFERROR(BL27*(1-Dashboard!$D$9),0))</f>
        <v>-</v>
      </c>
      <c r="BO27" s="36">
        <v>2034</v>
      </c>
      <c r="BP27" s="47"/>
      <c r="BQ27" s="59">
        <v>94</v>
      </c>
      <c r="BR27" s="53" t="s">
        <v>121</v>
      </c>
      <c r="BS27" s="57" t="s">
        <v>121</v>
      </c>
      <c r="BT27" s="112" t="str">
        <f>IF(AND(BR27="-",BS27="-"),"-",IFERROR(BR27*Dashboard!$D$9,0)+IFERROR(BS27*(1-Dashboard!$D$9),0))</f>
        <v>-</v>
      </c>
      <c r="BU27" s="53" t="s">
        <v>121</v>
      </c>
      <c r="BV27" s="57" t="s">
        <v>121</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v>6.2467781964172124E-2</v>
      </c>
      <c r="E28" s="49">
        <v>5.5717633037187533E-2</v>
      </c>
      <c r="F28" s="49">
        <v>5.6170194070837592E-2</v>
      </c>
      <c r="G28" s="49">
        <v>4.7501319237585563E-2</v>
      </c>
      <c r="H28" s="50">
        <v>2.8045348487509441E-3</v>
      </c>
      <c r="I28" s="101">
        <f>IFERROR((D28+$H28)*(1+Dashboard!$D$7)*(1+Dashboard!$D$8),"-")</f>
        <v>7.6133630330593491E-2</v>
      </c>
      <c r="J28" s="102">
        <f>IFERROR((E28+$H28)*(1+Dashboard!$D$7)*(1+Dashboard!$D$8),"-")</f>
        <v>6.8260256622158649E-2</v>
      </c>
      <c r="K28" s="102">
        <f>IFERROR((F28+$H28)*(1+Dashboard!$D$7)*(1+Dashboard!$D$8),"-")</f>
        <v>6.8788123811808072E-2</v>
      </c>
      <c r="L28" s="103">
        <f>IFERROR((G28+$H28)*(1+Dashboard!$D$7)*(1+Dashboard!$D$8),"-")</f>
        <v>5.8676748206302906E-2</v>
      </c>
      <c r="M28" s="53">
        <v>88.13</v>
      </c>
      <c r="N28" s="54">
        <v>100.99697999999999</v>
      </c>
      <c r="O28" s="109">
        <f>M28*(1+Dashboard!$D$8)</f>
        <v>95.180400000000006</v>
      </c>
      <c r="P28" s="111">
        <f>N28*(1+Dashboard!$D$10)*(1+Dashboard!$D$7)*(1+Dashboard!$D$8)</f>
        <v>119.68772351155199</v>
      </c>
      <c r="Q28" s="112">
        <f>O28*Dashboard!$D$9+P28*(1-Dashboard!$D$9)</f>
        <v>107.434061755776</v>
      </c>
      <c r="R28" s="51">
        <v>3.4900000599268316E-2</v>
      </c>
      <c r="S28" s="49">
        <v>3.5643793255641112E-2</v>
      </c>
      <c r="T28" s="49">
        <v>3.3998386860415439E-2</v>
      </c>
      <c r="U28" s="52">
        <v>3.4214430127254183E-2</v>
      </c>
      <c r="W28" s="36">
        <v>2035</v>
      </c>
      <c r="X28" s="47"/>
      <c r="Y28" s="51" t="s">
        <v>121</v>
      </c>
      <c r="Z28" s="49" t="s">
        <v>121</v>
      </c>
      <c r="AA28" s="49" t="s">
        <v>121</v>
      </c>
      <c r="AB28" s="52" t="s">
        <v>121</v>
      </c>
      <c r="AC28" s="53" t="s">
        <v>121</v>
      </c>
      <c r="AD28" s="55" t="s">
        <v>121</v>
      </c>
      <c r="AE28" s="109" t="str">
        <f>IFERROR(AC28*(1+Dashboard!$D$8),"-")</f>
        <v>-</v>
      </c>
      <c r="AF28" s="119" t="str">
        <f>IFERROR(AD28*(1+Dashboard!$D$7)*(1+Dashboard!$D$8)*(1+Dashboard!$D$10),"-")</f>
        <v>-</v>
      </c>
      <c r="AG28" s="112" t="str">
        <f>IF(AND(AE28="-",AF28="-"),"-",IFERROR(AE28*Dashboard!$D$9,0)+IFERROR(AF28*(1-Dashboard!$D$9),0))</f>
        <v>-</v>
      </c>
      <c r="AH28" s="51" t="s">
        <v>121</v>
      </c>
      <c r="AI28" s="49" t="s">
        <v>121</v>
      </c>
      <c r="AJ28" s="49" t="s">
        <v>121</v>
      </c>
      <c r="AK28" s="52" t="s">
        <v>121</v>
      </c>
      <c r="AL28" s="53" t="s">
        <v>121</v>
      </c>
      <c r="AM28" s="55" t="s">
        <v>121</v>
      </c>
      <c r="AN28" s="109" t="str">
        <f>IFERROR(AL28*(1+Dashboard!$D$8),"-")</f>
        <v>-</v>
      </c>
      <c r="AO28" s="119" t="str">
        <f>IFERROR(AM28*(1+Dashboard!$D$7)*(1+Dashboard!$D$8)*(1+Dashboard!$D$10),"-")</f>
        <v>-</v>
      </c>
      <c r="AP28" s="112" t="str">
        <f>IF(AND(AN28="-",AO28="-"),"-",IFERROR(AN28*Dashboard!$D$9,0)+IFERROR(AO28*(1-Dashboard!$D$9),0))</f>
        <v>-</v>
      </c>
      <c r="AQ28" s="56">
        <v>5.5734899914173857E-4</v>
      </c>
      <c r="AR28" s="58">
        <v>5.5734899914173857E-4</v>
      </c>
      <c r="AT28" s="36">
        <v>2035</v>
      </c>
      <c r="AU28" s="47"/>
      <c r="AV28" s="51" t="s">
        <v>121</v>
      </c>
      <c r="AW28" s="49" t="s">
        <v>121</v>
      </c>
      <c r="AX28" s="49" t="s">
        <v>121</v>
      </c>
      <c r="AY28" s="52" t="s">
        <v>121</v>
      </c>
      <c r="AZ28" s="53" t="s">
        <v>121</v>
      </c>
      <c r="BA28" s="55" t="s">
        <v>121</v>
      </c>
      <c r="BB28" s="109" t="str">
        <f>IFERROR(AZ28*(1+Dashboard!$D$8),"-")</f>
        <v>-</v>
      </c>
      <c r="BC28" s="119" t="str">
        <f>IFERROR(BA28*(1+Dashboard!$D$7)*(1+Dashboard!$D$8)*(1+Dashboard!$D$10),"-")</f>
        <v>-</v>
      </c>
      <c r="BD28" s="112" t="str">
        <f>IF(AND(BB28="-",BC28="-"),"-",IFERROR(BB28*Dashboard!$D$9,0)+IFERROR(BC28*(1-Dashboard!$D$9),0))</f>
        <v>-</v>
      </c>
      <c r="BE28" s="51" t="s">
        <v>121</v>
      </c>
      <c r="BF28" s="49" t="s">
        <v>121</v>
      </c>
      <c r="BG28" s="49" t="s">
        <v>121</v>
      </c>
      <c r="BH28" s="52" t="s">
        <v>121</v>
      </c>
      <c r="BI28" s="53" t="s">
        <v>121</v>
      </c>
      <c r="BJ28" s="55" t="s">
        <v>121</v>
      </c>
      <c r="BK28" s="109" t="str">
        <f>IFERROR(BI28*(1+Dashboard!$D$8),"-")</f>
        <v>-</v>
      </c>
      <c r="BL28" s="119" t="str">
        <f>IFERROR(BJ28*(1+Dashboard!$D$7)*(1+Dashboard!$D$8)*(1+Dashboard!$D$10),"-")</f>
        <v>-</v>
      </c>
      <c r="BM28" s="112" t="str">
        <f>IF(AND(BK28="-",BL28="-"),"-",IFERROR(BK28*Dashboard!$D$9,0)+IFERROR(BL28*(1-Dashboard!$D$9),0))</f>
        <v>-</v>
      </c>
      <c r="BO28" s="36">
        <v>2035</v>
      </c>
      <c r="BP28" s="47"/>
      <c r="BQ28" s="59">
        <v>94</v>
      </c>
      <c r="BR28" s="53" t="s">
        <v>121</v>
      </c>
      <c r="BS28" s="57" t="s">
        <v>121</v>
      </c>
      <c r="BT28" s="112" t="str">
        <f>IF(AND(BR28="-",BS28="-"),"-",IFERROR(BR28*Dashboard!$D$9,0)+IFERROR(BS28*(1-Dashboard!$D$9),0))</f>
        <v>-</v>
      </c>
      <c r="BU28" s="53" t="s">
        <v>121</v>
      </c>
      <c r="BV28" s="57" t="s">
        <v>121</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v>6.3613344727272564E-2</v>
      </c>
      <c r="E29" s="49">
        <v>5.6083929666373759E-2</v>
      </c>
      <c r="F29" s="49">
        <v>5.9019182368881318E-2</v>
      </c>
      <c r="G29" s="49">
        <v>4.9603930077561177E-2</v>
      </c>
      <c r="H29" s="50">
        <v>3.1225176936010442E-3</v>
      </c>
      <c r="I29" s="101">
        <f>IFERROR((D29+$H29)*(1+Dashboard!$D$7)*(1+Dashboard!$D$8),"-")</f>
        <v>7.7840709927706989E-2</v>
      </c>
      <c r="J29" s="102">
        <f>IFERROR((E29+$H29)*(1+Dashboard!$D$7)*(1+Dashboard!$D$8),"-")</f>
        <v>6.9058400200674622E-2</v>
      </c>
      <c r="K29" s="102">
        <f>IFERROR((F29+$H29)*(1+Dashboard!$D$7)*(1+Dashboard!$D$8),"-")</f>
        <v>7.2482078952879433E-2</v>
      </c>
      <c r="L29" s="103">
        <f>IFERROR((G29+$H29)*(1+Dashboard!$D$7)*(1+Dashboard!$D$8),"-")</f>
        <v>6.1500128680283622E-2</v>
      </c>
      <c r="M29" s="53">
        <v>89.599252554578939</v>
      </c>
      <c r="N29" s="54">
        <v>102.61365371945244</v>
      </c>
      <c r="O29" s="109">
        <f>M29*(1+Dashboard!$D$8)</f>
        <v>96.767192758945257</v>
      </c>
      <c r="P29" s="111">
        <f>N29*(1+Dashboard!$D$10)*(1+Dashboard!$D$7)*(1+Dashboard!$D$8)</f>
        <v>121.60358274954325</v>
      </c>
      <c r="Q29" s="112">
        <f>O29*Dashboard!$D$9+P29*(1-Dashboard!$D$9)</f>
        <v>109.18538775424426</v>
      </c>
      <c r="R29" s="51">
        <v>3.3759023223802156E-2</v>
      </c>
      <c r="S29" s="49">
        <v>3.4478499244691083E-2</v>
      </c>
      <c r="T29" s="49">
        <v>3.2886885727349748E-2</v>
      </c>
      <c r="U29" s="52">
        <v>3.3095865943318807E-2</v>
      </c>
      <c r="W29" s="36">
        <v>2036</v>
      </c>
      <c r="X29" s="47"/>
      <c r="Y29" s="51" t="s">
        <v>121</v>
      </c>
      <c r="Z29" s="49" t="s">
        <v>121</v>
      </c>
      <c r="AA29" s="49" t="s">
        <v>121</v>
      </c>
      <c r="AB29" s="52" t="s">
        <v>121</v>
      </c>
      <c r="AC29" s="53" t="s">
        <v>121</v>
      </c>
      <c r="AD29" s="55" t="s">
        <v>121</v>
      </c>
      <c r="AE29" s="109" t="str">
        <f>IFERROR(AC29*(1+Dashboard!$D$8),"-")</f>
        <v>-</v>
      </c>
      <c r="AF29" s="119" t="str">
        <f>IFERROR(AD29*(1+Dashboard!$D$7)*(1+Dashboard!$D$8)*(1+Dashboard!$D$10),"-")</f>
        <v>-</v>
      </c>
      <c r="AG29" s="112" t="str">
        <f>IF(AND(AE29="-",AF29="-"),"-",IFERROR(AE29*Dashboard!$D$9,0)+IFERROR(AF29*(1-Dashboard!$D$9),0))</f>
        <v>-</v>
      </c>
      <c r="AH29" s="51" t="s">
        <v>121</v>
      </c>
      <c r="AI29" s="49" t="s">
        <v>121</v>
      </c>
      <c r="AJ29" s="49" t="s">
        <v>121</v>
      </c>
      <c r="AK29" s="52" t="s">
        <v>121</v>
      </c>
      <c r="AL29" s="53" t="s">
        <v>121</v>
      </c>
      <c r="AM29" s="55" t="s">
        <v>121</v>
      </c>
      <c r="AN29" s="109" t="str">
        <f>IFERROR(AL29*(1+Dashboard!$D$8),"-")</f>
        <v>-</v>
      </c>
      <c r="AO29" s="119" t="str">
        <f>IFERROR(AM29*(1+Dashboard!$D$7)*(1+Dashboard!$D$8)*(1+Dashboard!$D$10),"-")</f>
        <v>-</v>
      </c>
      <c r="AP29" s="112" t="str">
        <f>IF(AND(AN29="-",AO29="-"),"-",IFERROR(AN29*Dashboard!$D$9,0)+IFERROR(AO29*(1-Dashboard!$D$9),0))</f>
        <v>-</v>
      </c>
      <c r="AQ29" s="56">
        <v>5.5734899914173857E-4</v>
      </c>
      <c r="AR29" s="58">
        <v>5.5734899914173857E-4</v>
      </c>
      <c r="AT29" s="36">
        <v>2036</v>
      </c>
      <c r="AU29" s="47"/>
      <c r="AV29" s="51" t="s">
        <v>121</v>
      </c>
      <c r="AW29" s="49" t="s">
        <v>121</v>
      </c>
      <c r="AX29" s="49" t="s">
        <v>121</v>
      </c>
      <c r="AY29" s="52" t="s">
        <v>121</v>
      </c>
      <c r="AZ29" s="53" t="s">
        <v>121</v>
      </c>
      <c r="BA29" s="55" t="s">
        <v>121</v>
      </c>
      <c r="BB29" s="109" t="str">
        <f>IFERROR(AZ29*(1+Dashboard!$D$8),"-")</f>
        <v>-</v>
      </c>
      <c r="BC29" s="119" t="str">
        <f>IFERROR(BA29*(1+Dashboard!$D$7)*(1+Dashboard!$D$8)*(1+Dashboard!$D$10),"-")</f>
        <v>-</v>
      </c>
      <c r="BD29" s="112" t="str">
        <f>IF(AND(BB29="-",BC29="-"),"-",IFERROR(BB29*Dashboard!$D$9,0)+IFERROR(BC29*(1-Dashboard!$D$9),0))</f>
        <v>-</v>
      </c>
      <c r="BE29" s="51" t="s">
        <v>121</v>
      </c>
      <c r="BF29" s="49" t="s">
        <v>121</v>
      </c>
      <c r="BG29" s="49" t="s">
        <v>121</v>
      </c>
      <c r="BH29" s="52" t="s">
        <v>121</v>
      </c>
      <c r="BI29" s="53" t="s">
        <v>121</v>
      </c>
      <c r="BJ29" s="55" t="s">
        <v>121</v>
      </c>
      <c r="BK29" s="109" t="str">
        <f>IFERROR(BI29*(1+Dashboard!$D$8),"-")</f>
        <v>-</v>
      </c>
      <c r="BL29" s="119" t="str">
        <f>IFERROR(BJ29*(1+Dashboard!$D$7)*(1+Dashboard!$D$8)*(1+Dashboard!$D$10),"-")</f>
        <v>-</v>
      </c>
      <c r="BM29" s="112" t="str">
        <f>IF(AND(BK29="-",BL29="-"),"-",IFERROR(BK29*Dashboard!$D$9,0)+IFERROR(BL29*(1-Dashboard!$D$9),0))</f>
        <v>-</v>
      </c>
      <c r="BO29" s="36">
        <v>2036</v>
      </c>
      <c r="BP29" s="47"/>
      <c r="BQ29" s="59">
        <v>94</v>
      </c>
      <c r="BR29" s="53" t="s">
        <v>121</v>
      </c>
      <c r="BS29" s="57" t="s">
        <v>121</v>
      </c>
      <c r="BT29" s="112" t="str">
        <f>IF(AND(BR29="-",BS29="-"),"-",IFERROR(BR29*Dashboard!$D$9,0)+IFERROR(BS29*(1-Dashboard!$D$9),0))</f>
        <v>-</v>
      </c>
      <c r="BU29" s="53" t="s">
        <v>121</v>
      </c>
      <c r="BV29" s="57" t="s">
        <v>121</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v>6.4779915344388941E-2</v>
      </c>
      <c r="E30" s="49">
        <v>5.6452634388173391E-2</v>
      </c>
      <c r="F30" s="49">
        <v>6.2012673182122939E-2</v>
      </c>
      <c r="G30" s="49">
        <v>5.1799611434636975E-2</v>
      </c>
      <c r="H30" s="50">
        <v>3.4765539644458312E-3</v>
      </c>
      <c r="I30" s="101">
        <f>IFERROR((D30+$H30)*(1+Dashboard!$D$7)*(1+Dashboard!$D$8),"-")</f>
        <v>7.9614345801824901E-2</v>
      </c>
      <c r="J30" s="102">
        <f>IFERROR((E30+$H30)*(1+Dashboard!$D$7)*(1+Dashboard!$D$8),"-")</f>
        <v>6.9901405294495067E-2</v>
      </c>
      <c r="K30" s="102">
        <f>IFERROR((F30+$H30)*(1+Dashboard!$D$7)*(1+Dashboard!$D$8),"-")</f>
        <v>7.6386634543757811E-2</v>
      </c>
      <c r="L30" s="103">
        <f>IFERROR((G30+$H30)*(1+Dashboard!$D$7)*(1+Dashboard!$D$8),"-")</f>
        <v>6.4474119321490192E-2</v>
      </c>
      <c r="M30" s="53">
        <v>91.092999640749127</v>
      </c>
      <c r="N30" s="54">
        <v>104.25620577620931</v>
      </c>
      <c r="O30" s="109">
        <f>M30*(1+Dashboard!$D$8)</f>
        <v>98.38043961200907</v>
      </c>
      <c r="P30" s="111">
        <f>N30*(1+Dashboard!$D$10)*(1+Dashboard!$D$7)*(1+Dashboard!$D$8)</f>
        <v>123.5501094320485</v>
      </c>
      <c r="Q30" s="112">
        <f>O30*Dashboard!$D$9+P30*(1-Dashboard!$D$9)</f>
        <v>110.96527452202878</v>
      </c>
      <c r="R30" s="51">
        <v>3.265534754887961E-2</v>
      </c>
      <c r="S30" s="49">
        <v>3.3351301912234753E-2</v>
      </c>
      <c r="T30" s="49">
        <v>3.1811722635082244E-2</v>
      </c>
      <c r="U30" s="52">
        <v>3.2013870710815018E-2</v>
      </c>
      <c r="W30" s="36">
        <v>2037</v>
      </c>
      <c r="X30" s="47"/>
      <c r="Y30" s="51" t="s">
        <v>121</v>
      </c>
      <c r="Z30" s="49" t="s">
        <v>121</v>
      </c>
      <c r="AA30" s="49" t="s">
        <v>121</v>
      </c>
      <c r="AB30" s="52" t="s">
        <v>121</v>
      </c>
      <c r="AC30" s="53" t="s">
        <v>121</v>
      </c>
      <c r="AD30" s="55" t="s">
        <v>121</v>
      </c>
      <c r="AE30" s="109" t="str">
        <f>IFERROR(AC30*(1+Dashboard!$D$8),"-")</f>
        <v>-</v>
      </c>
      <c r="AF30" s="119" t="str">
        <f>IFERROR(AD30*(1+Dashboard!$D$7)*(1+Dashboard!$D$8)*(1+Dashboard!$D$10),"-")</f>
        <v>-</v>
      </c>
      <c r="AG30" s="112" t="str">
        <f>IF(AND(AE30="-",AF30="-"),"-",IFERROR(AE30*Dashboard!$D$9,0)+IFERROR(AF30*(1-Dashboard!$D$9),0))</f>
        <v>-</v>
      </c>
      <c r="AH30" s="51" t="s">
        <v>121</v>
      </c>
      <c r="AI30" s="49" t="s">
        <v>121</v>
      </c>
      <c r="AJ30" s="49" t="s">
        <v>121</v>
      </c>
      <c r="AK30" s="52" t="s">
        <v>121</v>
      </c>
      <c r="AL30" s="53" t="s">
        <v>121</v>
      </c>
      <c r="AM30" s="55" t="s">
        <v>121</v>
      </c>
      <c r="AN30" s="109" t="str">
        <f>IFERROR(AL30*(1+Dashboard!$D$8),"-")</f>
        <v>-</v>
      </c>
      <c r="AO30" s="119" t="str">
        <f>IFERROR(AM30*(1+Dashboard!$D$7)*(1+Dashboard!$D$8)*(1+Dashboard!$D$10),"-")</f>
        <v>-</v>
      </c>
      <c r="AP30" s="112" t="str">
        <f>IF(AND(AN30="-",AO30="-"),"-",IFERROR(AN30*Dashboard!$D$9,0)+IFERROR(AO30*(1-Dashboard!$D$9),0))</f>
        <v>-</v>
      </c>
      <c r="AQ30" s="56">
        <v>5.5734899914173857E-4</v>
      </c>
      <c r="AR30" s="58">
        <v>5.5734899914173857E-4</v>
      </c>
      <c r="AT30" s="36">
        <v>2037</v>
      </c>
      <c r="AU30" s="47"/>
      <c r="AV30" s="51" t="s">
        <v>121</v>
      </c>
      <c r="AW30" s="49" t="s">
        <v>121</v>
      </c>
      <c r="AX30" s="49" t="s">
        <v>121</v>
      </c>
      <c r="AY30" s="52" t="s">
        <v>121</v>
      </c>
      <c r="AZ30" s="53" t="s">
        <v>121</v>
      </c>
      <c r="BA30" s="55" t="s">
        <v>121</v>
      </c>
      <c r="BB30" s="109" t="str">
        <f>IFERROR(AZ30*(1+Dashboard!$D$8),"-")</f>
        <v>-</v>
      </c>
      <c r="BC30" s="119" t="str">
        <f>IFERROR(BA30*(1+Dashboard!$D$7)*(1+Dashboard!$D$8)*(1+Dashboard!$D$10),"-")</f>
        <v>-</v>
      </c>
      <c r="BD30" s="112" t="str">
        <f>IF(AND(BB30="-",BC30="-"),"-",IFERROR(BB30*Dashboard!$D$9,0)+IFERROR(BC30*(1-Dashboard!$D$9),0))</f>
        <v>-</v>
      </c>
      <c r="BE30" s="51" t="s">
        <v>121</v>
      </c>
      <c r="BF30" s="49" t="s">
        <v>121</v>
      </c>
      <c r="BG30" s="49" t="s">
        <v>121</v>
      </c>
      <c r="BH30" s="52" t="s">
        <v>121</v>
      </c>
      <c r="BI30" s="53" t="s">
        <v>121</v>
      </c>
      <c r="BJ30" s="55" t="s">
        <v>121</v>
      </c>
      <c r="BK30" s="109" t="str">
        <f>IFERROR(BI30*(1+Dashboard!$D$8),"-")</f>
        <v>-</v>
      </c>
      <c r="BL30" s="119" t="str">
        <f>IFERROR(BJ30*(1+Dashboard!$D$7)*(1+Dashboard!$D$8)*(1+Dashboard!$D$10),"-")</f>
        <v>-</v>
      </c>
      <c r="BM30" s="112" t="str">
        <f>IF(AND(BK30="-",BL30="-"),"-",IFERROR(BK30*Dashboard!$D$9,0)+IFERROR(BL30*(1-Dashboard!$D$9),0))</f>
        <v>-</v>
      </c>
      <c r="BO30" s="36">
        <v>2037</v>
      </c>
      <c r="BP30" s="47"/>
      <c r="BQ30" s="59">
        <v>94</v>
      </c>
      <c r="BR30" s="53" t="s">
        <v>121</v>
      </c>
      <c r="BS30" s="57" t="s">
        <v>121</v>
      </c>
      <c r="BT30" s="112" t="str">
        <f>IF(AND(BR30="-",BS30="-"),"-",IFERROR(BR30*Dashboard!$D$9,0)+IFERROR(BS30*(1-Dashboard!$D$9),0))</f>
        <v>-</v>
      </c>
      <c r="BU30" s="53" t="s">
        <v>121</v>
      </c>
      <c r="BV30" s="57" t="s">
        <v>121</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v>6.5967879067158758E-2</v>
      </c>
      <c r="E31" s="49">
        <v>5.6823763033772332E-2</v>
      </c>
      <c r="F31" s="49">
        <v>6.5157995770887212E-2</v>
      </c>
      <c r="G31" s="49">
        <v>5.4092483006566154E-2</v>
      </c>
      <c r="H31" s="50">
        <v>3.870731458935418E-3</v>
      </c>
      <c r="I31" s="101">
        <f>IFERROR((D31+$H31)*(1+Dashboard!$D$7)*(1+Dashboard!$D$8),"-")</f>
        <v>8.1459755317636259E-2</v>
      </c>
      <c r="J31" s="102">
        <f>IFERROR((E31+$H31)*(1+Dashboard!$D$7)*(1+Dashboard!$D$8),"-")</f>
        <v>7.0794058376294322E-2</v>
      </c>
      <c r="K31" s="102">
        <f>IFERROR((F31+$H31)*(1+Dashboard!$D$7)*(1+Dashboard!$D$8),"-")</f>
        <v>8.0515107440865125E-2</v>
      </c>
      <c r="L31" s="103">
        <f>IFERROR((G31+$H31)*(1+Dashboard!$D$7)*(1+Dashboard!$D$8),"-")</f>
        <v>6.760829335256105E-2</v>
      </c>
      <c r="M31" s="53">
        <v>92.611649617220579</v>
      </c>
      <c r="N31" s="54">
        <v>105.92505040867479</v>
      </c>
      <c r="O31" s="109">
        <f>M31*(1+Dashboard!$D$8)</f>
        <v>100.02058158659823</v>
      </c>
      <c r="P31" s="111">
        <f>N31*(1+Dashboard!$D$10)*(1+Dashboard!$D$7)*(1+Dashboard!$D$8)</f>
        <v>125.52779445742514</v>
      </c>
      <c r="Q31" s="112">
        <f>O31*Dashboard!$D$9+P31*(1-Dashboard!$D$9)</f>
        <v>112.77418802201169</v>
      </c>
      <c r="R31" s="51">
        <v>3.1587754078923135E-2</v>
      </c>
      <c r="S31" s="49">
        <v>3.2260955772670533E-2</v>
      </c>
      <c r="T31" s="49">
        <v>3.0771709592733055E-2</v>
      </c>
      <c r="U31" s="52">
        <v>3.0967248889756816E-2</v>
      </c>
      <c r="W31" s="36">
        <v>2038</v>
      </c>
      <c r="X31" s="47"/>
      <c r="Y31" s="51" t="s">
        <v>121</v>
      </c>
      <c r="Z31" s="49" t="s">
        <v>121</v>
      </c>
      <c r="AA31" s="49" t="s">
        <v>121</v>
      </c>
      <c r="AB31" s="52" t="s">
        <v>121</v>
      </c>
      <c r="AC31" s="53" t="s">
        <v>121</v>
      </c>
      <c r="AD31" s="55" t="s">
        <v>121</v>
      </c>
      <c r="AE31" s="109" t="str">
        <f>IFERROR(AC31*(1+Dashboard!$D$8),"-")</f>
        <v>-</v>
      </c>
      <c r="AF31" s="119" t="str">
        <f>IFERROR(AD31*(1+Dashboard!$D$7)*(1+Dashboard!$D$8)*(1+Dashboard!$D$10),"-")</f>
        <v>-</v>
      </c>
      <c r="AG31" s="112" t="str">
        <f>IF(AND(AE31="-",AF31="-"),"-",IFERROR(AE31*Dashboard!$D$9,0)+IFERROR(AF31*(1-Dashboard!$D$9),0))</f>
        <v>-</v>
      </c>
      <c r="AH31" s="51" t="s">
        <v>121</v>
      </c>
      <c r="AI31" s="49" t="s">
        <v>121</v>
      </c>
      <c r="AJ31" s="49" t="s">
        <v>121</v>
      </c>
      <c r="AK31" s="52" t="s">
        <v>121</v>
      </c>
      <c r="AL31" s="53" t="s">
        <v>121</v>
      </c>
      <c r="AM31" s="55" t="s">
        <v>121</v>
      </c>
      <c r="AN31" s="109" t="str">
        <f>IFERROR(AL31*(1+Dashboard!$D$8),"-")</f>
        <v>-</v>
      </c>
      <c r="AO31" s="119" t="str">
        <f>IFERROR(AM31*(1+Dashboard!$D$7)*(1+Dashboard!$D$8)*(1+Dashboard!$D$10),"-")</f>
        <v>-</v>
      </c>
      <c r="AP31" s="112" t="str">
        <f>IF(AND(AN31="-",AO31="-"),"-",IFERROR(AN31*Dashboard!$D$9,0)+IFERROR(AO31*(1-Dashboard!$D$9),0))</f>
        <v>-</v>
      </c>
      <c r="AQ31" s="56">
        <v>5.5734899914173857E-4</v>
      </c>
      <c r="AR31" s="58">
        <v>5.5734899914173857E-4</v>
      </c>
      <c r="AT31" s="36">
        <v>2038</v>
      </c>
      <c r="AU31" s="47"/>
      <c r="AV31" s="51" t="s">
        <v>121</v>
      </c>
      <c r="AW31" s="49" t="s">
        <v>121</v>
      </c>
      <c r="AX31" s="49" t="s">
        <v>121</v>
      </c>
      <c r="AY31" s="52" t="s">
        <v>121</v>
      </c>
      <c r="AZ31" s="53" t="s">
        <v>121</v>
      </c>
      <c r="BA31" s="55" t="s">
        <v>121</v>
      </c>
      <c r="BB31" s="109" t="str">
        <f>IFERROR(AZ31*(1+Dashboard!$D$8),"-")</f>
        <v>-</v>
      </c>
      <c r="BC31" s="119" t="str">
        <f>IFERROR(BA31*(1+Dashboard!$D$7)*(1+Dashboard!$D$8)*(1+Dashboard!$D$10),"-")</f>
        <v>-</v>
      </c>
      <c r="BD31" s="112" t="str">
        <f>IF(AND(BB31="-",BC31="-"),"-",IFERROR(BB31*Dashboard!$D$9,0)+IFERROR(BC31*(1-Dashboard!$D$9),0))</f>
        <v>-</v>
      </c>
      <c r="BE31" s="51" t="s">
        <v>121</v>
      </c>
      <c r="BF31" s="49" t="s">
        <v>121</v>
      </c>
      <c r="BG31" s="49" t="s">
        <v>121</v>
      </c>
      <c r="BH31" s="52" t="s">
        <v>121</v>
      </c>
      <c r="BI31" s="53" t="s">
        <v>121</v>
      </c>
      <c r="BJ31" s="55" t="s">
        <v>121</v>
      </c>
      <c r="BK31" s="109" t="str">
        <f>IFERROR(BI31*(1+Dashboard!$D$8),"-")</f>
        <v>-</v>
      </c>
      <c r="BL31" s="119" t="str">
        <f>IFERROR(BJ31*(1+Dashboard!$D$7)*(1+Dashboard!$D$8)*(1+Dashboard!$D$10),"-")</f>
        <v>-</v>
      </c>
      <c r="BM31" s="112" t="str">
        <f>IF(AND(BK31="-",BL31="-"),"-",IFERROR(BK31*Dashboard!$D$9,0)+IFERROR(BL31*(1-Dashboard!$D$9),0))</f>
        <v>-</v>
      </c>
      <c r="BO31" s="36">
        <v>2038</v>
      </c>
      <c r="BP31" s="47"/>
      <c r="BQ31" s="59">
        <v>94</v>
      </c>
      <c r="BR31" s="53" t="s">
        <v>121</v>
      </c>
      <c r="BS31" s="57" t="s">
        <v>121</v>
      </c>
      <c r="BT31" s="112" t="str">
        <f>IF(AND(BR31="-",BS31="-"),"-",IFERROR(BR31*Dashboard!$D$9,0)+IFERROR(BS31*(1-Dashboard!$D$9),0))</f>
        <v>-</v>
      </c>
      <c r="BU31" s="53" t="s">
        <v>121</v>
      </c>
      <c r="BV31" s="57" t="s">
        <v>121</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v>6.7177628212140295E-2</v>
      </c>
      <c r="E32" s="49">
        <v>5.7197331538433246E-2</v>
      </c>
      <c r="F32" s="49">
        <v>6.8462851140287079E-2</v>
      </c>
      <c r="G32" s="49">
        <v>5.6486846846482613E-2</v>
      </c>
      <c r="H32" s="50">
        <v>4.3096014560442914E-3</v>
      </c>
      <c r="I32" s="101">
        <f>IFERROR((D32+$H32)*(1+Dashboard!$D$7)*(1+Dashboard!$D$8),"-")</f>
        <v>8.3382704684970513E-2</v>
      </c>
      <c r="J32" s="102">
        <f>IFERROR((E32+$H32)*(1+Dashboard!$D$7)*(1+Dashboard!$D$8),"-")</f>
        <v>7.1741686644758607E-2</v>
      </c>
      <c r="K32" s="102">
        <f>IFERROR((F32+$H32)*(1+Dashboard!$D$7)*(1+Dashboard!$D$8),"-")</f>
        <v>8.4881788708360925E-2</v>
      </c>
      <c r="L32" s="103">
        <f>IFERROR((G32+$H32)*(1+Dashboard!$D$7)*(1+Dashboard!$D$8),"-")</f>
        <v>7.091297730006739E-2</v>
      </c>
      <c r="M32" s="53">
        <v>94.155617650624322</v>
      </c>
      <c r="N32" s="54">
        <v>107.62060848602898</v>
      </c>
      <c r="O32" s="109">
        <f>M32*(1+Dashboard!$D$8)</f>
        <v>101.68806706267428</v>
      </c>
      <c r="P32" s="111">
        <f>N32*(1+Dashboard!$D$10)*(1+Dashboard!$D$7)*(1+Dashboard!$D$8)</f>
        <v>127.5371365819139</v>
      </c>
      <c r="Q32" s="112">
        <f>O32*Dashboard!$D$9+P32*(1-Dashboard!$D$9)</f>
        <v>114.6126018222941</v>
      </c>
      <c r="R32" s="51">
        <v>3.0555063187032556E-2</v>
      </c>
      <c r="S32" s="49">
        <v>3.1206256058759832E-2</v>
      </c>
      <c r="T32" s="49">
        <v>2.9765697448124108E-2</v>
      </c>
      <c r="U32" s="52">
        <v>2.995484402566112E-2</v>
      </c>
      <c r="W32" s="36">
        <v>2039</v>
      </c>
      <c r="X32" s="47"/>
      <c r="Y32" s="51" t="s">
        <v>121</v>
      </c>
      <c r="Z32" s="49" t="s">
        <v>121</v>
      </c>
      <c r="AA32" s="49" t="s">
        <v>121</v>
      </c>
      <c r="AB32" s="52" t="s">
        <v>121</v>
      </c>
      <c r="AC32" s="53" t="s">
        <v>121</v>
      </c>
      <c r="AD32" s="55" t="s">
        <v>121</v>
      </c>
      <c r="AE32" s="109" t="str">
        <f>IFERROR(AC32*(1+Dashboard!$D$8),"-")</f>
        <v>-</v>
      </c>
      <c r="AF32" s="119" t="str">
        <f>IFERROR(AD32*(1+Dashboard!$D$7)*(1+Dashboard!$D$8)*(1+Dashboard!$D$10),"-")</f>
        <v>-</v>
      </c>
      <c r="AG32" s="112" t="str">
        <f>IF(AND(AE32="-",AF32="-"),"-",IFERROR(AE32*Dashboard!$D$9,0)+IFERROR(AF32*(1-Dashboard!$D$9),0))</f>
        <v>-</v>
      </c>
      <c r="AH32" s="51" t="s">
        <v>121</v>
      </c>
      <c r="AI32" s="49" t="s">
        <v>121</v>
      </c>
      <c r="AJ32" s="49" t="s">
        <v>121</v>
      </c>
      <c r="AK32" s="52" t="s">
        <v>121</v>
      </c>
      <c r="AL32" s="53" t="s">
        <v>121</v>
      </c>
      <c r="AM32" s="55" t="s">
        <v>121</v>
      </c>
      <c r="AN32" s="109" t="str">
        <f>IFERROR(AL32*(1+Dashboard!$D$8),"-")</f>
        <v>-</v>
      </c>
      <c r="AO32" s="119" t="str">
        <f>IFERROR(AM32*(1+Dashboard!$D$7)*(1+Dashboard!$D$8)*(1+Dashboard!$D$10),"-")</f>
        <v>-</v>
      </c>
      <c r="AP32" s="112" t="str">
        <f>IF(AND(AN32="-",AO32="-"),"-",IFERROR(AN32*Dashboard!$D$9,0)+IFERROR(AO32*(1-Dashboard!$D$9),0))</f>
        <v>-</v>
      </c>
      <c r="AQ32" s="56">
        <v>5.5734899914173857E-4</v>
      </c>
      <c r="AR32" s="58">
        <v>5.5734899914173857E-4</v>
      </c>
      <c r="AT32" s="36">
        <v>2039</v>
      </c>
      <c r="AU32" s="47"/>
      <c r="AV32" s="51" t="s">
        <v>121</v>
      </c>
      <c r="AW32" s="49" t="s">
        <v>121</v>
      </c>
      <c r="AX32" s="49" t="s">
        <v>121</v>
      </c>
      <c r="AY32" s="52" t="s">
        <v>121</v>
      </c>
      <c r="AZ32" s="53" t="s">
        <v>121</v>
      </c>
      <c r="BA32" s="55" t="s">
        <v>121</v>
      </c>
      <c r="BB32" s="109" t="str">
        <f>IFERROR(AZ32*(1+Dashboard!$D$8),"-")</f>
        <v>-</v>
      </c>
      <c r="BC32" s="119" t="str">
        <f>IFERROR(BA32*(1+Dashboard!$D$7)*(1+Dashboard!$D$8)*(1+Dashboard!$D$10),"-")</f>
        <v>-</v>
      </c>
      <c r="BD32" s="112" t="str">
        <f>IF(AND(BB32="-",BC32="-"),"-",IFERROR(BB32*Dashboard!$D$9,0)+IFERROR(BC32*(1-Dashboard!$D$9),0))</f>
        <v>-</v>
      </c>
      <c r="BE32" s="51" t="s">
        <v>121</v>
      </c>
      <c r="BF32" s="49" t="s">
        <v>121</v>
      </c>
      <c r="BG32" s="49" t="s">
        <v>121</v>
      </c>
      <c r="BH32" s="52" t="s">
        <v>121</v>
      </c>
      <c r="BI32" s="53" t="s">
        <v>121</v>
      </c>
      <c r="BJ32" s="55" t="s">
        <v>121</v>
      </c>
      <c r="BK32" s="109" t="str">
        <f>IFERROR(BI32*(1+Dashboard!$D$8),"-")</f>
        <v>-</v>
      </c>
      <c r="BL32" s="119" t="str">
        <f>IFERROR(BJ32*(1+Dashboard!$D$7)*(1+Dashboard!$D$8)*(1+Dashboard!$D$10),"-")</f>
        <v>-</v>
      </c>
      <c r="BM32" s="112" t="str">
        <f>IF(AND(BK32="-",BL32="-"),"-",IFERROR(BK32*Dashboard!$D$9,0)+IFERROR(BL32*(1-Dashboard!$D$9),0))</f>
        <v>-</v>
      </c>
      <c r="BO32" s="36">
        <v>2039</v>
      </c>
      <c r="BP32" s="47"/>
      <c r="BQ32" s="59">
        <v>94</v>
      </c>
      <c r="BR32" s="53" t="s">
        <v>121</v>
      </c>
      <c r="BS32" s="57" t="s">
        <v>121</v>
      </c>
      <c r="BT32" s="112" t="str">
        <f>IF(AND(BR32="-",BS32="-"),"-",IFERROR(BR32*Dashboard!$D$9,0)+IFERROR(BS32*(1-Dashboard!$D$9),0))</f>
        <v>-</v>
      </c>
      <c r="BU32" s="53" t="s">
        <v>121</v>
      </c>
      <c r="BV32" s="57" t="s">
        <v>121</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v>6.8409562290372358E-2</v>
      </c>
      <c r="E33" s="49">
        <v>5.7573355942179751E-2</v>
      </c>
      <c r="F33" s="49">
        <v>7.1935330895357988E-2</v>
      </c>
      <c r="G33" s="49">
        <v>5.8987195434727295E-2</v>
      </c>
      <c r="H33" s="50">
        <v>4.7982312663579062E-3</v>
      </c>
      <c r="I33" s="101">
        <f>IFERROR((D33+$H33)*(1+Dashboard!$D$7)*(1+Dashboard!$D$8),"-")</f>
        <v>8.5389570404570195E-2</v>
      </c>
      <c r="J33" s="102">
        <f>IFERROR((E33+$H33)*(1+Dashboard!$D$7)*(1+Dashboard!$D$8),"-")</f>
        <v>7.2750219320038334E-2</v>
      </c>
      <c r="K33" s="102">
        <f>IFERROR((F33+$H33)*(1+Dashboard!$D$7)*(1+Dashboard!$D$8),"-")</f>
        <v>8.9502026905425427E-2</v>
      </c>
      <c r="L33" s="103">
        <f>IFERROR((G33+$H33)*(1+Dashboard!$D$7)*(1+Dashboard!$D$8),"-")</f>
        <v>7.4399321704145788E-2</v>
      </c>
      <c r="M33" s="53">
        <v>95.725325829010089</v>
      </c>
      <c r="N33" s="54">
        <v>109.34330761436772</v>
      </c>
      <c r="O33" s="109">
        <f>M33*(1+Dashboard!$D$8)</f>
        <v>103.3833518953309</v>
      </c>
      <c r="P33" s="111">
        <f>N33*(1+Dashboard!$D$10)*(1+Dashboard!$D$7)*(1+Dashboard!$D$8)</f>
        <v>129.57864254542091</v>
      </c>
      <c r="Q33" s="112">
        <f>O33*Dashboard!$D$9+P33*(1-Dashboard!$D$9)</f>
        <v>116.48099722037591</v>
      </c>
      <c r="R33" s="51">
        <v>2.9556133811567908E-2</v>
      </c>
      <c r="S33" s="49">
        <v>3.0186037390431349E-2</v>
      </c>
      <c r="T33" s="49">
        <v>2.8792574618034746E-2</v>
      </c>
      <c r="U33" s="52">
        <v>2.8975537471734772E-2</v>
      </c>
      <c r="W33" s="36">
        <v>2040</v>
      </c>
      <c r="X33" s="47"/>
      <c r="Y33" s="51" t="s">
        <v>121</v>
      </c>
      <c r="Z33" s="49" t="s">
        <v>121</v>
      </c>
      <c r="AA33" s="49" t="s">
        <v>121</v>
      </c>
      <c r="AB33" s="52" t="s">
        <v>121</v>
      </c>
      <c r="AC33" s="53" t="s">
        <v>121</v>
      </c>
      <c r="AD33" s="55" t="s">
        <v>121</v>
      </c>
      <c r="AE33" s="109" t="str">
        <f>IFERROR(AC33*(1+Dashboard!$D$8),"-")</f>
        <v>-</v>
      </c>
      <c r="AF33" s="119" t="str">
        <f>IFERROR(AD33*(1+Dashboard!$D$7)*(1+Dashboard!$D$8)*(1+Dashboard!$D$10),"-")</f>
        <v>-</v>
      </c>
      <c r="AG33" s="112" t="str">
        <f>IF(AND(AE33="-",AF33="-"),"-",IFERROR(AE33*Dashboard!$D$9,0)+IFERROR(AF33*(1-Dashboard!$D$9),0))</f>
        <v>-</v>
      </c>
      <c r="AH33" s="51" t="s">
        <v>121</v>
      </c>
      <c r="AI33" s="49" t="s">
        <v>121</v>
      </c>
      <c r="AJ33" s="49" t="s">
        <v>121</v>
      </c>
      <c r="AK33" s="52" t="s">
        <v>121</v>
      </c>
      <c r="AL33" s="53" t="s">
        <v>121</v>
      </c>
      <c r="AM33" s="55" t="s">
        <v>121</v>
      </c>
      <c r="AN33" s="109" t="str">
        <f>IFERROR(AL33*(1+Dashboard!$D$8),"-")</f>
        <v>-</v>
      </c>
      <c r="AO33" s="119" t="str">
        <f>IFERROR(AM33*(1+Dashboard!$D$7)*(1+Dashboard!$D$8)*(1+Dashboard!$D$10),"-")</f>
        <v>-</v>
      </c>
      <c r="AP33" s="112" t="str">
        <f>IF(AND(AN33="-",AO33="-"),"-",IFERROR(AN33*Dashboard!$D$9,0)+IFERROR(AO33*(1-Dashboard!$D$9),0))</f>
        <v>-</v>
      </c>
      <c r="AQ33" s="56">
        <v>5.5734899914173857E-4</v>
      </c>
      <c r="AR33" s="58">
        <v>5.5734899914173857E-4</v>
      </c>
      <c r="AT33" s="36">
        <v>2040</v>
      </c>
      <c r="AU33" s="47"/>
      <c r="AV33" s="51" t="s">
        <v>121</v>
      </c>
      <c r="AW33" s="49" t="s">
        <v>121</v>
      </c>
      <c r="AX33" s="49" t="s">
        <v>121</v>
      </c>
      <c r="AY33" s="52" t="s">
        <v>121</v>
      </c>
      <c r="AZ33" s="53" t="s">
        <v>121</v>
      </c>
      <c r="BA33" s="55" t="s">
        <v>121</v>
      </c>
      <c r="BB33" s="109" t="str">
        <f>IFERROR(AZ33*(1+Dashboard!$D$8),"-")</f>
        <v>-</v>
      </c>
      <c r="BC33" s="119" t="str">
        <f>IFERROR(BA33*(1+Dashboard!$D$7)*(1+Dashboard!$D$8)*(1+Dashboard!$D$10),"-")</f>
        <v>-</v>
      </c>
      <c r="BD33" s="112" t="str">
        <f>IF(AND(BB33="-",BC33="-"),"-",IFERROR(BB33*Dashboard!$D$9,0)+IFERROR(BC33*(1-Dashboard!$D$9),0))</f>
        <v>-</v>
      </c>
      <c r="BE33" s="51" t="s">
        <v>121</v>
      </c>
      <c r="BF33" s="49" t="s">
        <v>121</v>
      </c>
      <c r="BG33" s="49" t="s">
        <v>121</v>
      </c>
      <c r="BH33" s="52" t="s">
        <v>121</v>
      </c>
      <c r="BI33" s="53" t="s">
        <v>121</v>
      </c>
      <c r="BJ33" s="55" t="s">
        <v>121</v>
      </c>
      <c r="BK33" s="109" t="str">
        <f>IFERROR(BI33*(1+Dashboard!$D$8),"-")</f>
        <v>-</v>
      </c>
      <c r="BL33" s="119" t="str">
        <f>IFERROR(BJ33*(1+Dashboard!$D$7)*(1+Dashboard!$D$8)*(1+Dashboard!$D$10),"-")</f>
        <v>-</v>
      </c>
      <c r="BM33" s="112" t="str">
        <f>IF(AND(BK33="-",BL33="-"),"-",IFERROR(BK33*Dashboard!$D$9,0)+IFERROR(BL33*(1-Dashboard!$D$9),0))</f>
        <v>-</v>
      </c>
      <c r="BO33" s="36">
        <v>2040</v>
      </c>
      <c r="BP33" s="47"/>
      <c r="BQ33" s="59">
        <v>94</v>
      </c>
      <c r="BR33" s="53" t="s">
        <v>121</v>
      </c>
      <c r="BS33" s="57" t="s">
        <v>121</v>
      </c>
      <c r="BT33" s="112" t="str">
        <f>IF(AND(BR33="-",BS33="-"),"-",IFERROR(BR33*Dashboard!$D$9,0)+IFERROR(BS33*(1-Dashboard!$D$9),0))</f>
        <v>-</v>
      </c>
      <c r="BU33" s="53" t="s">
        <v>121</v>
      </c>
      <c r="BV33" s="57" t="s">
        <v>121</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v>6.9664088139309938E-2</v>
      </c>
      <c r="E34" s="49">
        <v>5.7951852390485149E-2</v>
      </c>
      <c r="F34" s="49">
        <v>7.5583937052536646E-2</v>
      </c>
      <c r="G34" s="49">
        <v>6.159822010796797E-2</v>
      </c>
      <c r="H34" s="50">
        <v>5.3422627405985317E-3</v>
      </c>
      <c r="I34" s="101">
        <f>IFERROR((D34+$H34)*(1+Dashboard!$D$7)*(1+Dashboard!$D$8),"-")</f>
        <v>8.7487407666325248E-2</v>
      </c>
      <c r="J34" s="102">
        <f>IFERROR((E34+$H34)*(1+Dashboard!$D$7)*(1+Dashboard!$D$8),"-")</f>
        <v>7.382625588889602E-2</v>
      </c>
      <c r="K34" s="102">
        <f>IFERROR((F34+$H34)*(1+Dashboard!$D$7)*(1+Dashboard!$D$8),"-")</f>
        <v>9.4392319438712874E-2</v>
      </c>
      <c r="L34" s="103">
        <f>IFERROR((G34+$H34)*(1+Dashboard!$D$7)*(1+Dashboard!$D$8),"-")</f>
        <v>7.8079379194567977E-2</v>
      </c>
      <c r="M34" s="53">
        <v>97.321203277236293</v>
      </c>
      <c r="N34" s="54">
        <v>111.09358224454134</v>
      </c>
      <c r="O34" s="109">
        <f>M34*(1+Dashboard!$D$8)</f>
        <v>105.10689953941521</v>
      </c>
      <c r="P34" s="111">
        <f>N34*(1+Dashboard!$D$10)*(1+Dashboard!$D$7)*(1+Dashboard!$D$8)</f>
        <v>131.65282719931358</v>
      </c>
      <c r="Q34" s="112">
        <f>O34*Dashboard!$D$9+P34*(1-Dashboard!$D$9)</f>
        <v>118.37986336936439</v>
      </c>
      <c r="R34" s="51">
        <v>2.8589862195344602E-2</v>
      </c>
      <c r="S34" s="49">
        <v>2.9199172487105823E-2</v>
      </c>
      <c r="T34" s="49">
        <v>2.7851265859968777E-2</v>
      </c>
      <c r="U34" s="52">
        <v>2.8028247152836774E-2</v>
      </c>
      <c r="W34" s="36">
        <v>2041</v>
      </c>
      <c r="X34" s="47"/>
      <c r="Y34" s="51" t="s">
        <v>121</v>
      </c>
      <c r="Z34" s="49" t="s">
        <v>121</v>
      </c>
      <c r="AA34" s="49" t="s">
        <v>121</v>
      </c>
      <c r="AB34" s="52" t="s">
        <v>121</v>
      </c>
      <c r="AC34" s="53" t="s">
        <v>121</v>
      </c>
      <c r="AD34" s="55" t="s">
        <v>121</v>
      </c>
      <c r="AE34" s="109" t="str">
        <f>IFERROR(AC34*(1+Dashboard!$D$8),"-")</f>
        <v>-</v>
      </c>
      <c r="AF34" s="119" t="str">
        <f>IFERROR(AD34*(1+Dashboard!$D$7)*(1+Dashboard!$D$8)*(1+Dashboard!$D$10),"-")</f>
        <v>-</v>
      </c>
      <c r="AG34" s="112" t="str">
        <f>IF(AND(AE34="-",AF34="-"),"-",IFERROR(AE34*Dashboard!$D$9,0)+IFERROR(AF34*(1-Dashboard!$D$9),0))</f>
        <v>-</v>
      </c>
      <c r="AH34" s="51" t="s">
        <v>121</v>
      </c>
      <c r="AI34" s="49" t="s">
        <v>121</v>
      </c>
      <c r="AJ34" s="49" t="s">
        <v>121</v>
      </c>
      <c r="AK34" s="52" t="s">
        <v>121</v>
      </c>
      <c r="AL34" s="53" t="s">
        <v>121</v>
      </c>
      <c r="AM34" s="55" t="s">
        <v>121</v>
      </c>
      <c r="AN34" s="109" t="str">
        <f>IFERROR(AL34*(1+Dashboard!$D$8),"-")</f>
        <v>-</v>
      </c>
      <c r="AO34" s="119" t="str">
        <f>IFERROR(AM34*(1+Dashboard!$D$7)*(1+Dashboard!$D$8)*(1+Dashboard!$D$10),"-")</f>
        <v>-</v>
      </c>
      <c r="AP34" s="112" t="str">
        <f>IF(AND(AN34="-",AO34="-"),"-",IFERROR(AN34*Dashboard!$D$9,0)+IFERROR(AO34*(1-Dashboard!$D$9),0))</f>
        <v>-</v>
      </c>
      <c r="AQ34" s="56">
        <v>5.5734899914173857E-4</v>
      </c>
      <c r="AR34" s="58">
        <v>5.5734899914173857E-4</v>
      </c>
      <c r="AT34" s="36">
        <v>2041</v>
      </c>
      <c r="AU34" s="47"/>
      <c r="AV34" s="51" t="s">
        <v>121</v>
      </c>
      <c r="AW34" s="49" t="s">
        <v>121</v>
      </c>
      <c r="AX34" s="49" t="s">
        <v>121</v>
      </c>
      <c r="AY34" s="52" t="s">
        <v>121</v>
      </c>
      <c r="AZ34" s="53" t="s">
        <v>121</v>
      </c>
      <c r="BA34" s="55" t="s">
        <v>121</v>
      </c>
      <c r="BB34" s="109" t="str">
        <f>IFERROR(AZ34*(1+Dashboard!$D$8),"-")</f>
        <v>-</v>
      </c>
      <c r="BC34" s="119" t="str">
        <f>IFERROR(BA34*(1+Dashboard!$D$7)*(1+Dashboard!$D$8)*(1+Dashboard!$D$10),"-")</f>
        <v>-</v>
      </c>
      <c r="BD34" s="112" t="str">
        <f>IF(AND(BB34="-",BC34="-"),"-",IFERROR(BB34*Dashboard!$D$9,0)+IFERROR(BC34*(1-Dashboard!$D$9),0))</f>
        <v>-</v>
      </c>
      <c r="BE34" s="51" t="s">
        <v>121</v>
      </c>
      <c r="BF34" s="49" t="s">
        <v>121</v>
      </c>
      <c r="BG34" s="49" t="s">
        <v>121</v>
      </c>
      <c r="BH34" s="52" t="s">
        <v>121</v>
      </c>
      <c r="BI34" s="53" t="s">
        <v>121</v>
      </c>
      <c r="BJ34" s="55" t="s">
        <v>121</v>
      </c>
      <c r="BK34" s="109" t="str">
        <f>IFERROR(BI34*(1+Dashboard!$D$8),"-")</f>
        <v>-</v>
      </c>
      <c r="BL34" s="119" t="str">
        <f>IFERROR(BJ34*(1+Dashboard!$D$7)*(1+Dashboard!$D$8)*(1+Dashboard!$D$10),"-")</f>
        <v>-</v>
      </c>
      <c r="BM34" s="112" t="str">
        <f>IF(AND(BK34="-",BL34="-"),"-",IFERROR(BK34*Dashboard!$D$9,0)+IFERROR(BL34*(1-Dashboard!$D$9),0))</f>
        <v>-</v>
      </c>
      <c r="BO34" s="36">
        <v>2041</v>
      </c>
      <c r="BP34" s="47"/>
      <c r="BQ34" s="59">
        <v>94</v>
      </c>
      <c r="BR34" s="53" t="s">
        <v>121</v>
      </c>
      <c r="BS34" s="57" t="s">
        <v>121</v>
      </c>
      <c r="BT34" s="112" t="str">
        <f>IF(AND(BR34="-",BS34="-"),"-",IFERROR(BR34*Dashboard!$D$9,0)+IFERROR(BS34*(1-Dashboard!$D$9),0))</f>
        <v>-</v>
      </c>
      <c r="BU34" s="53" t="s">
        <v>121</v>
      </c>
      <c r="BV34" s="57" t="s">
        <v>121</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v>7.0941620057179411E-2</v>
      </c>
      <c r="E35" s="49">
        <v>5.8332837134965669E-2</v>
      </c>
      <c r="F35" s="49">
        <v>7.9417602855990754E-2</v>
      </c>
      <c r="G35" s="49">
        <v>6.4324819861427796E-2</v>
      </c>
      <c r="H35" s="50">
        <v>5.94797741194547E-3</v>
      </c>
      <c r="I35" s="101">
        <f>IFERROR((D35+$H35)*(1+Dashboard!$D$7)*(1+Dashboard!$D$8),"-")</f>
        <v>8.9684026487987276E-2</v>
      </c>
      <c r="J35" s="102">
        <f>IFERROR((E35+$H35)*(1+Dashboard!$D$7)*(1+Dashboard!$D$8),"-")</f>
        <v>7.4977142087517157E-2</v>
      </c>
      <c r="K35" s="102">
        <f>IFERROR((F35+$H35)*(1+Dashboard!$D$7)*(1+Dashboard!$D$8),"-")</f>
        <v>9.9570412824520824E-2</v>
      </c>
      <c r="L35" s="103">
        <f>IFERROR((G35+$H35)*(1+Dashboard!$D$7)*(1+Dashboard!$D$8),"-")</f>
        <v>8.1966190739662589E-2</v>
      </c>
      <c r="M35" s="53">
        <v>98.943686274283564</v>
      </c>
      <c r="N35" s="54">
        <v>112.87187378171977</v>
      </c>
      <c r="O35" s="109">
        <f>M35*(1+Dashboard!$D$8)</f>
        <v>106.85918117622626</v>
      </c>
      <c r="P35" s="111">
        <f>N35*(1+Dashboard!$D$10)*(1+Dashboard!$D$7)*(1+Dashboard!$D$8)</f>
        <v>133.76021363626194</v>
      </c>
      <c r="Q35" s="112">
        <f>O35*Dashboard!$D$9+P35*(1-Dashboard!$D$9)</f>
        <v>120.3096974062441</v>
      </c>
      <c r="R35" s="51">
        <v>2.7655180666047802E-2</v>
      </c>
      <c r="S35" s="49">
        <v>2.8244570922118451E-2</v>
      </c>
      <c r="T35" s="49">
        <v>2.694073108407586E-2</v>
      </c>
      <c r="U35" s="52">
        <v>2.7111926369849999E-2</v>
      </c>
      <c r="W35" s="36">
        <v>2042</v>
      </c>
      <c r="X35" s="47"/>
      <c r="Y35" s="51" t="s">
        <v>121</v>
      </c>
      <c r="Z35" s="49" t="s">
        <v>121</v>
      </c>
      <c r="AA35" s="49" t="s">
        <v>121</v>
      </c>
      <c r="AB35" s="52" t="s">
        <v>121</v>
      </c>
      <c r="AC35" s="53" t="s">
        <v>121</v>
      </c>
      <c r="AD35" s="55" t="s">
        <v>121</v>
      </c>
      <c r="AE35" s="109" t="str">
        <f>IFERROR(AC35*(1+Dashboard!$D$8),"-")</f>
        <v>-</v>
      </c>
      <c r="AF35" s="119" t="str">
        <f>IFERROR(AD35*(1+Dashboard!$D$7)*(1+Dashboard!$D$8)*(1+Dashboard!$D$10),"-")</f>
        <v>-</v>
      </c>
      <c r="AG35" s="112" t="str">
        <f>IF(AND(AE35="-",AF35="-"),"-",IFERROR(AE35*Dashboard!$D$9,0)+IFERROR(AF35*(1-Dashboard!$D$9),0))</f>
        <v>-</v>
      </c>
      <c r="AH35" s="51" t="s">
        <v>121</v>
      </c>
      <c r="AI35" s="49" t="s">
        <v>121</v>
      </c>
      <c r="AJ35" s="49" t="s">
        <v>121</v>
      </c>
      <c r="AK35" s="52" t="s">
        <v>121</v>
      </c>
      <c r="AL35" s="53" t="s">
        <v>121</v>
      </c>
      <c r="AM35" s="55" t="s">
        <v>121</v>
      </c>
      <c r="AN35" s="109" t="str">
        <f>IFERROR(AL35*(1+Dashboard!$D$8),"-")</f>
        <v>-</v>
      </c>
      <c r="AO35" s="119" t="str">
        <f>IFERROR(AM35*(1+Dashboard!$D$7)*(1+Dashboard!$D$8)*(1+Dashboard!$D$10),"-")</f>
        <v>-</v>
      </c>
      <c r="AP35" s="112" t="str">
        <f>IF(AND(AN35="-",AO35="-"),"-",IFERROR(AN35*Dashboard!$D$9,0)+IFERROR(AO35*(1-Dashboard!$D$9),0))</f>
        <v>-</v>
      </c>
      <c r="AQ35" s="56">
        <v>5.5734899914173857E-4</v>
      </c>
      <c r="AR35" s="58">
        <v>5.5734899914173857E-4</v>
      </c>
      <c r="AT35" s="36">
        <v>2042</v>
      </c>
      <c r="AU35" s="47"/>
      <c r="AV35" s="51" t="s">
        <v>121</v>
      </c>
      <c r="AW35" s="49" t="s">
        <v>121</v>
      </c>
      <c r="AX35" s="49" t="s">
        <v>121</v>
      </c>
      <c r="AY35" s="52" t="s">
        <v>121</v>
      </c>
      <c r="AZ35" s="53" t="s">
        <v>121</v>
      </c>
      <c r="BA35" s="55" t="s">
        <v>121</v>
      </c>
      <c r="BB35" s="109" t="str">
        <f>IFERROR(AZ35*(1+Dashboard!$D$8),"-")</f>
        <v>-</v>
      </c>
      <c r="BC35" s="119" t="str">
        <f>IFERROR(BA35*(1+Dashboard!$D$7)*(1+Dashboard!$D$8)*(1+Dashboard!$D$10),"-")</f>
        <v>-</v>
      </c>
      <c r="BD35" s="112" t="str">
        <f>IF(AND(BB35="-",BC35="-"),"-",IFERROR(BB35*Dashboard!$D$9,0)+IFERROR(BC35*(1-Dashboard!$D$9),0))</f>
        <v>-</v>
      </c>
      <c r="BE35" s="51" t="s">
        <v>121</v>
      </c>
      <c r="BF35" s="49" t="s">
        <v>121</v>
      </c>
      <c r="BG35" s="49" t="s">
        <v>121</v>
      </c>
      <c r="BH35" s="52" t="s">
        <v>121</v>
      </c>
      <c r="BI35" s="53" t="s">
        <v>121</v>
      </c>
      <c r="BJ35" s="55" t="s">
        <v>121</v>
      </c>
      <c r="BK35" s="109" t="str">
        <f>IFERROR(BI35*(1+Dashboard!$D$8),"-")</f>
        <v>-</v>
      </c>
      <c r="BL35" s="119" t="str">
        <f>IFERROR(BJ35*(1+Dashboard!$D$7)*(1+Dashboard!$D$8)*(1+Dashboard!$D$10),"-")</f>
        <v>-</v>
      </c>
      <c r="BM35" s="112" t="str">
        <f>IF(AND(BK35="-",BL35="-"),"-",IFERROR(BK35*Dashboard!$D$9,0)+IFERROR(BL35*(1-Dashboard!$D$9),0))</f>
        <v>-</v>
      </c>
      <c r="BO35" s="36">
        <v>2042</v>
      </c>
      <c r="BP35" s="47"/>
      <c r="BQ35" s="59">
        <v>94</v>
      </c>
      <c r="BR35" s="53" t="s">
        <v>121</v>
      </c>
      <c r="BS35" s="57" t="s">
        <v>121</v>
      </c>
      <c r="BT35" s="112" t="str">
        <f>IF(AND(BR35="-",BS35="-"),"-",IFERROR(BR35*Dashboard!$D$9,0)+IFERROR(BS35*(1-Dashboard!$D$9),0))</f>
        <v>-</v>
      </c>
      <c r="BU35" s="53" t="s">
        <v>121</v>
      </c>
      <c r="BV35" s="57" t="s">
        <v>121</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v>7.2242579939797547E-2</v>
      </c>
      <c r="E36" s="49">
        <v>5.871632653407826E-2</v>
      </c>
      <c r="F36" s="49">
        <v>8.3445714649766287E-2</v>
      </c>
      <c r="G36" s="49">
        <v>6.7172110540738017E-2</v>
      </c>
      <c r="H36" s="50">
        <v>6.6223690243003347E-3</v>
      </c>
      <c r="I36" s="101">
        <f>IFERROR((D36+$H36)*(1+Dashboard!$D$7)*(1+Dashboard!$D$8),"-")</f>
        <v>9.1988076471723773E-2</v>
      </c>
      <c r="J36" s="102">
        <f>IFERROR((E36+$H36)*(1+Dashboard!$D$7)*(1+Dashboard!$D$8),"-")</f>
        <v>7.6211054499292802E-2</v>
      </c>
      <c r="K36" s="102">
        <f>IFERROR((F36+$H36)*(1+Dashboard!$D$7)*(1+Dashboard!$D$8),"-")</f>
        <v>0.10505541279743132</v>
      </c>
      <c r="L36" s="103">
        <f>IFERROR((G36+$H36)*(1+Dashboard!$D$7)*(1+Dashboard!$D$8),"-")</f>
        <v>8.6073880964660746E-2</v>
      </c>
      <c r="M36" s="53">
        <v>100.59321837252422</v>
      </c>
      <c r="N36" s="54">
        <v>114.67863069671128</v>
      </c>
      <c r="O36" s="109">
        <f>M36*(1+Dashboard!$D$8)</f>
        <v>108.64067584232616</v>
      </c>
      <c r="P36" s="111">
        <f>N36*(1+Dashboard!$D$10)*(1+Dashboard!$D$7)*(1+Dashboard!$D$8)</f>
        <v>135.90133332215837</v>
      </c>
      <c r="Q36" s="112">
        <f>O36*Dashboard!$D$9+P36*(1-Dashboard!$D$9)</f>
        <v>122.27100458224226</v>
      </c>
      <c r="R36" s="51">
        <v>2.6751056456518384E-2</v>
      </c>
      <c r="S36" s="49">
        <v>2.732117791786268E-2</v>
      </c>
      <c r="T36" s="49">
        <v>2.6059964203914463E-2</v>
      </c>
      <c r="U36" s="52">
        <v>2.6225562643141305E-2</v>
      </c>
      <c r="W36" s="36">
        <v>2043</v>
      </c>
      <c r="X36" s="47"/>
      <c r="Y36" s="51" t="s">
        <v>121</v>
      </c>
      <c r="Z36" s="49" t="s">
        <v>121</v>
      </c>
      <c r="AA36" s="49" t="s">
        <v>121</v>
      </c>
      <c r="AB36" s="52" t="s">
        <v>121</v>
      </c>
      <c r="AC36" s="53" t="s">
        <v>121</v>
      </c>
      <c r="AD36" s="55" t="s">
        <v>121</v>
      </c>
      <c r="AE36" s="109" t="str">
        <f>IFERROR(AC36*(1+Dashboard!$D$8),"-")</f>
        <v>-</v>
      </c>
      <c r="AF36" s="119" t="str">
        <f>IFERROR(AD36*(1+Dashboard!$D$7)*(1+Dashboard!$D$8)*(1+Dashboard!$D$10),"-")</f>
        <v>-</v>
      </c>
      <c r="AG36" s="112" t="str">
        <f>IF(AND(AE36="-",AF36="-"),"-",IFERROR(AE36*Dashboard!$D$9,0)+IFERROR(AF36*(1-Dashboard!$D$9),0))</f>
        <v>-</v>
      </c>
      <c r="AH36" s="51" t="s">
        <v>121</v>
      </c>
      <c r="AI36" s="49" t="s">
        <v>121</v>
      </c>
      <c r="AJ36" s="49" t="s">
        <v>121</v>
      </c>
      <c r="AK36" s="52" t="s">
        <v>121</v>
      </c>
      <c r="AL36" s="53" t="s">
        <v>121</v>
      </c>
      <c r="AM36" s="55" t="s">
        <v>121</v>
      </c>
      <c r="AN36" s="109" t="str">
        <f>IFERROR(AL36*(1+Dashboard!$D$8),"-")</f>
        <v>-</v>
      </c>
      <c r="AO36" s="119" t="str">
        <f>IFERROR(AM36*(1+Dashboard!$D$7)*(1+Dashboard!$D$8)*(1+Dashboard!$D$10),"-")</f>
        <v>-</v>
      </c>
      <c r="AP36" s="112" t="str">
        <f>IF(AND(AN36="-",AO36="-"),"-",IFERROR(AN36*Dashboard!$D$9,0)+IFERROR(AO36*(1-Dashboard!$D$9),0))</f>
        <v>-</v>
      </c>
      <c r="AQ36" s="56">
        <v>5.5734899914173857E-4</v>
      </c>
      <c r="AR36" s="58">
        <v>5.5734899914173857E-4</v>
      </c>
      <c r="AT36" s="36">
        <v>2043</v>
      </c>
      <c r="AU36" s="47"/>
      <c r="AV36" s="51" t="s">
        <v>121</v>
      </c>
      <c r="AW36" s="49" t="s">
        <v>121</v>
      </c>
      <c r="AX36" s="49" t="s">
        <v>121</v>
      </c>
      <c r="AY36" s="52" t="s">
        <v>121</v>
      </c>
      <c r="AZ36" s="53" t="s">
        <v>121</v>
      </c>
      <c r="BA36" s="55" t="s">
        <v>121</v>
      </c>
      <c r="BB36" s="109" t="str">
        <f>IFERROR(AZ36*(1+Dashboard!$D$8),"-")</f>
        <v>-</v>
      </c>
      <c r="BC36" s="119" t="str">
        <f>IFERROR(BA36*(1+Dashboard!$D$7)*(1+Dashboard!$D$8)*(1+Dashboard!$D$10),"-")</f>
        <v>-</v>
      </c>
      <c r="BD36" s="112" t="str">
        <f>IF(AND(BB36="-",BC36="-"),"-",IFERROR(BB36*Dashboard!$D$9,0)+IFERROR(BC36*(1-Dashboard!$D$9),0))</f>
        <v>-</v>
      </c>
      <c r="BE36" s="51" t="s">
        <v>121</v>
      </c>
      <c r="BF36" s="49" t="s">
        <v>121</v>
      </c>
      <c r="BG36" s="49" t="s">
        <v>121</v>
      </c>
      <c r="BH36" s="52" t="s">
        <v>121</v>
      </c>
      <c r="BI36" s="53" t="s">
        <v>121</v>
      </c>
      <c r="BJ36" s="55" t="s">
        <v>121</v>
      </c>
      <c r="BK36" s="109" t="str">
        <f>IFERROR(BI36*(1+Dashboard!$D$8),"-")</f>
        <v>-</v>
      </c>
      <c r="BL36" s="119" t="str">
        <f>IFERROR(BJ36*(1+Dashboard!$D$7)*(1+Dashboard!$D$8)*(1+Dashboard!$D$10),"-")</f>
        <v>-</v>
      </c>
      <c r="BM36" s="112" t="str">
        <f>IF(AND(BK36="-",BL36="-"),"-",IFERROR(BK36*Dashboard!$D$9,0)+IFERROR(BL36*(1-Dashboard!$D$9),0))</f>
        <v>-</v>
      </c>
      <c r="BO36" s="36">
        <v>2043</v>
      </c>
      <c r="BP36" s="47"/>
      <c r="BQ36" s="59">
        <v>94</v>
      </c>
      <c r="BR36" s="53" t="s">
        <v>121</v>
      </c>
      <c r="BS36" s="57" t="s">
        <v>121</v>
      </c>
      <c r="BT36" s="112" t="str">
        <f>IF(AND(BR36="-",BS36="-"),"-",IFERROR(BR36*Dashboard!$D$9,0)+IFERROR(BS36*(1-Dashboard!$D$9),0))</f>
        <v>-</v>
      </c>
      <c r="BU36" s="53" t="s">
        <v>121</v>
      </c>
      <c r="BV36" s="57" t="s">
        <v>121</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v>7.3567397419899608E-2</v>
      </c>
      <c r="E37" s="49">
        <v>5.9102337053822986E-2</v>
      </c>
      <c r="F37" s="49">
        <v>8.7678134859304202E-2</v>
      </c>
      <c r="G37" s="49">
        <v>7.014543444066125E-2</v>
      </c>
      <c r="H37" s="50">
        <v>7.3732242839281703E-3</v>
      </c>
      <c r="I37" s="101">
        <f>IFERROR((D37+$H37)*(1+Dashboard!$D$7)*(1+Dashboard!$D$8),"-")</f>
        <v>9.4409141155344725E-2</v>
      </c>
      <c r="J37" s="102">
        <f>IFERROR((E37+$H37)*(1+Dashboard!$D$7)*(1+Dashboard!$D$8),"-")</f>
        <v>7.7537094744352941E-2</v>
      </c>
      <c r="K37" s="102">
        <f>IFERROR((F37+$H37)*(1+Dashboard!$D$7)*(1+Dashboard!$D$8),"-")</f>
        <v>0.11086790530466625</v>
      </c>
      <c r="L37" s="103">
        <f>IFERROR((G37+$H37)*(1+Dashboard!$D$7)*(1+Dashboard!$D$8),"-")</f>
        <v>9.0417763536361107E-2</v>
      </c>
      <c r="M37" s="53">
        <v>102.27025051898001</v>
      </c>
      <c r="N37" s="54">
        <v>116.51430863906327</v>
      </c>
      <c r="O37" s="109">
        <f>M37*(1+Dashboard!$D$8)</f>
        <v>110.45187056049842</v>
      </c>
      <c r="P37" s="111">
        <f>N37*(1+Dashboard!$D$10)*(1+Dashboard!$D$7)*(1+Dashboard!$D$8)</f>
        <v>138.07672623014906</v>
      </c>
      <c r="Q37" s="112">
        <f>O37*Dashboard!$D$9+P37*(1-Dashboard!$D$9)</f>
        <v>124.26429839532375</v>
      </c>
      <c r="R37" s="51">
        <v>2.5876490563607045E-2</v>
      </c>
      <c r="S37" s="49">
        <v>2.6427973180324065E-2</v>
      </c>
      <c r="T37" s="49">
        <v>2.5207992024786539E-2</v>
      </c>
      <c r="U37" s="52">
        <v>2.5368176593832125E-2</v>
      </c>
      <c r="W37" s="36">
        <v>2044</v>
      </c>
      <c r="X37" s="47"/>
      <c r="Y37" s="51" t="s">
        <v>121</v>
      </c>
      <c r="Z37" s="49" t="s">
        <v>121</v>
      </c>
      <c r="AA37" s="49" t="s">
        <v>121</v>
      </c>
      <c r="AB37" s="52" t="s">
        <v>121</v>
      </c>
      <c r="AC37" s="53" t="s">
        <v>121</v>
      </c>
      <c r="AD37" s="55" t="s">
        <v>121</v>
      </c>
      <c r="AE37" s="109" t="str">
        <f>IFERROR(AC37*(1+Dashboard!$D$8),"-")</f>
        <v>-</v>
      </c>
      <c r="AF37" s="119" t="str">
        <f>IFERROR(AD37*(1+Dashboard!$D$7)*(1+Dashboard!$D$8)*(1+Dashboard!$D$10),"-")</f>
        <v>-</v>
      </c>
      <c r="AG37" s="112" t="str">
        <f>IF(AND(AE37="-",AF37="-"),"-",IFERROR(AE37*Dashboard!$D$9,0)+IFERROR(AF37*(1-Dashboard!$D$9),0))</f>
        <v>-</v>
      </c>
      <c r="AH37" s="51" t="s">
        <v>121</v>
      </c>
      <c r="AI37" s="49" t="s">
        <v>121</v>
      </c>
      <c r="AJ37" s="49" t="s">
        <v>121</v>
      </c>
      <c r="AK37" s="52" t="s">
        <v>121</v>
      </c>
      <c r="AL37" s="53" t="s">
        <v>121</v>
      </c>
      <c r="AM37" s="55" t="s">
        <v>121</v>
      </c>
      <c r="AN37" s="109" t="str">
        <f>IFERROR(AL37*(1+Dashboard!$D$8),"-")</f>
        <v>-</v>
      </c>
      <c r="AO37" s="119" t="str">
        <f>IFERROR(AM37*(1+Dashboard!$D$7)*(1+Dashboard!$D$8)*(1+Dashboard!$D$10),"-")</f>
        <v>-</v>
      </c>
      <c r="AP37" s="112" t="str">
        <f>IF(AND(AN37="-",AO37="-"),"-",IFERROR(AN37*Dashboard!$D$9,0)+IFERROR(AO37*(1-Dashboard!$D$9),0))</f>
        <v>-</v>
      </c>
      <c r="AQ37" s="56">
        <v>5.5734899914173857E-4</v>
      </c>
      <c r="AR37" s="58">
        <v>5.5734899914173857E-4</v>
      </c>
      <c r="AT37" s="36">
        <v>2044</v>
      </c>
      <c r="AU37" s="47"/>
      <c r="AV37" s="51" t="s">
        <v>121</v>
      </c>
      <c r="AW37" s="49" t="s">
        <v>121</v>
      </c>
      <c r="AX37" s="49" t="s">
        <v>121</v>
      </c>
      <c r="AY37" s="52" t="s">
        <v>121</v>
      </c>
      <c r="AZ37" s="53" t="s">
        <v>121</v>
      </c>
      <c r="BA37" s="55" t="s">
        <v>121</v>
      </c>
      <c r="BB37" s="109" t="str">
        <f>IFERROR(AZ37*(1+Dashboard!$D$8),"-")</f>
        <v>-</v>
      </c>
      <c r="BC37" s="119" t="str">
        <f>IFERROR(BA37*(1+Dashboard!$D$7)*(1+Dashboard!$D$8)*(1+Dashboard!$D$10),"-")</f>
        <v>-</v>
      </c>
      <c r="BD37" s="112" t="str">
        <f>IF(AND(BB37="-",BC37="-"),"-",IFERROR(BB37*Dashboard!$D$9,0)+IFERROR(BC37*(1-Dashboard!$D$9),0))</f>
        <v>-</v>
      </c>
      <c r="BE37" s="51" t="s">
        <v>121</v>
      </c>
      <c r="BF37" s="49" t="s">
        <v>121</v>
      </c>
      <c r="BG37" s="49" t="s">
        <v>121</v>
      </c>
      <c r="BH37" s="52" t="s">
        <v>121</v>
      </c>
      <c r="BI37" s="53" t="s">
        <v>121</v>
      </c>
      <c r="BJ37" s="55" t="s">
        <v>121</v>
      </c>
      <c r="BK37" s="109" t="str">
        <f>IFERROR(BI37*(1+Dashboard!$D$8),"-")</f>
        <v>-</v>
      </c>
      <c r="BL37" s="119" t="str">
        <f>IFERROR(BJ37*(1+Dashboard!$D$7)*(1+Dashboard!$D$8)*(1+Dashboard!$D$10),"-")</f>
        <v>-</v>
      </c>
      <c r="BM37" s="112" t="str">
        <f>IF(AND(BK37="-",BL37="-"),"-",IFERROR(BK37*Dashboard!$D$9,0)+IFERROR(BL37*(1-Dashboard!$D$9),0))</f>
        <v>-</v>
      </c>
      <c r="BO37" s="36">
        <v>2044</v>
      </c>
      <c r="BP37" s="47"/>
      <c r="BQ37" s="59">
        <v>94</v>
      </c>
      <c r="BR37" s="53" t="s">
        <v>121</v>
      </c>
      <c r="BS37" s="57" t="s">
        <v>121</v>
      </c>
      <c r="BT37" s="112" t="str">
        <f>IF(AND(BR37="-",BS37="-"),"-",IFERROR(BR37*Dashboard!$D$9,0)+IFERROR(BS37*(1-Dashboard!$D$9),0))</f>
        <v>-</v>
      </c>
      <c r="BU37" s="53" t="s">
        <v>121</v>
      </c>
      <c r="BV37" s="57" t="s">
        <v>121</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v>7.4916510009022497E-2</v>
      </c>
      <c r="E38" s="49">
        <v>5.9490885268450019E-2</v>
      </c>
      <c r="F38" s="49">
        <v>9.2125226138594349E-2</v>
      </c>
      <c r="G38" s="49">
        <v>7.3250370328695122E-2</v>
      </c>
      <c r="H38" s="50">
        <v>8.2092127668544988E-3</v>
      </c>
      <c r="I38" s="101">
        <f>IFERROR((D38+$H38)*(1+Dashboard!$D$7)*(1+Dashboard!$D$8),"-")</f>
        <v>9.6957843045782949E-2</v>
      </c>
      <c r="J38" s="102">
        <f>IFERROR((E38+$H38)*(1+Dashboard!$D$7)*(1+Dashboard!$D$8),"-")</f>
        <v>7.8965394348379209E-2</v>
      </c>
      <c r="K38" s="102">
        <f>IFERROR((F38+$H38)*(1+Dashboard!$D$7)*(1+Dashboard!$D$8),"-")</f>
        <v>0.11703008953931555</v>
      </c>
      <c r="L38" s="103">
        <f>IFERROR((G38+$H38)*(1+Dashboard!$D$7)*(1+Dashboard!$D$8),"-")</f>
        <v>9.501445772264909E-2</v>
      </c>
      <c r="M38" s="53">
        <v>103.97524117860148</v>
      </c>
      <c r="N38" s="54">
        <v>118.37937055197339</v>
      </c>
      <c r="O38" s="109">
        <f>M38*(1+Dashboard!$D$8)</f>
        <v>112.2932604728896</v>
      </c>
      <c r="P38" s="111">
        <f>N38*(1+Dashboard!$D$10)*(1+Dashboard!$D$7)*(1+Dashboard!$D$8)</f>
        <v>140.28694097681094</v>
      </c>
      <c r="Q38" s="112">
        <f>O38*Dashboard!$D$9+P38*(1-Dashboard!$D$9)</f>
        <v>126.29010072485028</v>
      </c>
      <c r="R38" s="51">
        <v>2.5030516644335591E-2</v>
      </c>
      <c r="S38" s="49">
        <v>2.5563969771716433E-2</v>
      </c>
      <c r="T38" s="49">
        <v>2.4383873168415636E-2</v>
      </c>
      <c r="U38" s="52">
        <v>2.4538820861643416E-2</v>
      </c>
      <c r="W38" s="36">
        <v>2045</v>
      </c>
      <c r="X38" s="47"/>
      <c r="Y38" s="51" t="s">
        <v>121</v>
      </c>
      <c r="Z38" s="49" t="s">
        <v>121</v>
      </c>
      <c r="AA38" s="49" t="s">
        <v>121</v>
      </c>
      <c r="AB38" s="52" t="s">
        <v>121</v>
      </c>
      <c r="AC38" s="53" t="s">
        <v>121</v>
      </c>
      <c r="AD38" s="55" t="s">
        <v>121</v>
      </c>
      <c r="AE38" s="109" t="str">
        <f>IFERROR(AC38*(1+Dashboard!$D$8),"-")</f>
        <v>-</v>
      </c>
      <c r="AF38" s="119" t="str">
        <f>IFERROR(AD38*(1+Dashboard!$D$7)*(1+Dashboard!$D$8)*(1+Dashboard!$D$10),"-")</f>
        <v>-</v>
      </c>
      <c r="AG38" s="112" t="str">
        <f>IF(AND(AE38="-",AF38="-"),"-",IFERROR(AE38*Dashboard!$D$9,0)+IFERROR(AF38*(1-Dashboard!$D$9),0))</f>
        <v>-</v>
      </c>
      <c r="AH38" s="51" t="s">
        <v>121</v>
      </c>
      <c r="AI38" s="49" t="s">
        <v>121</v>
      </c>
      <c r="AJ38" s="49" t="s">
        <v>121</v>
      </c>
      <c r="AK38" s="52" t="s">
        <v>121</v>
      </c>
      <c r="AL38" s="53" t="s">
        <v>121</v>
      </c>
      <c r="AM38" s="55" t="s">
        <v>121</v>
      </c>
      <c r="AN38" s="109" t="str">
        <f>IFERROR(AL38*(1+Dashboard!$D$8),"-")</f>
        <v>-</v>
      </c>
      <c r="AO38" s="119" t="str">
        <f>IFERROR(AM38*(1+Dashboard!$D$7)*(1+Dashboard!$D$8)*(1+Dashboard!$D$10),"-")</f>
        <v>-</v>
      </c>
      <c r="AP38" s="112" t="str">
        <f>IF(AND(AN38="-",AO38="-"),"-",IFERROR(AN38*Dashboard!$D$9,0)+IFERROR(AO38*(1-Dashboard!$D$9),0))</f>
        <v>-</v>
      </c>
      <c r="AQ38" s="56">
        <v>5.5734899914173857E-4</v>
      </c>
      <c r="AR38" s="58">
        <v>5.5734899914173857E-4</v>
      </c>
      <c r="AT38" s="36">
        <v>2045</v>
      </c>
      <c r="AU38" s="47"/>
      <c r="AV38" s="51" t="s">
        <v>121</v>
      </c>
      <c r="AW38" s="49" t="s">
        <v>121</v>
      </c>
      <c r="AX38" s="49" t="s">
        <v>121</v>
      </c>
      <c r="AY38" s="52" t="s">
        <v>121</v>
      </c>
      <c r="AZ38" s="53" t="s">
        <v>121</v>
      </c>
      <c r="BA38" s="55" t="s">
        <v>121</v>
      </c>
      <c r="BB38" s="109" t="str">
        <f>IFERROR(AZ38*(1+Dashboard!$D$8),"-")</f>
        <v>-</v>
      </c>
      <c r="BC38" s="119" t="str">
        <f>IFERROR(BA38*(1+Dashboard!$D$7)*(1+Dashboard!$D$8)*(1+Dashboard!$D$10),"-")</f>
        <v>-</v>
      </c>
      <c r="BD38" s="112" t="str">
        <f>IF(AND(BB38="-",BC38="-"),"-",IFERROR(BB38*Dashboard!$D$9,0)+IFERROR(BC38*(1-Dashboard!$D$9),0))</f>
        <v>-</v>
      </c>
      <c r="BE38" s="51" t="s">
        <v>121</v>
      </c>
      <c r="BF38" s="49" t="s">
        <v>121</v>
      </c>
      <c r="BG38" s="49" t="s">
        <v>121</v>
      </c>
      <c r="BH38" s="52" t="s">
        <v>121</v>
      </c>
      <c r="BI38" s="53" t="s">
        <v>121</v>
      </c>
      <c r="BJ38" s="55" t="s">
        <v>121</v>
      </c>
      <c r="BK38" s="109" t="str">
        <f>IFERROR(BI38*(1+Dashboard!$D$8),"-")</f>
        <v>-</v>
      </c>
      <c r="BL38" s="119" t="str">
        <f>IFERROR(BJ38*(1+Dashboard!$D$7)*(1+Dashboard!$D$8)*(1+Dashboard!$D$10),"-")</f>
        <v>-</v>
      </c>
      <c r="BM38" s="112" t="str">
        <f>IF(AND(BK38="-",BL38="-"),"-",IFERROR(BK38*Dashboard!$D$9,0)+IFERROR(BL38*(1-Dashboard!$D$9),0))</f>
        <v>-</v>
      </c>
      <c r="BO38" s="36">
        <v>2045</v>
      </c>
      <c r="BP38" s="47"/>
      <c r="BQ38" s="59">
        <v>94</v>
      </c>
      <c r="BR38" s="53" t="s">
        <v>121</v>
      </c>
      <c r="BS38" s="57" t="s">
        <v>121</v>
      </c>
      <c r="BT38" s="112" t="str">
        <f>IF(AND(BR38="-",BS38="-"),"-",IFERROR(BR38*Dashboard!$D$9,0)+IFERROR(BS38*(1-Dashboard!$D$9),0))</f>
        <v>-</v>
      </c>
      <c r="BU38" s="53" t="s">
        <v>121</v>
      </c>
      <c r="BV38" s="57" t="s">
        <v>121</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v>7.6290363241989859E-2</v>
      </c>
      <c r="E39" s="49">
        <v>5.9881987861171312E-2</v>
      </c>
      <c r="F39" s="49">
        <v>9.6797876742088576E-2</v>
      </c>
      <c r="G39" s="49">
        <v>7.6492743912363437E-2</v>
      </c>
      <c r="H39" s="50">
        <v>9.1399870201131963E-3</v>
      </c>
      <c r="I39" s="101">
        <f>IFERROR((D39+$H39)*(1+Dashboard!$D$7)*(1+Dashboard!$D$8),"-")</f>
        <v>9.9645960545717005E-2</v>
      </c>
      <c r="J39" s="102">
        <f>IFERROR((E39+$H39)*(1+Dashboard!$D$7)*(1+Dashboard!$D$8),"-")</f>
        <v>8.050723150153026E-2</v>
      </c>
      <c r="K39" s="102">
        <f>IFERROR((F39+$H39)*(1+Dashboard!$D$7)*(1+Dashboard!$D$8),"-")</f>
        <v>0.12356592429223216</v>
      </c>
      <c r="L39" s="103">
        <f>IFERROR((G39+$H39)*(1+Dashboard!$D$7)*(1+Dashboard!$D$8),"-")</f>
        <v>9.9882017359640751E-2</v>
      </c>
      <c r="M39" s="53">
        <v>105.70865645960252</v>
      </c>
      <c r="N39" s="54">
        <v>120.27428678904008</v>
      </c>
      <c r="O39" s="109">
        <f>M39*(1+Dashboard!$D$8)</f>
        <v>114.16534897637074</v>
      </c>
      <c r="P39" s="111">
        <f>N39*(1+Dashboard!$D$10)*(1+Dashboard!$D$7)*(1+Dashboard!$D$8)</f>
        <v>142.53253496050814</v>
      </c>
      <c r="Q39" s="112">
        <f>O39*Dashboard!$D$9+P39*(1-Dashboard!$D$9)</f>
        <v>128.34894196843945</v>
      </c>
      <c r="R39" s="51">
        <v>2.421219994814577E-2</v>
      </c>
      <c r="S39" s="49">
        <v>2.4728213019974691E-2</v>
      </c>
      <c r="T39" s="49">
        <v>2.3586697032780213E-2</v>
      </c>
      <c r="U39" s="52">
        <v>2.3736579058119232E-2</v>
      </c>
      <c r="W39" s="36">
        <v>2046</v>
      </c>
      <c r="X39" s="47"/>
      <c r="Y39" s="51" t="s">
        <v>121</v>
      </c>
      <c r="Z39" s="49" t="s">
        <v>121</v>
      </c>
      <c r="AA39" s="49" t="s">
        <v>121</v>
      </c>
      <c r="AB39" s="52" t="s">
        <v>121</v>
      </c>
      <c r="AC39" s="53" t="s">
        <v>121</v>
      </c>
      <c r="AD39" s="55" t="s">
        <v>121</v>
      </c>
      <c r="AE39" s="109" t="str">
        <f>IFERROR(AC39*(1+Dashboard!$D$8),"-")</f>
        <v>-</v>
      </c>
      <c r="AF39" s="119" t="str">
        <f>IFERROR(AD39*(1+Dashboard!$D$7)*(1+Dashboard!$D$8)*(1+Dashboard!$D$10),"-")</f>
        <v>-</v>
      </c>
      <c r="AG39" s="112" t="str">
        <f>IF(AND(AE39="-",AF39="-"),"-",IFERROR(AE39*Dashboard!$D$9,0)+IFERROR(AF39*(1-Dashboard!$D$9),0))</f>
        <v>-</v>
      </c>
      <c r="AH39" s="51" t="s">
        <v>121</v>
      </c>
      <c r="AI39" s="49" t="s">
        <v>121</v>
      </c>
      <c r="AJ39" s="49" t="s">
        <v>121</v>
      </c>
      <c r="AK39" s="52" t="s">
        <v>121</v>
      </c>
      <c r="AL39" s="53" t="s">
        <v>121</v>
      </c>
      <c r="AM39" s="55" t="s">
        <v>121</v>
      </c>
      <c r="AN39" s="109" t="str">
        <f>IFERROR(AL39*(1+Dashboard!$D$8),"-")</f>
        <v>-</v>
      </c>
      <c r="AO39" s="119" t="str">
        <f>IFERROR(AM39*(1+Dashboard!$D$7)*(1+Dashboard!$D$8)*(1+Dashboard!$D$10),"-")</f>
        <v>-</v>
      </c>
      <c r="AP39" s="112" t="str">
        <f>IF(AND(AN39="-",AO39="-"),"-",IFERROR(AN39*Dashboard!$D$9,0)+IFERROR(AO39*(1-Dashboard!$D$9),0))</f>
        <v>-</v>
      </c>
      <c r="AQ39" s="56">
        <v>5.5734899914173857E-4</v>
      </c>
      <c r="AR39" s="58">
        <v>5.5734899914173857E-4</v>
      </c>
      <c r="AT39" s="36">
        <v>2046</v>
      </c>
      <c r="AU39" s="47"/>
      <c r="AV39" s="51" t="s">
        <v>121</v>
      </c>
      <c r="AW39" s="49" t="s">
        <v>121</v>
      </c>
      <c r="AX39" s="49" t="s">
        <v>121</v>
      </c>
      <c r="AY39" s="52" t="s">
        <v>121</v>
      </c>
      <c r="AZ39" s="53" t="s">
        <v>121</v>
      </c>
      <c r="BA39" s="55" t="s">
        <v>121</v>
      </c>
      <c r="BB39" s="109" t="str">
        <f>IFERROR(AZ39*(1+Dashboard!$D$8),"-")</f>
        <v>-</v>
      </c>
      <c r="BC39" s="119" t="str">
        <f>IFERROR(BA39*(1+Dashboard!$D$7)*(1+Dashboard!$D$8)*(1+Dashboard!$D$10),"-")</f>
        <v>-</v>
      </c>
      <c r="BD39" s="112" t="str">
        <f>IF(AND(BB39="-",BC39="-"),"-",IFERROR(BB39*Dashboard!$D$9,0)+IFERROR(BC39*(1-Dashboard!$D$9),0))</f>
        <v>-</v>
      </c>
      <c r="BE39" s="51" t="s">
        <v>121</v>
      </c>
      <c r="BF39" s="49" t="s">
        <v>121</v>
      </c>
      <c r="BG39" s="49" t="s">
        <v>121</v>
      </c>
      <c r="BH39" s="52" t="s">
        <v>121</v>
      </c>
      <c r="BI39" s="53" t="s">
        <v>121</v>
      </c>
      <c r="BJ39" s="55" t="s">
        <v>121</v>
      </c>
      <c r="BK39" s="109" t="str">
        <f>IFERROR(BI39*(1+Dashboard!$D$8),"-")</f>
        <v>-</v>
      </c>
      <c r="BL39" s="119" t="str">
        <f>IFERROR(BJ39*(1+Dashboard!$D$7)*(1+Dashboard!$D$8)*(1+Dashboard!$D$10),"-")</f>
        <v>-</v>
      </c>
      <c r="BM39" s="112" t="str">
        <f>IF(AND(BK39="-",BL39="-"),"-",IFERROR(BK39*Dashboard!$D$9,0)+IFERROR(BL39*(1-Dashboard!$D$9),0))</f>
        <v>-</v>
      </c>
      <c r="BO39" s="36">
        <v>2046</v>
      </c>
      <c r="BP39" s="47"/>
      <c r="BQ39" s="59">
        <v>94</v>
      </c>
      <c r="BR39" s="53" t="s">
        <v>121</v>
      </c>
      <c r="BS39" s="57" t="s">
        <v>121</v>
      </c>
      <c r="BT39" s="112" t="str">
        <f>IF(AND(BR39="-",BS39="-"),"-",IFERROR(BR39*Dashboard!$D$9,0)+IFERROR(BS39*(1-Dashboard!$D$9),0))</f>
        <v>-</v>
      </c>
      <c r="BU39" s="53" t="s">
        <v>121</v>
      </c>
      <c r="BV39" s="57" t="s">
        <v>121</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v>7.768941082404672E-2</v>
      </c>
      <c r="E40" s="49">
        <v>6.0275661624876922E-2</v>
      </c>
      <c r="F40" s="49">
        <v>0.10170752718349352</v>
      </c>
      <c r="G40" s="49">
        <v>7.9878638769834115E-2</v>
      </c>
      <c r="H40" s="50">
        <v>1.0176294012641026E-2</v>
      </c>
      <c r="I40" s="101">
        <f>IFERROR((D40+$H40)*(1+Dashboard!$D$7)*(1+Dashboard!$D$8),"-")</f>
        <v>0.1024865581215126</v>
      </c>
      <c r="J40" s="102">
        <f>IFERROR((E40+$H40)*(1+Dashboard!$D$7)*(1+Dashboard!$D$8),"-")</f>
        <v>8.2175161055600951E-2</v>
      </c>
      <c r="K40" s="102">
        <f>IFERROR((F40+$H40)*(1+Dashboard!$D$7)*(1+Dashboard!$D$8),"-")</f>
        <v>0.13050128904317135</v>
      </c>
      <c r="L40" s="103">
        <f>IFERROR((G40+$H40)*(1+Dashboard!$D$7)*(1+Dashboard!$D$8),"-")</f>
        <v>0.10504007359747902</v>
      </c>
      <c r="M40" s="53">
        <v>107.47097024088448</v>
      </c>
      <c r="N40" s="54">
        <v>122.19953523288194</v>
      </c>
      <c r="O40" s="109">
        <f>M40*(1+Dashboard!$D$8)</f>
        <v>116.06864786015525</v>
      </c>
      <c r="P40" s="111">
        <f>N40*(1+Dashboard!$D$10)*(1+Dashboard!$D$7)*(1+Dashboard!$D$8)</f>
        <v>144.81407450196366</v>
      </c>
      <c r="Q40" s="112">
        <f>O40*Dashboard!$D$9+P40*(1-Dashboard!$D$9)</f>
        <v>130.44136118105945</v>
      </c>
      <c r="R40" s="51">
        <v>2.3420636284055853E-2</v>
      </c>
      <c r="S40" s="49">
        <v>2.3919779463899324E-2</v>
      </c>
      <c r="T40" s="49">
        <v>2.2815582785952915E-2</v>
      </c>
      <c r="U40" s="52">
        <v>2.2960564754072325E-2</v>
      </c>
      <c r="W40" s="36">
        <v>2047</v>
      </c>
      <c r="X40" s="47"/>
      <c r="Y40" s="51" t="s">
        <v>121</v>
      </c>
      <c r="Z40" s="49" t="s">
        <v>121</v>
      </c>
      <c r="AA40" s="49" t="s">
        <v>121</v>
      </c>
      <c r="AB40" s="52" t="s">
        <v>121</v>
      </c>
      <c r="AC40" s="53" t="s">
        <v>121</v>
      </c>
      <c r="AD40" s="55" t="s">
        <v>121</v>
      </c>
      <c r="AE40" s="109" t="str">
        <f>IFERROR(AC40*(1+Dashboard!$D$8),"-")</f>
        <v>-</v>
      </c>
      <c r="AF40" s="119" t="str">
        <f>IFERROR(AD40*(1+Dashboard!$D$7)*(1+Dashboard!$D$8)*(1+Dashboard!$D$10),"-")</f>
        <v>-</v>
      </c>
      <c r="AG40" s="112" t="str">
        <f>IF(AND(AE40="-",AF40="-"),"-",IFERROR(AE40*Dashboard!$D$9,0)+IFERROR(AF40*(1-Dashboard!$D$9),0))</f>
        <v>-</v>
      </c>
      <c r="AH40" s="51" t="s">
        <v>121</v>
      </c>
      <c r="AI40" s="49" t="s">
        <v>121</v>
      </c>
      <c r="AJ40" s="49" t="s">
        <v>121</v>
      </c>
      <c r="AK40" s="52" t="s">
        <v>121</v>
      </c>
      <c r="AL40" s="53" t="s">
        <v>121</v>
      </c>
      <c r="AM40" s="55" t="s">
        <v>121</v>
      </c>
      <c r="AN40" s="109" t="str">
        <f>IFERROR(AL40*(1+Dashboard!$D$8),"-")</f>
        <v>-</v>
      </c>
      <c r="AO40" s="119" t="str">
        <f>IFERROR(AM40*(1+Dashboard!$D$7)*(1+Dashboard!$D$8)*(1+Dashboard!$D$10),"-")</f>
        <v>-</v>
      </c>
      <c r="AP40" s="112" t="str">
        <f>IF(AND(AN40="-",AO40="-"),"-",IFERROR(AN40*Dashboard!$D$9,0)+IFERROR(AO40*(1-Dashboard!$D$9),0))</f>
        <v>-</v>
      </c>
      <c r="AQ40" s="56">
        <v>5.5734899914173857E-4</v>
      </c>
      <c r="AR40" s="58">
        <v>5.5734899914173857E-4</v>
      </c>
      <c r="AT40" s="36">
        <v>2047</v>
      </c>
      <c r="AU40" s="47"/>
      <c r="AV40" s="51" t="s">
        <v>121</v>
      </c>
      <c r="AW40" s="49" t="s">
        <v>121</v>
      </c>
      <c r="AX40" s="49" t="s">
        <v>121</v>
      </c>
      <c r="AY40" s="52" t="s">
        <v>121</v>
      </c>
      <c r="AZ40" s="53" t="s">
        <v>121</v>
      </c>
      <c r="BA40" s="55" t="s">
        <v>121</v>
      </c>
      <c r="BB40" s="109" t="str">
        <f>IFERROR(AZ40*(1+Dashboard!$D$8),"-")</f>
        <v>-</v>
      </c>
      <c r="BC40" s="119" t="str">
        <f>IFERROR(BA40*(1+Dashboard!$D$7)*(1+Dashboard!$D$8)*(1+Dashboard!$D$10),"-")</f>
        <v>-</v>
      </c>
      <c r="BD40" s="112" t="str">
        <f>IF(AND(BB40="-",BC40="-"),"-",IFERROR(BB40*Dashboard!$D$9,0)+IFERROR(BC40*(1-Dashboard!$D$9),0))</f>
        <v>-</v>
      </c>
      <c r="BE40" s="51" t="s">
        <v>121</v>
      </c>
      <c r="BF40" s="49" t="s">
        <v>121</v>
      </c>
      <c r="BG40" s="49" t="s">
        <v>121</v>
      </c>
      <c r="BH40" s="52" t="s">
        <v>121</v>
      </c>
      <c r="BI40" s="53" t="s">
        <v>121</v>
      </c>
      <c r="BJ40" s="55" t="s">
        <v>121</v>
      </c>
      <c r="BK40" s="109" t="str">
        <f>IFERROR(BI40*(1+Dashboard!$D$8),"-")</f>
        <v>-</v>
      </c>
      <c r="BL40" s="119" t="str">
        <f>IFERROR(BJ40*(1+Dashboard!$D$7)*(1+Dashboard!$D$8)*(1+Dashboard!$D$10),"-")</f>
        <v>-</v>
      </c>
      <c r="BM40" s="112" t="str">
        <f>IF(AND(BK40="-",BL40="-"),"-",IFERROR(BK40*Dashboard!$D$9,0)+IFERROR(BL40*(1-Dashboard!$D$9),0))</f>
        <v>-</v>
      </c>
      <c r="BO40" s="36">
        <v>2047</v>
      </c>
      <c r="BP40" s="47"/>
      <c r="BQ40" s="59">
        <v>94</v>
      </c>
      <c r="BR40" s="53" t="s">
        <v>121</v>
      </c>
      <c r="BS40" s="57" t="s">
        <v>121</v>
      </c>
      <c r="BT40" s="112" t="str">
        <f>IF(AND(BR40="-",BS40="-"),"-",IFERROR(BR40*Dashboard!$D$9,0)+IFERROR(BS40*(1-Dashboard!$D$9),0))</f>
        <v>-</v>
      </c>
      <c r="BU40" s="53" t="s">
        <v>121</v>
      </c>
      <c r="BV40" s="57" t="s">
        <v>121</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v>7.9114114780692482E-2</v>
      </c>
      <c r="E41" s="49">
        <v>6.0671923462856041E-2</v>
      </c>
      <c r="F41" s="49">
        <v>0.10686619824671451</v>
      </c>
      <c r="G41" s="49">
        <v>8.3414407764373033E-2</v>
      </c>
      <c r="H41" s="50">
        <v>1.1330099222660719E-2</v>
      </c>
      <c r="I41" s="101">
        <f>IFERROR((D41+$H41)*(1+Dashboard!$D$7)*(1+Dashboard!$D$8),"-")</f>
        <v>0.1054941312135112</v>
      </c>
      <c r="J41" s="102">
        <f>IFERROR((E41+$H41)*(1+Dashboard!$D$7)*(1+Dashboard!$D$8),"-")</f>
        <v>8.3983159260386755E-2</v>
      </c>
      <c r="K41" s="102">
        <f>IFERROR((F41+$H41)*(1+Dashboard!$D$7)*(1+Dashboard!$D$8),"-")</f>
        <v>0.13786416136827928</v>
      </c>
      <c r="L41" s="103">
        <f>IFERROR((G41+$H41)*(1+Dashboard!$D$7)*(1+Dashboard!$D$8),"-")</f>
        <v>0.11050999294967619</v>
      </c>
      <c r="M41" s="53">
        <v>109.26266430158455</v>
      </c>
      <c r="N41" s="54">
        <v>124.15560141565595</v>
      </c>
      <c r="O41" s="109">
        <f>M41*(1+Dashboard!$D$8)</f>
        <v>118.00367744571132</v>
      </c>
      <c r="P41" s="111">
        <f>N41*(1+Dashboard!$D$10)*(1+Dashboard!$D$7)*(1+Dashboard!$D$8)</f>
        <v>147.13213498708066</v>
      </c>
      <c r="Q41" s="112">
        <f>O41*Dashboard!$D$9+P41*(1-Dashboard!$D$9)</f>
        <v>132.56790621639598</v>
      </c>
      <c r="R41" s="51">
        <v>2.2654951021583689E-2</v>
      </c>
      <c r="S41" s="49">
        <v>2.3137775832787026E-2</v>
      </c>
      <c r="T41" s="49">
        <v>2.2069678392833986E-2</v>
      </c>
      <c r="U41" s="52">
        <v>2.2209920500132929E-2</v>
      </c>
      <c r="W41" s="36">
        <v>2048</v>
      </c>
      <c r="X41" s="47"/>
      <c r="Y41" s="51" t="s">
        <v>121</v>
      </c>
      <c r="Z41" s="49" t="s">
        <v>121</v>
      </c>
      <c r="AA41" s="49" t="s">
        <v>121</v>
      </c>
      <c r="AB41" s="52" t="s">
        <v>121</v>
      </c>
      <c r="AC41" s="53" t="s">
        <v>121</v>
      </c>
      <c r="AD41" s="55" t="s">
        <v>121</v>
      </c>
      <c r="AE41" s="109" t="str">
        <f>IFERROR(AC41*(1+Dashboard!$D$8),"-")</f>
        <v>-</v>
      </c>
      <c r="AF41" s="119" t="str">
        <f>IFERROR(AD41*(1+Dashboard!$D$7)*(1+Dashboard!$D$8)*(1+Dashboard!$D$10),"-")</f>
        <v>-</v>
      </c>
      <c r="AG41" s="112" t="str">
        <f>IF(AND(AE41="-",AF41="-"),"-",IFERROR(AE41*Dashboard!$D$9,0)+IFERROR(AF41*(1-Dashboard!$D$9),0))</f>
        <v>-</v>
      </c>
      <c r="AH41" s="51" t="s">
        <v>121</v>
      </c>
      <c r="AI41" s="49" t="s">
        <v>121</v>
      </c>
      <c r="AJ41" s="49" t="s">
        <v>121</v>
      </c>
      <c r="AK41" s="52" t="s">
        <v>121</v>
      </c>
      <c r="AL41" s="53" t="s">
        <v>121</v>
      </c>
      <c r="AM41" s="55" t="s">
        <v>121</v>
      </c>
      <c r="AN41" s="109" t="str">
        <f>IFERROR(AL41*(1+Dashboard!$D$8),"-")</f>
        <v>-</v>
      </c>
      <c r="AO41" s="119" t="str">
        <f>IFERROR(AM41*(1+Dashboard!$D$7)*(1+Dashboard!$D$8)*(1+Dashboard!$D$10),"-")</f>
        <v>-</v>
      </c>
      <c r="AP41" s="112" t="str">
        <f>IF(AND(AN41="-",AO41="-"),"-",IFERROR(AN41*Dashboard!$D$9,0)+IFERROR(AO41*(1-Dashboard!$D$9),0))</f>
        <v>-</v>
      </c>
      <c r="AQ41" s="56">
        <v>5.5734899914173857E-4</v>
      </c>
      <c r="AR41" s="58">
        <v>5.5734899914173857E-4</v>
      </c>
      <c r="AT41" s="36">
        <v>2048</v>
      </c>
      <c r="AU41" s="47"/>
      <c r="AV41" s="51" t="s">
        <v>121</v>
      </c>
      <c r="AW41" s="49" t="s">
        <v>121</v>
      </c>
      <c r="AX41" s="49" t="s">
        <v>121</v>
      </c>
      <c r="AY41" s="52" t="s">
        <v>121</v>
      </c>
      <c r="AZ41" s="53" t="s">
        <v>121</v>
      </c>
      <c r="BA41" s="55" t="s">
        <v>121</v>
      </c>
      <c r="BB41" s="109" t="str">
        <f>IFERROR(AZ41*(1+Dashboard!$D$8),"-")</f>
        <v>-</v>
      </c>
      <c r="BC41" s="119" t="str">
        <f>IFERROR(BA41*(1+Dashboard!$D$7)*(1+Dashboard!$D$8)*(1+Dashboard!$D$10),"-")</f>
        <v>-</v>
      </c>
      <c r="BD41" s="112" t="str">
        <f>IF(AND(BB41="-",BC41="-"),"-",IFERROR(BB41*Dashboard!$D$9,0)+IFERROR(BC41*(1-Dashboard!$D$9),0))</f>
        <v>-</v>
      </c>
      <c r="BE41" s="51" t="s">
        <v>121</v>
      </c>
      <c r="BF41" s="49" t="s">
        <v>121</v>
      </c>
      <c r="BG41" s="49" t="s">
        <v>121</v>
      </c>
      <c r="BH41" s="52" t="s">
        <v>121</v>
      </c>
      <c r="BI41" s="53" t="s">
        <v>121</v>
      </c>
      <c r="BJ41" s="55" t="s">
        <v>121</v>
      </c>
      <c r="BK41" s="109" t="str">
        <f>IFERROR(BI41*(1+Dashboard!$D$8),"-")</f>
        <v>-</v>
      </c>
      <c r="BL41" s="119" t="str">
        <f>IFERROR(BJ41*(1+Dashboard!$D$7)*(1+Dashboard!$D$8)*(1+Dashboard!$D$10),"-")</f>
        <v>-</v>
      </c>
      <c r="BM41" s="112" t="str">
        <f>IF(AND(BK41="-",BL41="-"),"-",IFERROR(BK41*Dashboard!$D$9,0)+IFERROR(BL41*(1-Dashboard!$D$9),0))</f>
        <v>-</v>
      </c>
      <c r="BO41" s="36">
        <v>2048</v>
      </c>
      <c r="BP41" s="47"/>
      <c r="BQ41" s="59">
        <v>94</v>
      </c>
      <c r="BR41" s="53" t="s">
        <v>121</v>
      </c>
      <c r="BS41" s="57" t="s">
        <v>121</v>
      </c>
      <c r="BT41" s="112" t="str">
        <f>IF(AND(BR41="-",BS41="-"),"-",IFERROR(BR41*Dashboard!$D$9,0)+IFERROR(BS41*(1-Dashboard!$D$9),0))</f>
        <v>-</v>
      </c>
      <c r="BU41" s="53" t="s">
        <v>121</v>
      </c>
      <c r="BV41" s="57" t="s">
        <v>121</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v>8.0564945610261493E-2</v>
      </c>
      <c r="E42" s="49">
        <v>6.1070790389522796E-2</v>
      </c>
      <c r="F42" s="49">
        <v>0.1122865204175325</v>
      </c>
      <c r="G42" s="49">
        <v>8.7106684964050066E-2</v>
      </c>
      <c r="H42" s="50">
        <v>1.2614724794298787E-2</v>
      </c>
      <c r="I42" s="101">
        <f>IFERROR((D42+$H42)*(1+Dashboard!$D$7)*(1+Dashboard!$D$8),"-")</f>
        <v>0.10868476755987912</v>
      </c>
      <c r="J42" s="102">
        <f>IFERROR((E42+$H42)*(1+Dashboard!$D$7)*(1+Dashboard!$D$8),"-")</f>
        <v>8.594678491040951E-2</v>
      </c>
      <c r="K42" s="102">
        <f>IFERROR((F42+$H42)*(1+Dashboard!$D$7)*(1+Dashboard!$D$8),"-")</f>
        <v>0.14568481241508002</v>
      </c>
      <c r="L42" s="103">
        <f>IFERROR((G42+$H42)*(1+Dashboard!$D$7)*(1+Dashboard!$D$8),"-")</f>
        <v>0.11631505234213813</v>
      </c>
      <c r="M42" s="53">
        <v>111.08422845278398</v>
      </c>
      <c r="N42" s="54">
        <v>126.14297864150473</v>
      </c>
      <c r="O42" s="109">
        <f>M42*(1+Dashboard!$D$8)</f>
        <v>119.9709667290067</v>
      </c>
      <c r="P42" s="111">
        <f>N42*(1+Dashboard!$D$10)*(1+Dashboard!$D$7)*(1+Dashboard!$D$8)</f>
        <v>149.48730101205035</v>
      </c>
      <c r="Q42" s="112">
        <f>O42*Dashboard!$D$9+P42*(1-Dashboard!$D$9)</f>
        <v>134.72913387052853</v>
      </c>
      <c r="R42" s="51">
        <v>2.191429812433237E-2</v>
      </c>
      <c r="S42" s="49">
        <v>2.2381338059420022E-2</v>
      </c>
      <c r="T42" s="49">
        <v>2.134815967370348E-2</v>
      </c>
      <c r="U42" s="52">
        <v>2.1483816879318524E-2</v>
      </c>
      <c r="W42" s="36">
        <v>2049</v>
      </c>
      <c r="X42" s="47"/>
      <c r="Y42" s="51" t="s">
        <v>121</v>
      </c>
      <c r="Z42" s="49" t="s">
        <v>121</v>
      </c>
      <c r="AA42" s="49" t="s">
        <v>121</v>
      </c>
      <c r="AB42" s="52" t="s">
        <v>121</v>
      </c>
      <c r="AC42" s="53" t="s">
        <v>121</v>
      </c>
      <c r="AD42" s="55" t="s">
        <v>121</v>
      </c>
      <c r="AE42" s="109" t="str">
        <f>IFERROR(AC42*(1+Dashboard!$D$8),"-")</f>
        <v>-</v>
      </c>
      <c r="AF42" s="119" t="str">
        <f>IFERROR(AD42*(1+Dashboard!$D$7)*(1+Dashboard!$D$8)*(1+Dashboard!$D$10),"-")</f>
        <v>-</v>
      </c>
      <c r="AG42" s="112" t="str">
        <f>IF(AND(AE42="-",AF42="-"),"-",IFERROR(AE42*Dashboard!$D$9,0)+IFERROR(AF42*(1-Dashboard!$D$9),0))</f>
        <v>-</v>
      </c>
      <c r="AH42" s="51" t="s">
        <v>121</v>
      </c>
      <c r="AI42" s="49" t="s">
        <v>121</v>
      </c>
      <c r="AJ42" s="49" t="s">
        <v>121</v>
      </c>
      <c r="AK42" s="52" t="s">
        <v>121</v>
      </c>
      <c r="AL42" s="53" t="s">
        <v>121</v>
      </c>
      <c r="AM42" s="55" t="s">
        <v>121</v>
      </c>
      <c r="AN42" s="109" t="str">
        <f>IFERROR(AL42*(1+Dashboard!$D$8),"-")</f>
        <v>-</v>
      </c>
      <c r="AO42" s="119" t="str">
        <f>IFERROR(AM42*(1+Dashboard!$D$7)*(1+Dashboard!$D$8)*(1+Dashboard!$D$10),"-")</f>
        <v>-</v>
      </c>
      <c r="AP42" s="112" t="str">
        <f>IF(AND(AN42="-",AO42="-"),"-",IFERROR(AN42*Dashboard!$D$9,0)+IFERROR(AO42*(1-Dashboard!$D$9),0))</f>
        <v>-</v>
      </c>
      <c r="AQ42" s="56">
        <v>5.5734899914173857E-4</v>
      </c>
      <c r="AR42" s="58">
        <v>5.5734899914173857E-4</v>
      </c>
      <c r="AT42" s="36">
        <v>2049</v>
      </c>
      <c r="AU42" s="47"/>
      <c r="AV42" s="51" t="s">
        <v>121</v>
      </c>
      <c r="AW42" s="49" t="s">
        <v>121</v>
      </c>
      <c r="AX42" s="49" t="s">
        <v>121</v>
      </c>
      <c r="AY42" s="52" t="s">
        <v>121</v>
      </c>
      <c r="AZ42" s="53" t="s">
        <v>121</v>
      </c>
      <c r="BA42" s="55" t="s">
        <v>121</v>
      </c>
      <c r="BB42" s="109" t="str">
        <f>IFERROR(AZ42*(1+Dashboard!$D$8),"-")</f>
        <v>-</v>
      </c>
      <c r="BC42" s="119" t="str">
        <f>IFERROR(BA42*(1+Dashboard!$D$7)*(1+Dashboard!$D$8)*(1+Dashboard!$D$10),"-")</f>
        <v>-</v>
      </c>
      <c r="BD42" s="112" t="str">
        <f>IF(AND(BB42="-",BC42="-"),"-",IFERROR(BB42*Dashboard!$D$9,0)+IFERROR(BC42*(1-Dashboard!$D$9),0))</f>
        <v>-</v>
      </c>
      <c r="BE42" s="51" t="s">
        <v>121</v>
      </c>
      <c r="BF42" s="49" t="s">
        <v>121</v>
      </c>
      <c r="BG42" s="49" t="s">
        <v>121</v>
      </c>
      <c r="BH42" s="52" t="s">
        <v>121</v>
      </c>
      <c r="BI42" s="53" t="s">
        <v>121</v>
      </c>
      <c r="BJ42" s="55" t="s">
        <v>121</v>
      </c>
      <c r="BK42" s="109" t="str">
        <f>IFERROR(BI42*(1+Dashboard!$D$8),"-")</f>
        <v>-</v>
      </c>
      <c r="BL42" s="119" t="str">
        <f>IFERROR(BJ42*(1+Dashboard!$D$7)*(1+Dashboard!$D$8)*(1+Dashboard!$D$10),"-")</f>
        <v>-</v>
      </c>
      <c r="BM42" s="112" t="str">
        <f>IF(AND(BK42="-",BL42="-"),"-",IFERROR(BK42*Dashboard!$D$9,0)+IFERROR(BL42*(1-Dashboard!$D$9),0))</f>
        <v>-</v>
      </c>
      <c r="BO42" s="36">
        <v>2049</v>
      </c>
      <c r="BP42" s="47"/>
      <c r="BQ42" s="59">
        <v>94</v>
      </c>
      <c r="BR42" s="53" t="s">
        <v>121</v>
      </c>
      <c r="BS42" s="57" t="s">
        <v>121</v>
      </c>
      <c r="BT42" s="112" t="str">
        <f>IF(AND(BR42="-",BS42="-"),"-",IFERROR(BR42*Dashboard!$D$9,0)+IFERROR(BS42*(1-Dashboard!$D$9),0))</f>
        <v>-</v>
      </c>
      <c r="BU42" s="53" t="s">
        <v>121</v>
      </c>
      <c r="BV42" s="57" t="s">
        <v>121</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v>8.2042382439301814E-2</v>
      </c>
      <c r="E43" s="63">
        <v>6.1472279531146784E-2</v>
      </c>
      <c r="F43" s="63">
        <v>0.11798176480807458</v>
      </c>
      <c r="G43" s="63">
        <v>9.0962398089062257E-2</v>
      </c>
      <c r="H43" s="64">
        <v>1.4045003358631378E-2</v>
      </c>
      <c r="I43" s="104">
        <f>IFERROR((D43+$H43)*(1+Dashboard!$D$7)*(1+Dashboard!$D$8),"-")</f>
        <v>0.11207632679470929</v>
      </c>
      <c r="J43" s="105">
        <f>IFERROR((E43+$H43)*(1+Dashboard!$D$7)*(1+Dashboard!$D$8),"-")</f>
        <v>8.8083358762637259E-2</v>
      </c>
      <c r="K43" s="105">
        <f>IFERROR((F43+$H43)*(1+Dashboard!$D$7)*(1+Dashboard!$D$8),"-")</f>
        <v>0.15399602238964585</v>
      </c>
      <c r="L43" s="106">
        <f>IFERROR((G43+$H43)*(1+Dashboard!$D$7)*(1+Dashboard!$D$8),"-")</f>
        <v>0.12248063304858986</v>
      </c>
      <c r="M43" s="67">
        <v>112.93616067141195</v>
      </c>
      <c r="N43" s="68">
        <v>128.16216811096382</v>
      </c>
      <c r="O43" s="115">
        <f>M43*(1+Dashboard!$D$8)</f>
        <v>121.97105352512492</v>
      </c>
      <c r="P43" s="117">
        <f>N43*(1+Dashboard!$D$10)*(1+Dashboard!$D$7)*(1+Dashboard!$D$8)</f>
        <v>151.8801665307823</v>
      </c>
      <c r="Q43" s="118">
        <f>O43*Dashboard!$D$9+P43*(1-Dashboard!$D$9)</f>
        <v>136.92561002795361</v>
      </c>
      <c r="R43" s="65">
        <v>2.1197859215170634E-2</v>
      </c>
      <c r="S43" s="63">
        <v>2.1649630325323497E-2</v>
      </c>
      <c r="T43" s="63">
        <v>2.0650229393551985E-2</v>
      </c>
      <c r="U43" s="66">
        <v>2.078145159057769E-2</v>
      </c>
      <c r="W43" s="61">
        <v>2050</v>
      </c>
      <c r="X43" s="47"/>
      <c r="Y43" s="65" t="s">
        <v>121</v>
      </c>
      <c r="Z43" s="63" t="s">
        <v>121</v>
      </c>
      <c r="AA43" s="63" t="s">
        <v>121</v>
      </c>
      <c r="AB43" s="66" t="s">
        <v>121</v>
      </c>
      <c r="AC43" s="67" t="s">
        <v>121</v>
      </c>
      <c r="AD43" s="69" t="s">
        <v>121</v>
      </c>
      <c r="AE43" s="115" t="str">
        <f>IFERROR(AC43*(1+Dashboard!$D$8),"-")</f>
        <v>-</v>
      </c>
      <c r="AF43" s="120" t="str">
        <f>IFERROR(AD43*(1+Dashboard!$D$7)*(1+Dashboard!$D$8)*(1+Dashboard!$D$10),"-")</f>
        <v>-</v>
      </c>
      <c r="AG43" s="118" t="str">
        <f>IF(AND(AE43="-",AF43="-"),"-",IFERROR(AE43*Dashboard!$D$9,0)+IFERROR(AF43*(1-Dashboard!$D$9),0))</f>
        <v>-</v>
      </c>
      <c r="AH43" s="65" t="s">
        <v>121</v>
      </c>
      <c r="AI43" s="63" t="s">
        <v>121</v>
      </c>
      <c r="AJ43" s="63" t="s">
        <v>121</v>
      </c>
      <c r="AK43" s="66" t="s">
        <v>121</v>
      </c>
      <c r="AL43" s="67" t="s">
        <v>121</v>
      </c>
      <c r="AM43" s="69" t="s">
        <v>121</v>
      </c>
      <c r="AN43" s="115" t="str">
        <f>IFERROR(AL43*(1+Dashboard!$D$8),"-")</f>
        <v>-</v>
      </c>
      <c r="AO43" s="120" t="str">
        <f>IFERROR(AM43*(1+Dashboard!$D$7)*(1+Dashboard!$D$8)*(1+Dashboard!$D$10),"-")</f>
        <v>-</v>
      </c>
      <c r="AP43" s="118" t="str">
        <f>IF(AND(AN43="-",AO43="-"),"-",IFERROR(AN43*Dashboard!$D$9,0)+IFERROR(AO43*(1-Dashboard!$D$9),0))</f>
        <v>-</v>
      </c>
      <c r="AQ43" s="71">
        <v>5.5734899914173857E-4</v>
      </c>
      <c r="AR43" s="72">
        <v>5.5734899914173857E-4</v>
      </c>
      <c r="AT43" s="61">
        <v>2050</v>
      </c>
      <c r="AU43" s="47"/>
      <c r="AV43" s="65" t="s">
        <v>121</v>
      </c>
      <c r="AW43" s="63" t="s">
        <v>121</v>
      </c>
      <c r="AX43" s="63" t="s">
        <v>121</v>
      </c>
      <c r="AY43" s="66" t="s">
        <v>121</v>
      </c>
      <c r="AZ43" s="67" t="s">
        <v>121</v>
      </c>
      <c r="BA43" s="69" t="s">
        <v>121</v>
      </c>
      <c r="BB43" s="115" t="str">
        <f>IFERROR(AZ43*(1+Dashboard!$D$8),"-")</f>
        <v>-</v>
      </c>
      <c r="BC43" s="120" t="str">
        <f>IFERROR(BA43*(1+Dashboard!$D$7)*(1+Dashboard!$D$8)*(1+Dashboard!$D$10),"-")</f>
        <v>-</v>
      </c>
      <c r="BD43" s="118" t="str">
        <f>IF(AND(BB43="-",BC43="-"),"-",IFERROR(BB43*Dashboard!$D$9,0)+IFERROR(BC43*(1-Dashboard!$D$9),0))</f>
        <v>-</v>
      </c>
      <c r="BE43" s="65" t="s">
        <v>121</v>
      </c>
      <c r="BF43" s="63" t="s">
        <v>121</v>
      </c>
      <c r="BG43" s="63" t="s">
        <v>121</v>
      </c>
      <c r="BH43" s="66" t="s">
        <v>121</v>
      </c>
      <c r="BI43" s="67" t="s">
        <v>121</v>
      </c>
      <c r="BJ43" s="69" t="s">
        <v>121</v>
      </c>
      <c r="BK43" s="115" t="str">
        <f>IFERROR(BI43*(1+Dashboard!$D$8),"-")</f>
        <v>-</v>
      </c>
      <c r="BL43" s="120" t="str">
        <f>IFERROR(BJ43*(1+Dashboard!$D$7)*(1+Dashboard!$D$8)*(1+Dashboard!$D$10),"-")</f>
        <v>-</v>
      </c>
      <c r="BM43" s="118" t="str">
        <f>IF(AND(BK43="-",BL43="-"),"-",IFERROR(BK43*Dashboard!$D$9,0)+IFERROR(BL43*(1-Dashboard!$D$9),0))</f>
        <v>-</v>
      </c>
      <c r="BO43" s="61">
        <v>2050</v>
      </c>
      <c r="BP43" s="47"/>
      <c r="BQ43" s="73">
        <v>94</v>
      </c>
      <c r="BR43" s="67" t="s">
        <v>121</v>
      </c>
      <c r="BS43" s="70" t="s">
        <v>121</v>
      </c>
      <c r="BT43" s="118" t="str">
        <f>IF(AND(BR43="-",BS43="-"),"-",IFERROR(BR43*Dashboard!$D$9,0)+IFERROR(BS43*(1-Dashboard!$D$9),0))</f>
        <v>-</v>
      </c>
      <c r="BU43" s="67" t="s">
        <v>121</v>
      </c>
      <c r="BV43" s="70" t="s">
        <v>121</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-PMT(Dashboard!$D$15,10,(NPV(Dashboard!$D$15,D12:D20)+IF(D11="-",,D11)),,1)</f>
        <v>5.4162328080066276E-2</v>
      </c>
      <c r="E46" s="102">
        <f>-PMT(Dashboard!$D$15,10,(NPV(Dashboard!$D$15,E12:E20)+IF(E11="-",,E11)),,1)</f>
        <v>4.9891339878654385E-2</v>
      </c>
      <c r="F46" s="102">
        <f>-PMT(Dashboard!$D$15,10,(NPV(Dashboard!$D$15,F12:F20)+IF(F11="-",,F11)),,1)</f>
        <v>4.0828888949497918E-2</v>
      </c>
      <c r="G46" s="102">
        <f>-PMT(Dashboard!$D$15,10,(NPV(Dashboard!$D$15,G12:G20)+IF(G11="-",,G11)),,1)</f>
        <v>3.4799559770619173E-2</v>
      </c>
      <c r="H46" s="107">
        <f>-PMT(Dashboard!$D$15,10,(NPV(Dashboard!$D$15,H12:H20)+IF(H11="-",,H11)),,1)</f>
        <v>4.3316155188643677E-3</v>
      </c>
      <c r="I46" s="101">
        <f>-PMT(Dashboard!$D$15,10,(NPV(Dashboard!$D$15,I12:I20)+IF(I11="-",,I11)),,1)</f>
        <v>6.8227335813792714E-2</v>
      </c>
      <c r="J46" s="102">
        <f>-PMT(Dashboard!$D$15,10,(NPV(Dashboard!$D$15,J12:J20)+IF(J11="-",,J11)),,1)</f>
        <v>6.3245655175665896E-2</v>
      </c>
      <c r="K46" s="102">
        <f>-PMT(Dashboard!$D$15,10,(NPV(Dashboard!$D$15,K12:K20)+IF(K11="-",,K11)),,1)</f>
        <v>5.2675212411897772E-2</v>
      </c>
      <c r="L46" s="108">
        <f>-PMT(Dashboard!$D$15,10,(NPV(Dashboard!$D$15,L12:L20)+IF(L11="-",,L11)),,1)</f>
        <v>4.5642602857653612E-2</v>
      </c>
      <c r="M46" s="109">
        <f>-PMT(Dashboard!$D$15,10,(NPV(Dashboard!$D$15,M12:M20)+IF(M11="-",,M11)),,1)</f>
        <v>73.28754827689886</v>
      </c>
      <c r="N46" s="110">
        <f>-PMT(Dashboard!$D$15,10,(NPV(Dashboard!$D$15,N12:N20)+IF(N11="-",,N11)),,1)</f>
        <v>26.368526233790405</v>
      </c>
      <c r="O46" s="109">
        <f>-PMT(Dashboard!$D$15,10,(NPV(Dashboard!$D$15,O12:O20)+IF(O11="-",,O11)),,1)</f>
        <v>79.150552139050774</v>
      </c>
      <c r="P46" s="111">
        <f>-PMT(Dashboard!$D$15,10,(NPV(Dashboard!$D$15,P12:P20)+IF(P11="-",,P11)),,1)</f>
        <v>31.248348983078621</v>
      </c>
      <c r="Q46" s="112">
        <f>-PMT(Dashboard!$D$15,10,(NPV(Dashboard!$D$15,Q12:Q20)+IF(Q11="-",,Q11)),,1)</f>
        <v>55.199450561064694</v>
      </c>
      <c r="R46" s="101">
        <f>-PMT(Dashboard!$D$15,10,(NPV(Dashboard!$D$15,R12:R20)+IF(R11="-",,R11)),,1)</f>
        <v>4.2876094143773504E-2</v>
      </c>
      <c r="S46" s="102">
        <f>-PMT(Dashboard!$D$15,10,(NPV(Dashboard!$D$15,S12:S20)+IF(S11="-",,S11)),,1)</f>
        <v>4.3789874184188636E-2</v>
      </c>
      <c r="T46" s="102">
        <f>-PMT(Dashboard!$D$15,10,(NPV(Dashboard!$D$15,T12:T20)+IF(T11="-",,T11)),,1)</f>
        <v>4.1768424376306894E-2</v>
      </c>
      <c r="U46" s="103">
        <f>-PMT(Dashboard!$D$15,10,(NPV(Dashboard!$D$15,U12:U20)+IF(U11="-",,U11)),,1)</f>
        <v>4.2033842464818359E-2</v>
      </c>
      <c r="W46" s="92" t="s">
        <v>21</v>
      </c>
      <c r="X46" s="79">
        <v>10</v>
      </c>
      <c r="Y46" s="101">
        <f>-PMT(Dashboard!$D$15,10,(NPV(Dashboard!$D$15,Y12:Y20)+IF(Y11="-",,Y11)),,1)</f>
        <v>2.2155098672675757E-2</v>
      </c>
      <c r="Z46" s="102">
        <f>-PMT(Dashboard!$D$15,10,(NPV(Dashboard!$D$15,Z12:Z20)+IF(Z11="-",,Z11)),,1)</f>
        <v>1.5550939751891684E-2</v>
      </c>
      <c r="AA46" s="102">
        <f>-PMT(Dashboard!$D$15,10,(NPV(Dashboard!$D$15,AA12:AA20)+IF(AA11="-",,AA11)),,1)</f>
        <v>1.7143422848281655E-2</v>
      </c>
      <c r="AB46" s="108">
        <f>-PMT(Dashboard!$D$15,10,(NPV(Dashboard!$D$15,AB12:AB20)+IF(AB11="-",,AB11)),,1)</f>
        <v>1.1741399676982277E-2</v>
      </c>
      <c r="AC46" s="109">
        <f>-PMT(Dashboard!$D$15,10,(NPV(Dashboard!$D$15,AC12:AC20)+IF(AC11="-",,AC11)),,1)</f>
        <v>58.79498928938613</v>
      </c>
      <c r="AD46" s="111">
        <f>-PMT(Dashboard!$D$15,10,(NPV(Dashboard!$D$15,AD12:AD20)+IF(AD11="-",,AD11)),,1)</f>
        <v>163.33891957217054</v>
      </c>
      <c r="AE46" s="109">
        <f>-PMT(Dashboard!$D$15,10,(NPV(Dashboard!$D$15,AE12:AE20)+IF(AE11="-",,AE11)),,1)</f>
        <v>63.498588432537019</v>
      </c>
      <c r="AF46" s="119">
        <f>-PMT(Dashboard!$D$15,10,(NPV(Dashboard!$D$15,AF12:AF20)+IF(AF11="-",,AF11)),,1)</f>
        <v>193.56681204160341</v>
      </c>
      <c r="AG46" s="112">
        <f>-PMT(Dashboard!$D$15,10,(NPV(Dashboard!$D$15,AG12:AG20)+IF(AG11="-",,AG11)),,1)</f>
        <v>123.50267453985511</v>
      </c>
      <c r="AH46" s="101">
        <f>-PMT(Dashboard!$D$15,10,(NPV(Dashboard!$D$15,AH12:AH20)+IF(AH11="-",,AH11)),,1)</f>
        <v>2.1241751936764475E-2</v>
      </c>
      <c r="AI46" s="102">
        <f>-PMT(Dashboard!$D$15,10,(NPV(Dashboard!$D$15,AI12:AI20)+IF(AI11="-",,AI11)),,1)</f>
        <v>1.4929105505302857E-2</v>
      </c>
      <c r="AJ46" s="102">
        <f>-PMT(Dashboard!$D$15,10,(NPV(Dashboard!$D$15,AJ12:AJ20)+IF(AJ11="-",,AJ11)),,1)</f>
        <v>1.6790403550392255E-2</v>
      </c>
      <c r="AK46" s="108">
        <f>-PMT(Dashboard!$D$15,10,(NPV(Dashboard!$D$15,AK12:AK20)+IF(AK11="-",,AK11)),,1)</f>
        <v>1.1514396956688518E-2</v>
      </c>
      <c r="AL46" s="109">
        <f>-PMT(Dashboard!$D$15,10,(NPV(Dashboard!$D$15,AL12:AL20)+IF(AL11="-",,AL11)),,1)</f>
        <v>43.339059050031963</v>
      </c>
      <c r="AM46" s="111">
        <f>-PMT(Dashboard!$D$15,10,(NPV(Dashboard!$D$15,AM12:AM20)+IF(AM11="-",,AM11)),,1)</f>
        <v>150.70046346751099</v>
      </c>
      <c r="AN46" s="109">
        <f>-PMT(Dashboard!$D$15,10,(NPV(Dashboard!$D$15,AN12:AN20)+IF(AN11="-",,AN11)),,1)</f>
        <v>46.806183774034515</v>
      </c>
      <c r="AO46" s="119">
        <f>-PMT(Dashboard!$D$15,10,(NPV(Dashboard!$D$15,AO12:AO20)+IF(AO11="-",,AO11)),,1)</f>
        <v>178.58945291792097</v>
      </c>
      <c r="AP46" s="112">
        <f>-PMT(Dashboard!$D$15,10,(NPV(Dashboard!$D$15,AP12:AP20)+IF(AP11="-",,AP11)),,1)</f>
        <v>106.93497565230562</v>
      </c>
      <c r="AQ46" s="101">
        <f>-PMT(Dashboard!$D$15,10,(NPV(Dashboard!$D$15,AQ12:AQ20)+IF(AQ11="-",,AQ11)),,1)</f>
        <v>8.2375466987228921E-3</v>
      </c>
      <c r="AR46" s="103">
        <f>-PMT(Dashboard!$D$15,10,(NPV(Dashboard!$D$15,AR12:AR20)+IF(AR11="-",,AR11)),,1)</f>
        <v>6.6963824092518406E-3</v>
      </c>
      <c r="AT46" s="92" t="s">
        <v>21</v>
      </c>
      <c r="AU46" s="79">
        <v>10</v>
      </c>
      <c r="AV46" s="101">
        <f>-PMT(Dashboard!$D$15,10,(NPV(Dashboard!$D$15,AV12:AV20)+IF(AV11="-",,AV11)),,1)</f>
        <v>2.2620886611325303E-2</v>
      </c>
      <c r="AW46" s="102">
        <f>-PMT(Dashboard!$D$15,10,(NPV(Dashboard!$D$15,AW12:AW20)+IF(AW11="-",,AW11)),,1)</f>
        <v>1.6403906627741913E-2</v>
      </c>
      <c r="AX46" s="102">
        <f>-PMT(Dashboard!$D$15,10,(NPV(Dashboard!$D$15,AX12:AX20)+IF(AX11="-",,AX11)),,1)</f>
        <v>1.7032122834082664E-2</v>
      </c>
      <c r="AY46" s="108">
        <f>-PMT(Dashboard!$D$15,10,(NPV(Dashboard!$D$15,AY12:AY20)+IF(AY11="-",,AY11)),,1)</f>
        <v>1.1575967263781507E-2</v>
      </c>
      <c r="AZ46" s="109">
        <f>-PMT(Dashboard!$D$15,10,(NPV(Dashboard!$D$15,AZ12:AZ20)+IF(AZ11="-",,AZ11)),,1)</f>
        <v>60.386260801129332</v>
      </c>
      <c r="BA46" s="111">
        <f>-PMT(Dashboard!$D$15,10,(NPV(Dashboard!$D$15,BA12:BA20)+IF(BA11="-",,BA11)),,1)</f>
        <v>164.93677279421632</v>
      </c>
      <c r="BB46" s="109">
        <f>-PMT(Dashboard!$D$15,10,(NPV(Dashboard!$D$15,BB12:BB20)+IF(BB11="-",,BB11)),,1)</f>
        <v>65.21716166521972</v>
      </c>
      <c r="BC46" s="119">
        <f>-PMT(Dashboard!$D$15,10,(NPV(Dashboard!$D$15,BC12:BC20)+IF(BC11="-",,BC11)),,1)</f>
        <v>195.46036781576876</v>
      </c>
      <c r="BD46" s="112">
        <f>-PMT(Dashboard!$D$15,10,(NPV(Dashboard!$D$15,BD12:BD20)+IF(BD11="-",,BD11)),,1)</f>
        <v>125.25953311741456</v>
      </c>
      <c r="BE46" s="101">
        <f>-PMT(Dashboard!$D$15,10,(NPV(Dashboard!$D$15,BE12:BE20)+IF(BE11="-",,BE11)),,1)</f>
        <v>2.217060882071183E-2</v>
      </c>
      <c r="BF46" s="102">
        <f>-PMT(Dashboard!$D$15,10,(NPV(Dashboard!$D$15,BF12:BF20)+IF(BF11="-",,BF11)),,1)</f>
        <v>1.6103405105860887E-2</v>
      </c>
      <c r="BG46" s="102">
        <f>-PMT(Dashboard!$D$15,10,(NPV(Dashboard!$D$15,BG12:BG20)+IF(BG11="-",,BG11)),,1)</f>
        <v>1.7036768122566884E-2</v>
      </c>
      <c r="BH46" s="108">
        <f>-PMT(Dashboard!$D$15,10,(NPV(Dashboard!$D$15,BH12:BH20)+IF(BH11="-",,BH11)),,1)</f>
        <v>1.1607656060961272E-2</v>
      </c>
      <c r="BI46" s="109">
        <f>-PMT(Dashboard!$D$15,10,(NPV(Dashboard!$D$15,BI12:BI20)+IF(BI11="-",,BI11)),,1)</f>
        <v>44.334471440758563</v>
      </c>
      <c r="BJ46" s="111">
        <f>-PMT(Dashboard!$D$15,10,(NPV(Dashboard!$D$15,BJ12:BJ20)+IF(BJ11="-",,BJ11)),,1)</f>
        <v>152.13134175976029</v>
      </c>
      <c r="BK46" s="109">
        <f>-PMT(Dashboard!$D$15,10,(NPV(Dashboard!$D$15,BK12:BK20)+IF(BK11="-",,BK11)),,1)</f>
        <v>47.881229156019245</v>
      </c>
      <c r="BL46" s="119">
        <f>-PMT(Dashboard!$D$15,10,(NPV(Dashboard!$D$15,BL12:BL20)+IF(BL11="-",,BL11)),,1)</f>
        <v>180.28513298104178</v>
      </c>
      <c r="BM46" s="112">
        <f>-PMT(Dashboard!$D$15,10,(NPV(Dashboard!$D$15,BM12:BM20)+IF(BM11="-",,BM11)),,1)</f>
        <v>108.26562104803479</v>
      </c>
      <c r="BO46" s="92" t="s">
        <v>21</v>
      </c>
      <c r="BP46" s="79">
        <v>10</v>
      </c>
      <c r="BQ46" s="121">
        <f>-PMT(Dashboard!$D$15,10,(NPV(Dashboard!$D$15,BQ12:BQ20)+IF(BQ11="-",,BQ11)),,1)</f>
        <v>94.000000000000014</v>
      </c>
      <c r="BR46" s="109">
        <f>-PMT(Dashboard!$D$15,10,(NPV(Dashboard!$D$15,BR12:BR20)+IF(BR11="-",,BR11)),,1)</f>
        <v>0.94128340325418858</v>
      </c>
      <c r="BS46" s="119">
        <f>-PMT(Dashboard!$D$15,10,(NPV(Dashboard!$D$15,BS12:BS20)+IF(BS11="-",,BS11)),,1)</f>
        <v>8.332183877578565</v>
      </c>
      <c r="BT46" s="112">
        <f>-PMT(Dashboard!$D$15,10,(NPV(Dashboard!$D$15,BT12:BT20)+IF(BT11="-",,BT11)),,1)</f>
        <v>4.6367336404163773</v>
      </c>
      <c r="BU46" s="109">
        <f>-PMT(Dashboard!$D$15,10,(NPV(Dashboard!$D$15,BU12:BU20)+IF(BU11="-",,BU11)),,1)</f>
        <v>0.48403563989045389</v>
      </c>
      <c r="BV46" s="119">
        <f>-PMT(Dashboard!$D$15,10,(NPV(Dashboard!$D$15,BV12:BV20)+IF(BV11="-",,BV11)),,1)</f>
        <v>7.328769273320594</v>
      </c>
      <c r="BW46" s="112">
        <f>-PMT(Dashboard!$D$15,10,(NPV(Dashboard!$D$15,BW12:BW20)+IF(BW11="-",,BW11)),,1)</f>
        <v>3.9064024566055231</v>
      </c>
      <c r="BX46" s="112">
        <f>-PMT(Dashboard!$D$15,10,(NPV(Dashboard!$D$15,BX12:BX20)+IF(BX11="-",,BX11)),,1)</f>
        <v>5.408286118181663</v>
      </c>
      <c r="BY46" s="112">
        <f>-PMT(Dashboard!$D$15,10,(NPV(Dashboard!$D$15,BY12:BY20)+IF(BY11="-",,BY11)),,1)</f>
        <v>4.5564278253846826</v>
      </c>
    </row>
    <row r="47" spans="2:77" x14ac:dyDescent="0.2">
      <c r="B47" s="92" t="s">
        <v>22</v>
      </c>
      <c r="C47" s="79">
        <v>15</v>
      </c>
      <c r="D47" s="101">
        <f>-PMT(Dashboard!$D$15,15,(NPV(Dashboard!$D$15,D12:D25)+IF(D11="-",,D11)),,1)</f>
        <v>5.5903029909919744E-2</v>
      </c>
      <c r="E47" s="102">
        <f>-PMT(Dashboard!$D$15,15,(NPV(Dashboard!$D$15,E12:E25)+IF(E11="-",,E11)),,1)</f>
        <v>5.1454558065963898E-2</v>
      </c>
      <c r="F47" s="102">
        <f>-PMT(Dashboard!$D$15,15,(NPV(Dashboard!$D$15,F12:F25)+IF(F11="-",,F11)),,1)</f>
        <v>4.3078871313617997E-2</v>
      </c>
      <c r="G47" s="102">
        <f>-PMT(Dashboard!$D$15,15,(NPV(Dashboard!$D$15,G12:G25)+IF(G11="-",,G11)),,1)</f>
        <v>3.6848110643517416E-2</v>
      </c>
      <c r="H47" s="107">
        <f>-PMT(Dashboard!$D$15,15,(NPV(Dashboard!$D$15,H12:H25)+IF(H11="-",,H11)),,1)</f>
        <v>3.608374754083132E-3</v>
      </c>
      <c r="I47" s="101">
        <f>-PMT(Dashboard!$D$15,15,(NPV(Dashboard!$D$15,I12:I25)+IF(I11="-",,I11)),,1)</f>
        <v>6.9414102400092964E-2</v>
      </c>
      <c r="J47" s="102">
        <f>-PMT(Dashboard!$D$15,15,(NPV(Dashboard!$D$15,J12:J25)+IF(J11="-",,J11)),,1)</f>
        <v>6.4225404841302861E-2</v>
      </c>
      <c r="K47" s="102">
        <f>-PMT(Dashboard!$D$15,15,(NPV(Dashboard!$D$15,K12:K25)+IF(K11="-",,K11)),,1)</f>
        <v>5.4456003813366592E-2</v>
      </c>
      <c r="L47" s="108">
        <f>-PMT(Dashboard!$D$15,15,(NPV(Dashboard!$D$15,L12:L25)+IF(L11="-",,L11)),,1)</f>
        <v>4.7188444567761292E-2</v>
      </c>
      <c r="M47" s="109">
        <f>-PMT(Dashboard!$D$15,15,(NPV(Dashboard!$D$15,M12:M25)+IF(M11="-",,M11)),,1)</f>
        <v>76.938370478334988</v>
      </c>
      <c r="N47" s="110">
        <f>-PMT(Dashboard!$D$15,15,(NPV(Dashboard!$D$15,N12:N25)+IF(N11="-",,N11)),,1)</f>
        <v>48.622829545884954</v>
      </c>
      <c r="O47" s="109">
        <f>-PMT(Dashboard!$D$15,15,(NPV(Dashboard!$D$15,O12:O25)+IF(O11="-",,O11)),,1)</f>
        <v>83.093440116601812</v>
      </c>
      <c r="P47" s="111">
        <f>-PMT(Dashboard!$D$15,15,(NPV(Dashboard!$D$15,P12:P25)+IF(P11="-",,P11)),,1)</f>
        <v>57.621087076437348</v>
      </c>
      <c r="Q47" s="112">
        <f>-PMT(Dashboard!$D$15,15,(NPV(Dashboard!$D$15,Q12:Q25)+IF(Q11="-",,Q11)),,1)</f>
        <v>70.357263596519587</v>
      </c>
      <c r="R47" s="101">
        <f>-PMT(Dashboard!$D$15,15,(NPV(Dashboard!$D$15,R12:R25)+IF(R11="-",,R11)),,1)</f>
        <v>4.1467572175805677E-2</v>
      </c>
      <c r="S47" s="102">
        <f>-PMT(Dashboard!$D$15,15,(NPV(Dashboard!$D$15,S12:S25)+IF(S11="-",,S11)),,1)</f>
        <v>4.2351333640916367E-2</v>
      </c>
      <c r="T47" s="102">
        <f>-PMT(Dashboard!$D$15,15,(NPV(Dashboard!$D$15,T12:T25)+IF(T11="-",,T11)),,1)</f>
        <v>4.0396290452350249E-2</v>
      </c>
      <c r="U47" s="103">
        <f>-PMT(Dashboard!$D$15,15,(NPV(Dashboard!$D$15,U12:U25)+IF(U11="-",,U11)),,1)</f>
        <v>4.0652989294954867E-2</v>
      </c>
      <c r="W47" s="92" t="s">
        <v>22</v>
      </c>
      <c r="X47" s="79">
        <v>15</v>
      </c>
      <c r="Y47" s="101">
        <f>-PMT(Dashboard!$D$15,15,(NPV(Dashboard!$D$15,Y12:Y25)+IF(Y11="-",,Y11)),,1)</f>
        <v>1.5256913898153058E-2</v>
      </c>
      <c r="Z47" s="102">
        <f>-PMT(Dashboard!$D$15,15,(NPV(Dashboard!$D$15,Z12:Z25)+IF(Z11="-",,Z11)),,1)</f>
        <v>1.0709017925638621E-2</v>
      </c>
      <c r="AA47" s="102">
        <f>-PMT(Dashboard!$D$15,15,(NPV(Dashboard!$D$15,AA12:AA25)+IF(AA11="-",,AA11)),,1)</f>
        <v>1.180566740776668E-2</v>
      </c>
      <c r="AB47" s="108">
        <f>-PMT(Dashboard!$D$15,15,(NPV(Dashboard!$D$15,AB12:AB25)+IF(AB11="-",,AB11)),,1)</f>
        <v>8.0856116491349207E-3</v>
      </c>
      <c r="AC47" s="109">
        <f>-PMT(Dashboard!$D$15,15,(NPV(Dashboard!$D$15,AC12:AC25)+IF(AC11="-",,AC11)),,1)</f>
        <v>40.488652408364899</v>
      </c>
      <c r="AD47" s="111">
        <f>-PMT(Dashboard!$D$15,15,(NPV(Dashboard!$D$15,AD12:AD25)+IF(AD11="-",,AD11)),,1)</f>
        <v>173.1299530142563</v>
      </c>
      <c r="AE47" s="109">
        <f>-PMT(Dashboard!$D$15,15,(NPV(Dashboard!$D$15,AE12:AE25)+IF(AE11="-",,AE11)),,1)</f>
        <v>43.72774460103409</v>
      </c>
      <c r="AF47" s="119">
        <f>-PMT(Dashboard!$D$15,15,(NPV(Dashboard!$D$15,AF12:AF25)+IF(AF11="-",,AF11)),,1)</f>
        <v>205.16979763096182</v>
      </c>
      <c r="AG47" s="112">
        <f>-PMT(Dashboard!$D$15,15,(NPV(Dashboard!$D$15,AG12:AG25)+IF(AG11="-",,AG11)),,1)</f>
        <v>119.11723032400334</v>
      </c>
      <c r="AH47" s="101">
        <f>-PMT(Dashboard!$D$15,15,(NPV(Dashboard!$D$15,AH12:AH25)+IF(AH11="-",,AH11)),,1)</f>
        <v>1.4871626241734813E-2</v>
      </c>
      <c r="AI47" s="102">
        <f>-PMT(Dashboard!$D$15,15,(NPV(Dashboard!$D$15,AI12:AI25)+IF(AI11="-",,AI11)),,1)</f>
        <v>1.0445051765867698E-2</v>
      </c>
      <c r="AJ47" s="102">
        <f>-PMT(Dashboard!$D$15,15,(NPV(Dashboard!$D$15,AJ12:AJ25)+IF(AJ11="-",,AJ11)),,1)</f>
        <v>1.1762351953563122E-2</v>
      </c>
      <c r="AK47" s="108">
        <f>-PMT(Dashboard!$D$15,15,(NPV(Dashboard!$D$15,AK12:AK25)+IF(AK11="-",,AK11)),,1)</f>
        <v>8.0628581929417086E-3</v>
      </c>
      <c r="AL47" s="109">
        <f>-PMT(Dashboard!$D$15,15,(NPV(Dashboard!$D$15,AL12:AL25)+IF(AL11="-",,AL11)),,1)</f>
        <v>29.845061948146604</v>
      </c>
      <c r="AM47" s="111">
        <f>-PMT(Dashboard!$D$15,15,(NPV(Dashboard!$D$15,AM12:AM25)+IF(AM11="-",,AM11)),,1)</f>
        <v>203.29408267643504</v>
      </c>
      <c r="AN47" s="109">
        <f>-PMT(Dashboard!$D$15,15,(NPV(Dashboard!$D$15,AN12:AN25)+IF(AN11="-",,AN11)),,1)</f>
        <v>32.232666903998329</v>
      </c>
      <c r="AO47" s="119">
        <f>-PMT(Dashboard!$D$15,15,(NPV(Dashboard!$D$15,AO12:AO25)+IF(AO11="-",,AO11)),,1)</f>
        <v>240.91617352233459</v>
      </c>
      <c r="AP47" s="112">
        <f>-PMT(Dashboard!$D$15,15,(NPV(Dashboard!$D$15,AP12:AP25)+IF(AP11="-",,AP11)),,1)</f>
        <v>128.80037763849822</v>
      </c>
      <c r="AQ47" s="101">
        <f>-PMT(Dashboard!$D$15,15,(NPV(Dashboard!$D$15,AQ12:AQ25)+IF(AQ11="-",,AQ11)),,1)</f>
        <v>5.8454107772344978E-3</v>
      </c>
      <c r="AR47" s="103">
        <f>-PMT(Dashboard!$D$15,15,(NPV(Dashboard!$D$15,AR12:AR25)+IF(AR11="-",,AR11)),,1)</f>
        <v>4.7841015402610909E-3</v>
      </c>
      <c r="AT47" s="92" t="s">
        <v>22</v>
      </c>
      <c r="AU47" s="79">
        <v>15</v>
      </c>
      <c r="AV47" s="101">
        <f>-PMT(Dashboard!$D$15,15,(NPV(Dashboard!$D$15,AV12:AV25)+IF(AV11="-",,AV11)),,1)</f>
        <v>1.5577674666577836E-2</v>
      </c>
      <c r="AW47" s="102">
        <f>-PMT(Dashboard!$D$15,15,(NPV(Dashboard!$D$15,AW12:AW25)+IF(AW11="-",,AW11)),,1)</f>
        <v>1.1296406064824543E-2</v>
      </c>
      <c r="AX47" s="102">
        <f>-PMT(Dashboard!$D$15,15,(NPV(Dashboard!$D$15,AX12:AX25)+IF(AX11="-",,AX11)),,1)</f>
        <v>1.1729021631614418E-2</v>
      </c>
      <c r="AY47" s="108">
        <f>-PMT(Dashboard!$D$15,15,(NPV(Dashboard!$D$15,AY12:AY25)+IF(AY11="-",,AY11)),,1)</f>
        <v>7.971688072379168E-3</v>
      </c>
      <c r="AZ47" s="109">
        <f>-PMT(Dashboard!$D$15,15,(NPV(Dashboard!$D$15,AZ12:AZ25)+IF(AZ11="-",,AZ11)),,1)</f>
        <v>41.584467543379048</v>
      </c>
      <c r="BA47" s="111">
        <f>-PMT(Dashboard!$D$15,15,(NPV(Dashboard!$D$15,BA12:BA25)+IF(BA11="-",,BA11)),,1)</f>
        <v>174.73798355802239</v>
      </c>
      <c r="BB47" s="109">
        <f>-PMT(Dashboard!$D$15,15,(NPV(Dashboard!$D$15,BB12:BB25)+IF(BB11="-",,BB11)),,1)</f>
        <v>44.911224946849394</v>
      </c>
      <c r="BC47" s="119">
        <f>-PMT(Dashboard!$D$15,15,(NPV(Dashboard!$D$15,BC12:BC25)+IF(BC11="-",,BC11)),,1)</f>
        <v>207.07541416643059</v>
      </c>
      <c r="BD47" s="112">
        <f>-PMT(Dashboard!$D$15,15,(NPV(Dashboard!$D$15,BD12:BD25)+IF(BD11="-",,BD11)),,1)</f>
        <v>120.61225942792983</v>
      </c>
      <c r="BE47" s="101">
        <f>-PMT(Dashboard!$D$15,15,(NPV(Dashboard!$D$15,BE12:BE25)+IF(BE11="-",,BE11)),,1)</f>
        <v>1.5557336563255003E-2</v>
      </c>
      <c r="BF47" s="102">
        <f>-PMT(Dashboard!$D$15,15,(NPV(Dashboard!$D$15,BF12:BF25)+IF(BF11="-",,BF11)),,1)</f>
        <v>1.1292814694014528E-2</v>
      </c>
      <c r="BG47" s="102">
        <f>-PMT(Dashboard!$D$15,15,(NPV(Dashboard!$D$15,BG12:BG25)+IF(BG11="-",,BG11)),,1)</f>
        <v>1.1962535565460916E-2</v>
      </c>
      <c r="BH47" s="108">
        <f>-PMT(Dashboard!$D$15,15,(NPV(Dashboard!$D$15,BH12:BH25)+IF(BH11="-",,BH11)),,1)</f>
        <v>8.1462531480980694E-3</v>
      </c>
      <c r="BI47" s="109">
        <f>-PMT(Dashboard!$D$15,15,(NPV(Dashboard!$D$15,BI12:BI25)+IF(BI11="-",,BI11)),,1)</f>
        <v>30.53054393867372</v>
      </c>
      <c r="BJ47" s="111">
        <f>-PMT(Dashboard!$D$15,15,(NPV(Dashboard!$D$15,BJ12:BJ25)+IF(BJ11="-",,BJ11)),,1)</f>
        <v>205.11248602590098</v>
      </c>
      <c r="BK47" s="109">
        <f>-PMT(Dashboard!$D$15,15,(NPV(Dashboard!$D$15,BK12:BK25)+IF(BK11="-",,BK11)),,1)</f>
        <v>32.972987453767615</v>
      </c>
      <c r="BL47" s="119">
        <f>-PMT(Dashboard!$D$15,15,(NPV(Dashboard!$D$15,BL12:BL25)+IF(BL11="-",,BL11)),,1)</f>
        <v>243.07109495982073</v>
      </c>
      <c r="BM47" s="112">
        <f>-PMT(Dashboard!$D$15,15,(NPV(Dashboard!$D$15,BM12:BM25)+IF(BM11="-",,BM11)),,1)</f>
        <v>130.17846220061469</v>
      </c>
      <c r="BO47" s="92" t="s">
        <v>22</v>
      </c>
      <c r="BP47" s="79">
        <v>15</v>
      </c>
      <c r="BQ47" s="121">
        <f>-PMT(Dashboard!$D$15,15,(NPV(Dashboard!$D$15,BQ12:BQ25)+IF(BQ11="-",,BQ11)),,1)</f>
        <v>93.999999999999986</v>
      </c>
      <c r="BR47" s="109">
        <f>-PMT(Dashboard!$D$15,15,(NPV(Dashboard!$D$15,BR12:BR25)+IF(BR11="-",,BR11)),,1)</f>
        <v>0.6482065392433296</v>
      </c>
      <c r="BS47" s="119">
        <f>-PMT(Dashboard!$D$15,15,(NPV(Dashboard!$D$15,BS12:BS25)+IF(BS11="-",,BS11)),,1)</f>
        <v>6.6041336769365184</v>
      </c>
      <c r="BT47" s="112">
        <f>-PMT(Dashboard!$D$15,15,(NPV(Dashboard!$D$15,BT12:BT25)+IF(BT11="-",,BT11)),,1)</f>
        <v>3.6261701080899238</v>
      </c>
      <c r="BU47" s="109">
        <f>-PMT(Dashboard!$D$15,15,(NPV(Dashboard!$D$15,BU12:BU25)+IF(BU11="-",,BU11)),,1)</f>
        <v>0.33332688743805861</v>
      </c>
      <c r="BV47" s="119">
        <f>-PMT(Dashboard!$D$15,15,(NPV(Dashboard!$D$15,BV12:BV25)+IF(BV11="-",,BV11)),,1)</f>
        <v>6.4440715691891333</v>
      </c>
      <c r="BW47" s="112">
        <f>-PMT(Dashboard!$D$15,15,(NPV(Dashboard!$D$15,BW12:BW25)+IF(BW11="-",,BW11)),,1)</f>
        <v>3.3886992283135946</v>
      </c>
      <c r="BX47" s="112">
        <f>-PMT(Dashboard!$D$15,15,(NPV(Dashboard!$D$15,BX12:BX25)+IF(BX11="-",,BX11)),,1)</f>
        <v>4.2295648140760873</v>
      </c>
      <c r="BY47" s="112">
        <f>-PMT(Dashboard!$D$15,15,(NPV(Dashboard!$D$15,BY12:BY25)+IF(BY11="-",,BY11)),,1)</f>
        <v>3.9525787799049765</v>
      </c>
    </row>
    <row r="48" spans="2:77" ht="13.5" thickBot="1" x14ac:dyDescent="0.25">
      <c r="B48" s="93" t="s">
        <v>23</v>
      </c>
      <c r="C48" s="79">
        <v>30</v>
      </c>
      <c r="D48" s="104">
        <f>-PMT(Dashboard!$D$15,30,(NPV(Dashboard!$D$15,D12:D40)+IF(D11="-",,D11)),,1)</f>
        <v>6.1493694511147237E-2</v>
      </c>
      <c r="E48" s="105">
        <f>-PMT(Dashboard!$D$15,30,(NPV(Dashboard!$D$15,E12:E40)+IF(E11="-",,E11)),,1)</f>
        <v>5.3984365547625403E-2</v>
      </c>
      <c r="F48" s="105">
        <f>-PMT(Dashboard!$D$15,30,(NPV(Dashboard!$D$15,F12:F40)+IF(F11="-",,F11)),,1)</f>
        <v>5.6208704568300204E-2</v>
      </c>
      <c r="G48" s="105">
        <f>-PMT(Dashboard!$D$15,30,(NPV(Dashboard!$D$15,G12:G40)+IF(G11="-",,G11)),,1)</f>
        <v>4.6647670004347969E-2</v>
      </c>
      <c r="H48" s="113">
        <f>-PMT(Dashboard!$D$15,30,(NPV(Dashboard!$D$15,H12:H40)+IF(H11="-",,H11)),,1)</f>
        <v>4.3376946898995832E-3</v>
      </c>
      <c r="I48" s="104">
        <f>-PMT(Dashboard!$D$15,30,(NPV(Dashboard!$D$15,I12:I40)+IF(I11="-",,I11)),,1)</f>
        <v>7.6785732364101036E-2</v>
      </c>
      <c r="J48" s="105">
        <f>-PMT(Dashboard!$D$15,30,(NPV(Dashboard!$D$15,J12:J40)+IF(J11="-",,J11)),,1)</f>
        <v>6.8026851061049179E-2</v>
      </c>
      <c r="K48" s="105">
        <f>-PMT(Dashboard!$D$15,30,(NPV(Dashboard!$D$15,K12:K40)+IF(K11="-",,K11)),,1)</f>
        <v>7.0621320094764253E-2</v>
      </c>
      <c r="L48" s="114">
        <f>-PMT(Dashboard!$D$15,30,(NPV(Dashboard!$D$15,L12:L40)+IF(L11="-",,L11)),,1)</f>
        <v>5.9469329379370349E-2</v>
      </c>
      <c r="M48" s="115">
        <f>-PMT(Dashboard!$D$15,30,(NPV(Dashboard!$D$15,M12:M40)+IF(M11="-",,M11)),,1)</f>
        <v>85.146541541345115</v>
      </c>
      <c r="N48" s="116">
        <f>-PMT(Dashboard!$D$15,30,(NPV(Dashboard!$D$15,N12:N40)+IF(N11="-",,N11)),,1)</f>
        <v>75.722990972062561</v>
      </c>
      <c r="O48" s="115">
        <f>-PMT(Dashboard!$D$15,30,(NPV(Dashboard!$D$15,O12:O40)+IF(O11="-",,O11)),,1)</f>
        <v>91.958264864652705</v>
      </c>
      <c r="P48" s="117">
        <f>-PMT(Dashboard!$D$15,30,(NPV(Dashboard!$D$15,P12:P40)+IF(P11="-",,P11)),,1)</f>
        <v>89.736469416530809</v>
      </c>
      <c r="Q48" s="118">
        <f>-PMT(Dashboard!$D$15,30,(NPV(Dashboard!$D$15,Q12:Q40)+IF(Q11="-",,Q11)),,1)</f>
        <v>90.847367140591771</v>
      </c>
      <c r="R48" s="104">
        <f>-PMT(Dashboard!$D$15,30,(NPV(Dashboard!$D$15,R12:R40)+IF(R11="-",,R11)),,1)</f>
        <v>3.6426095099539132E-2</v>
      </c>
      <c r="S48" s="105">
        <f>-PMT(Dashboard!$D$15,30,(NPV(Dashboard!$D$15,S12:S40)+IF(S11="-",,S11)),,1)</f>
        <v>3.7202412049973294E-2</v>
      </c>
      <c r="T48" s="105">
        <f>-PMT(Dashboard!$D$15,30,(NPV(Dashboard!$D$15,T12:T40)+IF(T11="-",,T11)),,1)</f>
        <v>3.5485055923878073E-2</v>
      </c>
      <c r="U48" s="106">
        <f>-PMT(Dashboard!$D$15,30,(NPV(Dashboard!$D$15,U12:U40)+IF(U11="-",,U11)),,1)</f>
        <v>3.5710546251911154E-2</v>
      </c>
      <c r="W48" s="93" t="s">
        <v>23</v>
      </c>
      <c r="X48" s="79">
        <v>30</v>
      </c>
      <c r="Y48" s="104">
        <f>-PMT(Dashboard!$D$15,30,(NPV(Dashboard!$D$15,Y12:Y40)+IF(Y11="-",,Y11)),,1)</f>
        <v>8.3893065479522886E-3</v>
      </c>
      <c r="Z48" s="105">
        <f>-PMT(Dashboard!$D$15,30,(NPV(Dashboard!$D$15,Z12:Z40)+IF(Z11="-",,Z11)),,1)</f>
        <v>5.8885587744304142E-3</v>
      </c>
      <c r="AA48" s="105">
        <f>-PMT(Dashboard!$D$15,30,(NPV(Dashboard!$D$15,AA12:AA40)+IF(AA11="-",,AA11)),,1)</f>
        <v>6.4915725125061835E-3</v>
      </c>
      <c r="AB48" s="114">
        <f>-PMT(Dashboard!$D$15,30,(NPV(Dashboard!$D$15,AB12:AB40)+IF(AB11="-",,AB11)),,1)</f>
        <v>4.446028548440486E-3</v>
      </c>
      <c r="AC48" s="115">
        <f>-PMT(Dashboard!$D$15,30,(NPV(Dashboard!$D$15,AC12:AC40)+IF(AC11="-",,AC11)),,1)</f>
        <v>22.263461604012804</v>
      </c>
      <c r="AD48" s="117">
        <f>-PMT(Dashboard!$D$15,30,(NPV(Dashboard!$D$15,AD12:AD40)+IF(AD11="-",,AD11)),,1)</f>
        <v>95.19882318042049</v>
      </c>
      <c r="AE48" s="115">
        <f>-PMT(Dashboard!$D$15,30,(NPV(Dashboard!$D$15,AE12:AE40)+IF(AE11="-",,AE11)),,1)</f>
        <v>24.044538532333831</v>
      </c>
      <c r="AF48" s="120">
        <f>-PMT(Dashboard!$D$15,30,(NPV(Dashboard!$D$15,AF12:AF40)+IF(AF11="-",,AF11)),,1)</f>
        <v>112.81654587536474</v>
      </c>
      <c r="AG48" s="118">
        <f>-PMT(Dashboard!$D$15,30,(NPV(Dashboard!$D$15,AG12:AG40)+IF(AG11="-",,AG11)),,1)</f>
        <v>65.498892305610696</v>
      </c>
      <c r="AH48" s="104">
        <f>-PMT(Dashboard!$D$15,30,(NPV(Dashboard!$D$15,AH12:AH40)+IF(AH11="-",,AH11)),,1)</f>
        <v>8.1774487449646181E-3</v>
      </c>
      <c r="AI48" s="105">
        <f>-PMT(Dashboard!$D$15,30,(NPV(Dashboard!$D$15,AI12:AI40)+IF(AI11="-",,AI11)),,1)</f>
        <v>5.7434119218371061E-3</v>
      </c>
      <c r="AJ48" s="105">
        <f>-PMT(Dashboard!$D$15,30,(NPV(Dashboard!$D$15,AJ12:AJ40)+IF(AJ11="-",,AJ11)),,1)</f>
        <v>6.4677546797515893E-3</v>
      </c>
      <c r="AK48" s="114">
        <f>-PMT(Dashboard!$D$15,30,(NPV(Dashboard!$D$15,AK12:AK40)+IF(AK11="-",,AK11)),,1)</f>
        <v>4.4335171244195776E-3</v>
      </c>
      <c r="AL48" s="115">
        <f>-PMT(Dashboard!$D$15,30,(NPV(Dashboard!$D$15,AL12:AL40)+IF(AL11="-",,AL11)),,1)</f>
        <v>16.410879375542521</v>
      </c>
      <c r="AM48" s="117">
        <f>-PMT(Dashboard!$D$15,30,(NPV(Dashboard!$D$15,AM12:AM40)+IF(AM11="-",,AM11)),,1)</f>
        <v>112.35393221184138</v>
      </c>
      <c r="AN48" s="115">
        <f>-PMT(Dashboard!$D$15,30,(NPV(Dashboard!$D$15,AN12:AN40)+IF(AN11="-",,AN11)),,1)</f>
        <v>17.723749725585922</v>
      </c>
      <c r="AO48" s="120">
        <f>-PMT(Dashboard!$D$15,30,(NPV(Dashboard!$D$15,AO12:AO40)+IF(AO11="-",,AO11)),,1)</f>
        <v>133.14642055640206</v>
      </c>
      <c r="AP48" s="118">
        <f>-PMT(Dashboard!$D$15,30,(NPV(Dashboard!$D$15,AP12:AP40)+IF(AP11="-",,AP11)),,1)</f>
        <v>71.138628299028611</v>
      </c>
      <c r="AQ48" s="104">
        <f>-PMT(Dashboard!$D$15,30,(NPV(Dashboard!$D$15,AQ12:AQ40)+IF(AQ11="-",,AQ11)),,1)</f>
        <v>3.4650911281905394E-3</v>
      </c>
      <c r="AR48" s="106">
        <f>-PMT(Dashboard!$D$15,30,(NPV(Dashboard!$D$15,AR12:AR40)+IF(AR11="-",,AR11)),,1)</f>
        <v>2.8815099013068317E-3</v>
      </c>
      <c r="AT48" s="93" t="s">
        <v>23</v>
      </c>
      <c r="AU48" s="79">
        <v>30</v>
      </c>
      <c r="AV48" s="104">
        <f>-PMT(Dashboard!$D$15,30,(NPV(Dashboard!$D$15,AV12:AV40)+IF(AV11="-",,AV11)),,1)</f>
        <v>8.5656830047400531E-3</v>
      </c>
      <c r="AW48" s="105">
        <f>-PMT(Dashboard!$D$15,30,(NPV(Dashboard!$D$15,AW12:AW40)+IF(AW11="-",,AW11)),,1)</f>
        <v>6.2115454016839454E-3</v>
      </c>
      <c r="AX48" s="105">
        <f>-PMT(Dashboard!$D$15,30,(NPV(Dashboard!$D$15,AX12:AX40)+IF(AX11="-",,AX11)),,1)</f>
        <v>6.449427363360071E-3</v>
      </c>
      <c r="AY48" s="114">
        <f>-PMT(Dashboard!$D$15,30,(NPV(Dashboard!$D$15,AY12:AY40)+IF(AY11="-",,AY11)),,1)</f>
        <v>4.3833854861001472E-3</v>
      </c>
      <c r="AZ48" s="115">
        <f>-PMT(Dashboard!$D$15,30,(NPV(Dashboard!$D$15,AZ12:AZ40)+IF(AZ11="-",,AZ11)),,1)</f>
        <v>22.86601656033541</v>
      </c>
      <c r="BA48" s="117">
        <f>-PMT(Dashboard!$D$15,30,(NPV(Dashboard!$D$15,BA12:BA40)+IF(BA11="-",,BA11)),,1)</f>
        <v>96.083029597273708</v>
      </c>
      <c r="BB48" s="115">
        <f>-PMT(Dashboard!$D$15,30,(NPV(Dashboard!$D$15,BB12:BB40)+IF(BB11="-",,BB11)),,1)</f>
        <v>24.695297885162255</v>
      </c>
      <c r="BC48" s="120">
        <f>-PMT(Dashboard!$D$15,30,(NPV(Dashboard!$D$15,BC12:BC40)+IF(BC11="-",,BC11)),,1)</f>
        <v>113.86438565381624</v>
      </c>
      <c r="BD48" s="118">
        <f>-PMT(Dashboard!$D$15,30,(NPV(Dashboard!$D$15,BD12:BD40)+IF(BD11="-",,BD11)),,1)</f>
        <v>66.320962714782254</v>
      </c>
      <c r="BE48" s="104">
        <f>-PMT(Dashboard!$D$15,30,(NPV(Dashboard!$D$15,BE12:BE40)+IF(BE11="-",,BE11)),,1)</f>
        <v>8.5544997087918569E-3</v>
      </c>
      <c r="BF48" s="105">
        <f>-PMT(Dashboard!$D$15,30,(NPV(Dashboard!$D$15,BF12:BF40)+IF(BF11="-",,BF11)),,1)</f>
        <v>6.20957061760548E-3</v>
      </c>
      <c r="BG48" s="105">
        <f>-PMT(Dashboard!$D$15,30,(NPV(Dashboard!$D$15,BG12:BG40)+IF(BG11="-",,BG11)),,1)</f>
        <v>6.5778294758274992E-3</v>
      </c>
      <c r="BH48" s="114">
        <f>-PMT(Dashboard!$D$15,30,(NPV(Dashboard!$D$15,BH12:BH40)+IF(BH11="-",,BH11)),,1)</f>
        <v>4.4793734390078206E-3</v>
      </c>
      <c r="BI48" s="115">
        <f>-PMT(Dashboard!$D$15,30,(NPV(Dashboard!$D$15,BI12:BI40)+IF(BI11="-",,BI11)),,1)</f>
        <v>16.78780478719662</v>
      </c>
      <c r="BJ48" s="117">
        <f>-PMT(Dashboard!$D$15,30,(NPV(Dashboard!$D$15,BJ12:BJ40)+IF(BJ11="-",,BJ11)),,1)</f>
        <v>113.35857742368404</v>
      </c>
      <c r="BK48" s="115">
        <f>-PMT(Dashboard!$D$15,30,(NPV(Dashboard!$D$15,BK12:BK40)+IF(BK11="-",,BK11)),,1)</f>
        <v>18.130829170172348</v>
      </c>
      <c r="BL48" s="120">
        <f>-PMT(Dashboard!$D$15,30,(NPV(Dashboard!$D$15,BL12:BL40)+IF(BL11="-",,BL11)),,1)</f>
        <v>134.33698782229683</v>
      </c>
      <c r="BM48" s="118">
        <f>-PMT(Dashboard!$D$15,30,(NPV(Dashboard!$D$15,BM12:BM40)+IF(BM11="-",,BM11)),,1)</f>
        <v>71.899033641573126</v>
      </c>
      <c r="BO48" s="93" t="s">
        <v>23</v>
      </c>
      <c r="BP48" s="79">
        <v>30</v>
      </c>
      <c r="BQ48" s="122">
        <f>-PMT(Dashboard!$D$15,30,(NPV(Dashboard!$D$15,BQ12:BQ40)+IF(BQ11="-",,BQ11)),,1)</f>
        <v>93.999999999999957</v>
      </c>
      <c r="BR48" s="115">
        <f>-PMT(Dashboard!$D$15,30,(NPV(Dashboard!$D$15,BR12:BR40)+IF(BR11="-",,BR11)),,1)</f>
        <v>0.35642879027834468</v>
      </c>
      <c r="BS48" s="120">
        <f>-PMT(Dashboard!$D$15,30,(NPV(Dashboard!$D$15,BS12:BS40)+IF(BS11="-",,BS11)),,1)</f>
        <v>3.631409488794636</v>
      </c>
      <c r="BT48" s="118">
        <f>-PMT(Dashboard!$D$15,30,(NPV(Dashboard!$D$15,BT12:BT40)+IF(BT11="-",,BT11)),,1)</f>
        <v>1.9939191395364901</v>
      </c>
      <c r="BU48" s="115">
        <f>-PMT(Dashboard!$D$15,30,(NPV(Dashboard!$D$15,BU12:BU40)+IF(BU11="-",,BU11)),,1)</f>
        <v>0.1832861781917233</v>
      </c>
      <c r="BV48" s="120">
        <f>-PMT(Dashboard!$D$15,30,(NPV(Dashboard!$D$15,BV12:BV40)+IF(BV11="-",,BV11)),,1)</f>
        <v>3.5493763915060068</v>
      </c>
      <c r="BW48" s="118">
        <f>-PMT(Dashboard!$D$15,30,(NPV(Dashboard!$D$15,BW12:BW40)+IF(BW11="-",,BW11)),,1)</f>
        <v>1.8663312848488651</v>
      </c>
      <c r="BX48" s="118">
        <f>-PMT(Dashboard!$D$15,30,(NPV(Dashboard!$D$15,BX12:BX40)+IF(BX11="-",,BX11)),,1)</f>
        <v>2.3257072843553619</v>
      </c>
      <c r="BY48" s="118">
        <f>-PMT(Dashboard!$D$15,30,(NPV(Dashboard!$D$15,BY12:BY40)+IF(BY11="-",,BY11)),,1)</f>
        <v>2.1768888106477156</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tr">
        <f>IF(Dashboard!$D$4="2018 $","All Avoided Costs are in 2018 Dollars","All Avoided Costs are in Nominal Dollars")</f>
        <v>All Avoided Costs are in 2018 Dollars</v>
      </c>
      <c r="E50" s="97"/>
      <c r="F50" s="95"/>
      <c r="G50" s="95"/>
      <c r="H50" s="95"/>
      <c r="K50" s="10"/>
      <c r="L50" s="95"/>
      <c r="M50" s="95"/>
      <c r="N50" s="95"/>
      <c r="O50" s="95"/>
      <c r="P50" s="95"/>
      <c r="Q50" s="95"/>
      <c r="R50" s="75"/>
      <c r="S50" s="75"/>
      <c r="T50" s="75"/>
      <c r="U50" s="75"/>
      <c r="W50" s="96" t="s">
        <v>116</v>
      </c>
      <c r="X50" s="10"/>
      <c r="Y50" s="97" t="str">
        <f>$D50</f>
        <v>All Avoided Costs are in 2018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All Avoided Costs are in 2018 Dollars</v>
      </c>
      <c r="AW50" s="98"/>
      <c r="BO50" s="96" t="s">
        <v>116</v>
      </c>
      <c r="BP50" s="10"/>
      <c r="BQ50" s="97" t="str">
        <f>$D50</f>
        <v>All Avoided Costs are in 2018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A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CJ65"/>
  <sheetViews>
    <sheetView showGridLines="0"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("&amp;Dashboard!$D$4&amp;")"</f>
        <v>AESC 2018 Results: Avoided Cost of Electricity (2018 $)</v>
      </c>
      <c r="C2" s="11"/>
      <c r="F2" s="11"/>
      <c r="G2" s="11"/>
      <c r="H2" s="11"/>
      <c r="K2" s="11"/>
      <c r="L2" s="11"/>
      <c r="M2" s="11"/>
      <c r="N2" s="11"/>
      <c r="O2" s="11"/>
      <c r="P2" s="11"/>
      <c r="U2" s="12" t="s">
        <v>24</v>
      </c>
      <c r="W2" s="11" t="str">
        <f>$B$2</f>
        <v>AESC 2018 Results: Avoided Cost of Electricity (2018 $)</v>
      </c>
      <c r="X2" s="11"/>
      <c r="AB2" s="11"/>
      <c r="AI2" s="11"/>
      <c r="AK2" s="11"/>
      <c r="AQ2" s="11"/>
      <c r="AR2" s="12" t="s">
        <v>25</v>
      </c>
      <c r="AT2" s="11" t="str">
        <f>$B$2</f>
        <v>AESC 2018 Results: Avoided Cost of Electricity (2018 $)</v>
      </c>
      <c r="AV2" s="11"/>
      <c r="AW2" s="11"/>
      <c r="AZ2" s="11"/>
      <c r="BA2" s="11"/>
      <c r="BB2" s="11"/>
      <c r="BC2" s="11"/>
      <c r="BD2" s="11"/>
      <c r="BM2" s="12" t="s">
        <v>26</v>
      </c>
      <c r="BO2" s="11" t="str">
        <f>$B$2</f>
        <v>AESC 2018 Results: Avoided Cost of Electricity (2018 $)</v>
      </c>
      <c r="BQ2" s="11"/>
      <c r="BR2" s="11"/>
      <c r="BS2" s="11"/>
      <c r="BU2" s="11"/>
      <c r="BV2" s="11"/>
      <c r="BW2" s="12"/>
      <c r="BY2" s="12"/>
      <c r="CJ2" s="12" t="s">
        <v>27</v>
      </c>
    </row>
    <row r="3" spans="1:88" ht="23.25" x14ac:dyDescent="0.35">
      <c r="B3" s="13" t="s">
        <v>28</v>
      </c>
      <c r="D3" s="13" t="s">
        <v>125</v>
      </c>
      <c r="F3" s="11"/>
      <c r="G3" s="11"/>
      <c r="H3" s="11"/>
      <c r="K3" s="11"/>
      <c r="L3" s="11"/>
      <c r="M3" s="11"/>
      <c r="N3" s="11"/>
      <c r="O3" s="11"/>
      <c r="P3" s="11"/>
      <c r="Q3" s="11"/>
      <c r="R3" s="11"/>
      <c r="S3" s="11"/>
      <c r="T3" s="11"/>
      <c r="U3" s="11"/>
      <c r="W3" s="13" t="s">
        <v>28</v>
      </c>
      <c r="Y3" s="13" t="str">
        <f>D3</f>
        <v>NEMA</v>
      </c>
      <c r="AI3" s="11"/>
      <c r="AJ3" s="11"/>
      <c r="AK3" s="11"/>
      <c r="AL3" s="11"/>
      <c r="AQ3" s="11"/>
      <c r="AR3" s="11"/>
      <c r="AT3" s="13" t="s">
        <v>28</v>
      </c>
      <c r="AV3" s="13" t="str">
        <f>Y3</f>
        <v>NEMA</v>
      </c>
      <c r="BO3" s="13" t="s">
        <v>28</v>
      </c>
      <c r="BQ3" s="13" t="str">
        <f>AV3</f>
        <v>NEMA</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v>4.7704383267583278E-2</v>
      </c>
      <c r="E11" s="49">
        <v>4.3517127943603726E-2</v>
      </c>
      <c r="F11" s="49">
        <v>3.1843910145105021E-2</v>
      </c>
      <c r="G11" s="49">
        <v>2.5744510733358539E-2</v>
      </c>
      <c r="H11" s="50">
        <v>3.8693606154167615E-3</v>
      </c>
      <c r="I11" s="101">
        <f>IFERROR((D11+$H11)*(1+Dashboard!$D$7)*(1+Dashboard!$D$8),"-")</f>
        <v>6.0155614865131254E-2</v>
      </c>
      <c r="J11" s="102">
        <f>IFERROR((E11+$H11)*(1+Dashboard!$D$7)*(1+Dashboard!$D$8),"-")</f>
        <v>5.5271600255241506E-2</v>
      </c>
      <c r="K11" s="102">
        <f>IFERROR((F11+$H11)*(1+Dashboard!$D$7)*(1+Dashboard!$D$8),"-")</f>
        <v>4.1655959015072609E-2</v>
      </c>
      <c r="L11" s="103">
        <f>IFERROR((G11+$H11)*(1+Dashboard!$D$7)*(1+Dashboard!$D$8),"-")</f>
        <v>3.4541619541211509E-2</v>
      </c>
      <c r="M11" s="53">
        <v>104.4975</v>
      </c>
      <c r="N11" s="54">
        <v>0</v>
      </c>
      <c r="O11" s="109">
        <f>M11*(1+Dashboard!$D$8)</f>
        <v>112.85730000000001</v>
      </c>
      <c r="P11" s="111">
        <f>N11*(1+Dashboard!$D$10)*(1+Dashboard!$D$7)*(1+Dashboard!$D$8)</f>
        <v>0</v>
      </c>
      <c r="Q11" s="112">
        <f>O11*Dashboard!$D$9+P11*(1-Dashboard!$D$9)</f>
        <v>56.428650000000005</v>
      </c>
      <c r="R11" s="51">
        <v>4.5903584515619753E-2</v>
      </c>
      <c r="S11" s="49">
        <v>4.6881886764262748E-2</v>
      </c>
      <c r="T11" s="49">
        <v>4.4717701943951693E-2</v>
      </c>
      <c r="U11" s="52">
        <v>4.5001861261661585E-2</v>
      </c>
      <c r="W11" s="36">
        <v>2018</v>
      </c>
      <c r="X11" s="47"/>
      <c r="Y11" s="56">
        <v>1.955572788517863E-2</v>
      </c>
      <c r="Z11" s="49">
        <v>1.362871101582314E-2</v>
      </c>
      <c r="AA11" s="49">
        <v>1.3483910535859688E-2</v>
      </c>
      <c r="AB11" s="52">
        <v>8.8866456076802207E-3</v>
      </c>
      <c r="AC11" s="53">
        <v>239.64009263490385</v>
      </c>
      <c r="AD11" s="55" t="s">
        <v>121</v>
      </c>
      <c r="AE11" s="109">
        <f>IFERROR(AC11*(1+Dashboard!$D$8),"-")</f>
        <v>258.81130004569616</v>
      </c>
      <c r="AF11" s="119" t="str">
        <f>IFERROR(AD11*(1+Dashboard!$D$7)*(1+Dashboard!$D$8)*(1+Dashboard!$D$10)*(1+$N11),"-")</f>
        <v>-</v>
      </c>
      <c r="AG11" s="112">
        <f>IF(AND(AE11="-",AF11="-"),"-",IFERROR(AE11*Dashboard!$D$9,0)+IFERROR(AF11*(1-Dashboard!$D$9),0))</f>
        <v>129.40565002284808</v>
      </c>
      <c r="AH11" s="51" t="s">
        <v>121</v>
      </c>
      <c r="AI11" s="49" t="s">
        <v>121</v>
      </c>
      <c r="AJ11" s="49" t="s">
        <v>121</v>
      </c>
      <c r="AK11" s="52" t="s">
        <v>121</v>
      </c>
      <c r="AL11" s="53" t="s">
        <v>121</v>
      </c>
      <c r="AM11" s="55" t="s">
        <v>121</v>
      </c>
      <c r="AN11" s="109" t="str">
        <f>IFERROR(AL11*(1+Dashboard!$D$8),"-")</f>
        <v>-</v>
      </c>
      <c r="AO11" s="119" t="str">
        <f>IFERROR(AM11*(1+Dashboard!$D$7)*(1+Dashboard!$D$8)*(1+Dashboard!$D$10),"-")</f>
        <v>-</v>
      </c>
      <c r="AP11" s="112" t="str">
        <f>IF(AND(AN11="-",AO11="-"),"-",IFERROR(AN11*Dashboard!$D$9,0)+IFERROR(AO11*(1-Dashboard!$D$9),0))</f>
        <v>-</v>
      </c>
      <c r="AQ11" s="56">
        <v>7.4809652186822329E-3</v>
      </c>
      <c r="AR11" s="58">
        <v>0</v>
      </c>
      <c r="AT11" s="36">
        <v>2018</v>
      </c>
      <c r="AU11" s="47"/>
      <c r="AV11" s="56">
        <v>1.9151799316945821E-2</v>
      </c>
      <c r="AW11" s="49">
        <v>1.377607744310577E-2</v>
      </c>
      <c r="AX11" s="49">
        <v>1.2834710638624904E-2</v>
      </c>
      <c r="AY11" s="52">
        <v>8.3595987252984005E-3</v>
      </c>
      <c r="AZ11" s="53">
        <v>247.30796036656278</v>
      </c>
      <c r="BA11" s="55" t="s">
        <v>121</v>
      </c>
      <c r="BB11" s="109">
        <f>IFERROR(AZ11*(1+Dashboard!$D$8),"-")</f>
        <v>267.09259719588783</v>
      </c>
      <c r="BC11" s="119" t="str">
        <f>IFERROR(BA11*(1+Dashboard!$D$7)*(1+Dashboard!$D$8)*(1+Dashboard!$D$10),"-")</f>
        <v>-</v>
      </c>
      <c r="BD11" s="112">
        <f>IF(AND(BB11="-",BC11="-"),"-",IFERROR(BB11*Dashboard!$D$9,0)+IFERROR(BC11*(1-Dashboard!$D$9),0))</f>
        <v>133.54629859794392</v>
      </c>
      <c r="BE11" s="51" t="s">
        <v>121</v>
      </c>
      <c r="BF11" s="49" t="s">
        <v>121</v>
      </c>
      <c r="BG11" s="49" t="s">
        <v>121</v>
      </c>
      <c r="BH11" s="52" t="s">
        <v>121</v>
      </c>
      <c r="BI11" s="53" t="s">
        <v>121</v>
      </c>
      <c r="BJ11" s="55" t="s">
        <v>121</v>
      </c>
      <c r="BK11" s="109" t="str">
        <f>IFERROR(BI11*(1+Dashboard!$D$8),"-")</f>
        <v>-</v>
      </c>
      <c r="BL11" s="119" t="str">
        <f>IFERROR(BJ11*(1+Dashboard!$D$7)*(1+Dashboard!$D$8)*(1+Dashboard!$D$10),"-")</f>
        <v>-</v>
      </c>
      <c r="BM11" s="112" t="str">
        <f>IF(AND(BK11="-",BL11="-"),"-",IFERROR(BK11*Dashboard!$D$9,0)+IFERROR(BL11*(1-Dashboard!$D$9),0))</f>
        <v>-</v>
      </c>
      <c r="BO11" s="36">
        <v>2018</v>
      </c>
      <c r="BP11" s="47"/>
      <c r="BQ11" s="59">
        <v>94</v>
      </c>
      <c r="BR11" s="60">
        <v>5.3250000000000002</v>
      </c>
      <c r="BS11" s="57">
        <v>16.643999999999998</v>
      </c>
      <c r="BT11" s="112">
        <f>IF(AND(BR11="-",BS11="-"),"-",IFERROR(BR11*Dashboard!$D$9,0)+IFERROR(BS11*(1-Dashboard!$D$9),0))</f>
        <v>10.984499999999999</v>
      </c>
      <c r="BU11" s="60" t="s">
        <v>121</v>
      </c>
      <c r="BV11" s="57" t="s">
        <v>121</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v>4.8500926360894099E-2</v>
      </c>
      <c r="E12" s="49">
        <v>4.5016495333926862E-2</v>
      </c>
      <c r="F12" s="49">
        <v>3.1730304766887943E-2</v>
      </c>
      <c r="G12" s="49">
        <v>2.8315180011235539E-2</v>
      </c>
      <c r="H12" s="50">
        <v>8.2487564474023611E-3</v>
      </c>
      <c r="I12" s="101">
        <f>IFERROR((D12+$H12)*(1+Dashboard!$D$7)*(1+Dashboard!$D$8),"-")</f>
        <v>6.6192830027597002E-2</v>
      </c>
      <c r="J12" s="102">
        <f>IFERROR((E12+$H12)*(1+Dashboard!$D$7)*(1+Dashboard!$D$8),"-")</f>
        <v>6.2128589677742416E-2</v>
      </c>
      <c r="K12" s="102">
        <f>IFERROR((F12+$H12)*(1+Dashboard!$D$7)*(1+Dashboard!$D$8),"-")</f>
        <v>4.6631577000348222E-2</v>
      </c>
      <c r="L12" s="103">
        <f>IFERROR((G12+$H12)*(1+Dashboard!$D$7)*(1+Dashboard!$D$8),"-")</f>
        <v>4.2648175485355252E-2</v>
      </c>
      <c r="M12" s="53">
        <v>100.00999999999999</v>
      </c>
      <c r="N12" s="54">
        <v>0</v>
      </c>
      <c r="O12" s="109">
        <f>M12*(1+Dashboard!$D$8)</f>
        <v>108.0108</v>
      </c>
      <c r="P12" s="111">
        <f>N12*(1+Dashboard!$D$10)*(1+Dashboard!$D$7)*(1+Dashboard!$D$8)</f>
        <v>0</v>
      </c>
      <c r="Q12" s="112">
        <f>O12*Dashboard!$D$9+P12*(1-Dashboard!$D$9)</f>
        <v>54.005400000000002</v>
      </c>
      <c r="R12" s="51">
        <v>4.4646866518084541E-2</v>
      </c>
      <c r="S12" s="49">
        <v>4.5598385454359409E-2</v>
      </c>
      <c r="T12" s="49">
        <v>4.3493450255671084E-2</v>
      </c>
      <c r="U12" s="52">
        <v>4.376983004739185E-2</v>
      </c>
      <c r="W12" s="36">
        <v>2019</v>
      </c>
      <c r="X12" s="47"/>
      <c r="Y12" s="51">
        <v>3.061231436908576E-2</v>
      </c>
      <c r="Z12" s="49">
        <v>2.1213298341580807E-2</v>
      </c>
      <c r="AA12" s="49">
        <v>2.0547792223988708E-2</v>
      </c>
      <c r="AB12" s="52">
        <v>1.5046879378526428E-2</v>
      </c>
      <c r="AC12" s="53">
        <v>125.95102666797629</v>
      </c>
      <c r="AD12" s="55" t="s">
        <v>121</v>
      </c>
      <c r="AE12" s="109">
        <f>IFERROR(AC12*(1+Dashboard!$D$8),"-")</f>
        <v>136.02710880141441</v>
      </c>
      <c r="AF12" s="119" t="str">
        <f>IFERROR(AD12*(1+Dashboard!$D$7)*(1+Dashboard!$D$8)*(1+Dashboard!$D$10),"-")</f>
        <v>-</v>
      </c>
      <c r="AG12" s="112">
        <f>IF(AND(AE12="-",AF12="-"),"-",IFERROR(AE12*Dashboard!$D$9,0)+IFERROR(AF12*(1-Dashboard!$D$9),0))</f>
        <v>68.013554400707207</v>
      </c>
      <c r="AH12" s="51">
        <v>1.9747890524607768E-2</v>
      </c>
      <c r="AI12" s="49">
        <v>1.3684620125893877E-2</v>
      </c>
      <c r="AJ12" s="49">
        <v>1.3255304596358566E-2</v>
      </c>
      <c r="AK12" s="52">
        <v>9.7066861107434899E-3</v>
      </c>
      <c r="AL12" s="53">
        <v>151.74822490117626</v>
      </c>
      <c r="AM12" s="55" t="s">
        <v>121</v>
      </c>
      <c r="AN12" s="109">
        <f>IFERROR(AL12*(1+Dashboard!$D$8),"-")</f>
        <v>163.88808289327037</v>
      </c>
      <c r="AO12" s="119" t="str">
        <f>IFERROR(AM12*(1+Dashboard!$D$7)*(1+Dashboard!$D$8)*(1+Dashboard!$D$10),"-")</f>
        <v>-</v>
      </c>
      <c r="AP12" s="112">
        <f>IF(AND(AN12="-",AO12="-"),"-",IFERROR(AN12*Dashboard!$D$9,0)+IFERROR(AO12*(1-Dashboard!$D$9),0))</f>
        <v>81.944041446635183</v>
      </c>
      <c r="AQ12" s="56">
        <v>1.1796579428169493E-2</v>
      </c>
      <c r="AR12" s="58">
        <v>7.3728621426059323E-3</v>
      </c>
      <c r="AT12" s="36">
        <v>2019</v>
      </c>
      <c r="AU12" s="47"/>
      <c r="AV12" s="51">
        <v>2.9772154162821994E-2</v>
      </c>
      <c r="AW12" s="49">
        <v>2.1303842657477173E-2</v>
      </c>
      <c r="AX12" s="49">
        <v>1.9548017815286787E-2</v>
      </c>
      <c r="AY12" s="52">
        <v>1.4002675287675213E-2</v>
      </c>
      <c r="AZ12" s="53">
        <v>129.05518435527375</v>
      </c>
      <c r="BA12" s="55" t="s">
        <v>121</v>
      </c>
      <c r="BB12" s="109">
        <f>IFERROR(AZ12*(1+Dashboard!$D$8),"-")</f>
        <v>139.37959910369565</v>
      </c>
      <c r="BC12" s="119" t="str">
        <f>IFERROR(BA12*(1+Dashboard!$D$7)*(1+Dashboard!$D$8)*(1+Dashboard!$D$10),"-")</f>
        <v>-</v>
      </c>
      <c r="BD12" s="112">
        <f>IF(AND(BB12="-",BC12="-"),"-",IFERROR(BB12*Dashboard!$D$9,0)+IFERROR(BC12*(1-Dashboard!$D$9),0))</f>
        <v>69.689799551847827</v>
      </c>
      <c r="BE12" s="51">
        <v>1.9205906289884774E-2</v>
      </c>
      <c r="BF12" s="49">
        <v>1.3743029928445514E-2</v>
      </c>
      <c r="BG12" s="49">
        <v>1.26103538313067E-2</v>
      </c>
      <c r="BH12" s="52">
        <v>9.0330739224307507E-3</v>
      </c>
      <c r="BI12" s="53">
        <v>155.48817392201661</v>
      </c>
      <c r="BJ12" s="55" t="s">
        <v>121</v>
      </c>
      <c r="BK12" s="109">
        <f>IFERROR(BI12*(1+Dashboard!$D$8),"-")</f>
        <v>167.92722783577796</v>
      </c>
      <c r="BL12" s="119" t="str">
        <f>IFERROR(BJ12*(1+Dashboard!$D$7)*(1+Dashboard!$D$8)*(1+Dashboard!$D$10),"-")</f>
        <v>-</v>
      </c>
      <c r="BM12" s="112">
        <f>IF(AND(BK12="-",BL12="-"),"-",IFERROR(BK12*Dashboard!$D$9,0)+IFERROR(BL12*(1-Dashboard!$D$9),0))</f>
        <v>83.963613917888978</v>
      </c>
      <c r="BO12" s="36">
        <v>2019</v>
      </c>
      <c r="BP12" s="47"/>
      <c r="BQ12" s="59">
        <v>94</v>
      </c>
      <c r="BR12" s="53">
        <v>2.15</v>
      </c>
      <c r="BS12" s="57">
        <v>12.668849999999999</v>
      </c>
      <c r="BT12" s="112">
        <f>IF(AND(BR12="-",BS12="-"),"-",IFERROR(BR12*Dashboard!$D$9,0)+IFERROR(BS12*(1-Dashboard!$D$9),0))</f>
        <v>7.4094249999999997</v>
      </c>
      <c r="BU12" s="53">
        <v>2.6</v>
      </c>
      <c r="BV12" s="57">
        <v>12.668849999999999</v>
      </c>
      <c r="BW12" s="112">
        <f>IF(AND(BU12="-",BV12="-"),"-",IFERROR(BU12*Dashboard!$D$9,0)+IFERROR(BV12*(1-Dashboard!$D$9),0))</f>
        <v>7.6344249999999994</v>
      </c>
      <c r="BX12" s="112">
        <f>IFERROR(BT12*(1+Dashboard!$D$7)*(1+Dashboard!$D$8),"-")</f>
        <v>8.6423533199999998</v>
      </c>
      <c r="BY12" s="112">
        <f>IFERROR(BW12*(1+Dashboard!$D$7)*(1+Dashboard!$D$8),"-")</f>
        <v>8.9047933200000013</v>
      </c>
    </row>
    <row r="13" spans="1:88" x14ac:dyDescent="0.2">
      <c r="B13" s="36">
        <v>2020</v>
      </c>
      <c r="C13" s="47"/>
      <c r="D13" s="48">
        <v>5.1861620896630191E-2</v>
      </c>
      <c r="E13" s="49">
        <v>4.8660725285422347E-2</v>
      </c>
      <c r="F13" s="49">
        <v>3.7592911929844867E-2</v>
      </c>
      <c r="G13" s="49">
        <v>3.2627157026861836E-2</v>
      </c>
      <c r="H13" s="50">
        <v>8.5205107324035322E-3</v>
      </c>
      <c r="I13" s="101">
        <f>IFERROR((D13+$H13)*(1+Dashboard!$D$7)*(1+Dashboard!$D$8),"-")</f>
        <v>7.0429718332104943E-2</v>
      </c>
      <c r="J13" s="102">
        <f>IFERROR((E13+$H13)*(1+Dashboard!$D$7)*(1+Dashboard!$D$8),"-")</f>
        <v>6.6696193691192104E-2</v>
      </c>
      <c r="K13" s="102">
        <f>IFERROR((F13+$H13)*(1+Dashboard!$D$7)*(1+Dashboard!$D$8),"-")</f>
        <v>5.3786696193246532E-2</v>
      </c>
      <c r="L13" s="103">
        <f>IFERROR((G13+$H13)*(1+Dashboard!$D$7)*(1+Dashboard!$D$8),"-")</f>
        <v>4.7994639674407133E-2</v>
      </c>
      <c r="M13" s="53">
        <v>73.849999999999994</v>
      </c>
      <c r="N13" s="54">
        <v>0</v>
      </c>
      <c r="O13" s="109">
        <f>M13*(1+Dashboard!$D$8)</f>
        <v>79.757999999999996</v>
      </c>
      <c r="P13" s="111">
        <f>N13*(1+Dashboard!$D$10)*(1+Dashboard!$D$7)*(1+Dashboard!$D$8)</f>
        <v>0</v>
      </c>
      <c r="Q13" s="112">
        <f>O13*Dashboard!$D$9+P13*(1-Dashboard!$D$9)</f>
        <v>39.878999999999998</v>
      </c>
      <c r="R13" s="51">
        <v>4.3435879311609089E-2</v>
      </c>
      <c r="S13" s="49">
        <v>4.4361589555171298E-2</v>
      </c>
      <c r="T13" s="49">
        <v>4.2313747939859966E-2</v>
      </c>
      <c r="U13" s="52">
        <v>4.2582631295257106E-2</v>
      </c>
      <c r="W13" s="36">
        <v>2020</v>
      </c>
      <c r="X13" s="47"/>
      <c r="Y13" s="51">
        <v>3.50895881920706E-2</v>
      </c>
      <c r="Z13" s="49">
        <v>2.5127903873272465E-2</v>
      </c>
      <c r="AA13" s="49">
        <v>2.6189102090828614E-2</v>
      </c>
      <c r="AB13" s="52">
        <v>1.8254307601719311E-2</v>
      </c>
      <c r="AC13" s="53">
        <v>153.41235289264577</v>
      </c>
      <c r="AD13" s="55" t="s">
        <v>121</v>
      </c>
      <c r="AE13" s="109">
        <f>IFERROR(AC13*(1+Dashboard!$D$8),"-")</f>
        <v>165.68534112405743</v>
      </c>
      <c r="AF13" s="119" t="str">
        <f>IFERROR(AD13*(1+Dashboard!$D$7)*(1+Dashboard!$D$8)*(1+Dashboard!$D$10),"-")</f>
        <v>-</v>
      </c>
      <c r="AG13" s="112">
        <f>IF(AND(AE13="-",AF13="-"),"-",IFERROR(AE13*Dashboard!$D$9,0)+IFERROR(AF13*(1-Dashboard!$D$9),0))</f>
        <v>82.842670562028715</v>
      </c>
      <c r="AH13" s="51">
        <v>3.2492753035175542E-2</v>
      </c>
      <c r="AI13" s="49">
        <v>2.3268291733055356E-2</v>
      </c>
      <c r="AJ13" s="49">
        <v>2.4250955063718559E-2</v>
      </c>
      <c r="AK13" s="52">
        <v>1.6903381865986868E-2</v>
      </c>
      <c r="AL13" s="53">
        <v>190.04813865805369</v>
      </c>
      <c r="AM13" s="55" t="s">
        <v>121</v>
      </c>
      <c r="AN13" s="109">
        <f>IFERROR(AL13*(1+Dashboard!$D$8),"-")</f>
        <v>205.25198975069799</v>
      </c>
      <c r="AO13" s="119" t="str">
        <f>IFERROR(AM13*(1+Dashboard!$D$7)*(1+Dashboard!$D$8)*(1+Dashboard!$D$10),"-")</f>
        <v>-</v>
      </c>
      <c r="AP13" s="112">
        <f>IF(AND(AN13="-",AO13="-"),"-",IFERROR(AN13*Dashboard!$D$9,0)+IFERROR(AO13*(1-Dashboard!$D$9),0))</f>
        <v>102.62599487534899</v>
      </c>
      <c r="AQ13" s="56">
        <v>1.3038117862865128E-2</v>
      </c>
      <c r="AR13" s="58">
        <v>1.1569973307524789E-2</v>
      </c>
      <c r="AT13" s="36">
        <v>2020</v>
      </c>
      <c r="AU13" s="47"/>
      <c r="AV13" s="51">
        <v>3.4017256755423525E-2</v>
      </c>
      <c r="AW13" s="49">
        <v>2.5093083003989412E-2</v>
      </c>
      <c r="AX13" s="49">
        <v>2.4663156108847763E-2</v>
      </c>
      <c r="AY13" s="52">
        <v>1.7132345758941028E-2</v>
      </c>
      <c r="AZ13" s="53">
        <v>156.93204825459205</v>
      </c>
      <c r="BA13" s="55" t="s">
        <v>121</v>
      </c>
      <c r="BB13" s="109">
        <f>IFERROR(AZ13*(1+Dashboard!$D$8),"-")</f>
        <v>169.48661211495943</v>
      </c>
      <c r="BC13" s="119" t="str">
        <f>IFERROR(BA13*(1+Dashboard!$D$7)*(1+Dashboard!$D$8)*(1+Dashboard!$D$10),"-")</f>
        <v>-</v>
      </c>
      <c r="BD13" s="112">
        <f>IF(AND(BB13="-",BC13="-"),"-",IFERROR(BB13*Dashboard!$D$9,0)+IFERROR(BC13*(1-Dashboard!$D$9),0))</f>
        <v>84.743306057479714</v>
      </c>
      <c r="BE13" s="51">
        <v>3.1499780408876604E-2</v>
      </c>
      <c r="BF13" s="49">
        <v>2.3236047812155197E-2</v>
      </c>
      <c r="BG13" s="49">
        <v>2.2837938026695408E-2</v>
      </c>
      <c r="BH13" s="52">
        <v>1.586445177445267E-2</v>
      </c>
      <c r="BI13" s="53">
        <v>194.40835828553941</v>
      </c>
      <c r="BJ13" s="55" t="s">
        <v>121</v>
      </c>
      <c r="BK13" s="109">
        <f>IFERROR(BI13*(1+Dashboard!$D$8),"-")</f>
        <v>209.96102694838257</v>
      </c>
      <c r="BL13" s="119" t="str">
        <f>IFERROR(BJ13*(1+Dashboard!$D$7)*(1+Dashboard!$D$8)*(1+Dashboard!$D$10),"-")</f>
        <v>-</v>
      </c>
      <c r="BM13" s="112">
        <f>IF(AND(BK13="-",BL13="-"),"-",IFERROR(BK13*Dashboard!$D$9,0)+IFERROR(BL13*(1-Dashboard!$D$9),0))</f>
        <v>104.98051347419128</v>
      </c>
      <c r="BO13" s="36">
        <v>2020</v>
      </c>
      <c r="BP13" s="47"/>
      <c r="BQ13" s="59">
        <v>94</v>
      </c>
      <c r="BR13" s="53">
        <v>0.92499999999999993</v>
      </c>
      <c r="BS13" s="57">
        <v>4.6398000000000001</v>
      </c>
      <c r="BT13" s="112">
        <f>IF(AND(BR13="-",BS13="-"),"-",IFERROR(BR13*Dashboard!$D$9,0)+IFERROR(BS13*(1-Dashboard!$D$9),0))</f>
        <v>2.7824</v>
      </c>
      <c r="BU13" s="53">
        <v>1.1499999999999999</v>
      </c>
      <c r="BV13" s="57">
        <v>4.6398000000000001</v>
      </c>
      <c r="BW13" s="112">
        <f>IF(AND(BU13="-",BV13="-"),"-",IFERROR(BU13*Dashboard!$D$9,0)+IFERROR(BV13*(1-Dashboard!$D$9),0))</f>
        <v>2.8948999999999998</v>
      </c>
      <c r="BX13" s="112">
        <f>IFERROR(BT13*(1+Dashboard!$D$7)*(1+Dashboard!$D$8),"-")</f>
        <v>3.2453913600000002</v>
      </c>
      <c r="BY13" s="112">
        <f>IFERROR(BW13*(1+Dashboard!$D$7)*(1+Dashboard!$D$8),"-")</f>
        <v>3.3766113600000001</v>
      </c>
    </row>
    <row r="14" spans="1:88" x14ac:dyDescent="0.2">
      <c r="B14" s="36">
        <v>2021</v>
      </c>
      <c r="C14" s="47"/>
      <c r="D14" s="48">
        <v>5.4152061008398138E-2</v>
      </c>
      <c r="E14" s="49">
        <v>5.0507306832653767E-2</v>
      </c>
      <c r="F14" s="49">
        <v>4.5406443115981202E-2</v>
      </c>
      <c r="G14" s="49">
        <v>3.7650203392507534E-2</v>
      </c>
      <c r="H14" s="50">
        <v>6.6028725242887418E-3</v>
      </c>
      <c r="I14" s="101">
        <f>IFERROR((D14+$H14)*(1+Dashboard!$D$7)*(1+Dashboard!$D$8),"-")</f>
        <v>7.0864554472525987E-2</v>
      </c>
      <c r="J14" s="102">
        <f>IFERROR((E14+$H14)*(1+Dashboard!$D$7)*(1+Dashboard!$D$8),"-")</f>
        <v>6.6613313201937752E-2</v>
      </c>
      <c r="K14" s="102">
        <f>IFERROR((F14+$H14)*(1+Dashboard!$D$7)*(1+Dashboard!$D$8),"-")</f>
        <v>6.0663665762810869E-2</v>
      </c>
      <c r="L14" s="103">
        <f>IFERROR((G14+$H14)*(1+Dashboard!$D$7)*(1+Dashboard!$D$8),"-")</f>
        <v>5.1616787749351176E-2</v>
      </c>
      <c r="M14" s="53">
        <v>59.93</v>
      </c>
      <c r="N14" s="54">
        <v>0</v>
      </c>
      <c r="O14" s="109">
        <f>M14*(1+Dashboard!$D$8)</f>
        <v>64.724400000000003</v>
      </c>
      <c r="P14" s="111">
        <f>N14*(1+Dashboard!$D$10)*(1+Dashboard!$D$7)*(1+Dashboard!$D$8)</f>
        <v>0</v>
      </c>
      <c r="Q14" s="112">
        <f>O14*Dashboard!$D$9+P14*(1-Dashboard!$D$9)</f>
        <v>32.362200000000001</v>
      </c>
      <c r="R14" s="51">
        <v>4.3207073250855259E-2</v>
      </c>
      <c r="S14" s="49">
        <v>4.4127907154451855E-2</v>
      </c>
      <c r="T14" s="49">
        <v>4.2090852901580808E-2</v>
      </c>
      <c r="U14" s="52">
        <v>4.2358319867064224E-2</v>
      </c>
      <c r="W14" s="36">
        <v>2021</v>
      </c>
      <c r="X14" s="47"/>
      <c r="Y14" s="51">
        <v>3.6960221073516014E-2</v>
      </c>
      <c r="Z14" s="49">
        <v>2.6337892086720566E-2</v>
      </c>
      <c r="AA14" s="49">
        <v>3.1889470239898132E-2</v>
      </c>
      <c r="AB14" s="52">
        <v>2.1578993960353406E-2</v>
      </c>
      <c r="AC14" s="53">
        <v>25.578313072959471</v>
      </c>
      <c r="AD14" s="55" t="s">
        <v>121</v>
      </c>
      <c r="AE14" s="109">
        <f>IFERROR(AC14*(1+Dashboard!$D$8),"-")</f>
        <v>27.624578118796229</v>
      </c>
      <c r="AF14" s="119" t="str">
        <f>IFERROR(AD14*(1+Dashboard!$D$7)*(1+Dashboard!$D$8)*(1+Dashboard!$D$10),"-")</f>
        <v>-</v>
      </c>
      <c r="AG14" s="112">
        <f>IF(AND(AE14="-",AF14="-"),"-",IFERROR(AE14*Dashboard!$D$9,0)+IFERROR(AF14*(1-Dashboard!$D$9),0))</f>
        <v>13.812289059398115</v>
      </c>
      <c r="AH14" s="51">
        <v>3.6374798572832802E-2</v>
      </c>
      <c r="AI14" s="49">
        <v>2.5920719402134512E-2</v>
      </c>
      <c r="AJ14" s="49">
        <v>3.1384364673127559E-2</v>
      </c>
      <c r="AK14" s="52">
        <v>2.1237198693994725E-2</v>
      </c>
      <c r="AL14" s="53">
        <v>34.274939517765688</v>
      </c>
      <c r="AM14" s="55" t="s">
        <v>121</v>
      </c>
      <c r="AN14" s="109">
        <f>IFERROR(AL14*(1+Dashboard!$D$8),"-")</f>
        <v>37.016934679186946</v>
      </c>
      <c r="AO14" s="119" t="str">
        <f>IFERROR(AM14*(1+Dashboard!$D$7)*(1+Dashboard!$D$8)*(1+Dashboard!$D$10),"-")</f>
        <v>-</v>
      </c>
      <c r="AP14" s="112">
        <f>IF(AND(AN14="-",AO14="-"),"-",IFERROR(AN14*Dashboard!$D$9,0)+IFERROR(AO14*(1-Dashboard!$D$9),0))</f>
        <v>18.508467339593473</v>
      </c>
      <c r="AQ14" s="56">
        <v>1.3214928755350261E-2</v>
      </c>
      <c r="AR14" s="58">
        <v>1.1915286993738531E-2</v>
      </c>
      <c r="AT14" s="36">
        <v>2021</v>
      </c>
      <c r="AU14" s="47"/>
      <c r="AV14" s="51">
        <v>3.5485672122313683E-2</v>
      </c>
      <c r="AW14" s="49">
        <v>2.6115846136495244E-2</v>
      </c>
      <c r="AX14" s="49">
        <v>2.9755866426731222E-2</v>
      </c>
      <c r="AY14" s="52">
        <v>1.9989087321799253E-2</v>
      </c>
      <c r="AZ14" s="53">
        <v>26.120828727322579</v>
      </c>
      <c r="BA14" s="55" t="s">
        <v>121</v>
      </c>
      <c r="BB14" s="109">
        <f>IFERROR(AZ14*(1+Dashboard!$D$8),"-")</f>
        <v>28.210495025508386</v>
      </c>
      <c r="BC14" s="119" t="str">
        <f>IFERROR(BA14*(1+Dashboard!$D$7)*(1+Dashboard!$D$8)*(1+Dashboard!$D$10),"-")</f>
        <v>-</v>
      </c>
      <c r="BD14" s="112">
        <f>IF(AND(BB14="-",BC14="-"),"-",IFERROR(BB14*Dashboard!$D$9,0)+IFERROR(BC14*(1-Dashboard!$D$9),0))</f>
        <v>14.105247512754193</v>
      </c>
      <c r="BE14" s="51">
        <v>3.4923605383834259E-2</v>
      </c>
      <c r="BF14" s="49">
        <v>2.570219049514302E-2</v>
      </c>
      <c r="BG14" s="49">
        <v>2.9284555562575844E-2</v>
      </c>
      <c r="BH14" s="52">
        <v>1.9672474997889534E-2</v>
      </c>
      <c r="BI14" s="53">
        <v>35.001910494612261</v>
      </c>
      <c r="BJ14" s="55" t="s">
        <v>121</v>
      </c>
      <c r="BK14" s="109">
        <f>IFERROR(BI14*(1+Dashboard!$D$8),"-")</f>
        <v>37.802063334181241</v>
      </c>
      <c r="BL14" s="119" t="str">
        <f>IFERROR(BJ14*(1+Dashboard!$D$7)*(1+Dashboard!$D$8)*(1+Dashboard!$D$10),"-")</f>
        <v>-</v>
      </c>
      <c r="BM14" s="112">
        <f>IF(AND(BK14="-",BL14="-"),"-",IFERROR(BK14*Dashboard!$D$9,0)+IFERROR(BL14*(1-Dashboard!$D$9),0))</f>
        <v>18.901031667090621</v>
      </c>
      <c r="BO14" s="36">
        <v>2021</v>
      </c>
      <c r="BP14" s="47"/>
      <c r="BQ14" s="59">
        <v>94</v>
      </c>
      <c r="BR14" s="53">
        <v>0.27499999999999997</v>
      </c>
      <c r="BS14" s="57">
        <v>7.7650750000000004</v>
      </c>
      <c r="BT14" s="112">
        <f>IF(AND(BR14="-",BS14="-"),"-",IFERROR(BR14*Dashboard!$D$9,0)+IFERROR(BS14*(1-Dashboard!$D$9),0))</f>
        <v>4.0200374999999999</v>
      </c>
      <c r="BU14" s="53">
        <v>0.35000000000000003</v>
      </c>
      <c r="BV14" s="57">
        <v>7.7650750000000004</v>
      </c>
      <c r="BW14" s="112">
        <f>IF(AND(BU14="-",BV14="-"),"-",IFERROR(BU14*Dashboard!$D$9,0)+IFERROR(BV14*(1-Dashboard!$D$9),0))</f>
        <v>4.0575375000000005</v>
      </c>
      <c r="BX14" s="112">
        <f>IFERROR(BT14*(1+Dashboard!$D$7)*(1+Dashboard!$D$8),"-")</f>
        <v>4.6889717400000004</v>
      </c>
      <c r="BY14" s="112">
        <f>IFERROR(BW14*(1+Dashboard!$D$7)*(1+Dashboard!$D$8),"-")</f>
        <v>4.7327117400000018</v>
      </c>
    </row>
    <row r="15" spans="1:88" x14ac:dyDescent="0.2">
      <c r="B15" s="36">
        <v>2022</v>
      </c>
      <c r="C15" s="47"/>
      <c r="D15" s="48">
        <v>5.3802057051477913E-2</v>
      </c>
      <c r="E15" s="49">
        <v>4.8787322569008806E-2</v>
      </c>
      <c r="F15" s="49">
        <v>4.4574718555069615E-2</v>
      </c>
      <c r="G15" s="49">
        <v>3.586134992986198E-2</v>
      </c>
      <c r="H15" s="50">
        <v>2.6783000587656562E-3</v>
      </c>
      <c r="I15" s="101">
        <f>IFERROR((D15+$H15)*(1+Dashboard!$D$7)*(1+Dashboard!$D$8),"-")</f>
        <v>6.5878688533388102E-2</v>
      </c>
      <c r="J15" s="102">
        <f>IFERROR((E15+$H15)*(1+Dashboard!$D$7)*(1+Dashboard!$D$8),"-")</f>
        <v>6.0029502233036137E-2</v>
      </c>
      <c r="K15" s="102">
        <f>IFERROR((F15+$H15)*(1+Dashboard!$D$7)*(1+Dashboard!$D$8),"-")</f>
        <v>5.5115920911177466E-2</v>
      </c>
      <c r="L15" s="103">
        <f>IFERROR((G15+$H15)*(1+Dashboard!$D$7)*(1+Dashboard!$D$8),"-")</f>
        <v>4.4952647746735283E-2</v>
      </c>
      <c r="M15" s="53">
        <v>57.58</v>
      </c>
      <c r="N15" s="54">
        <v>0</v>
      </c>
      <c r="O15" s="109">
        <f>M15*(1+Dashboard!$D$8)</f>
        <v>62.186399999999999</v>
      </c>
      <c r="P15" s="111">
        <f>N15*(1+Dashboard!$D$10)*(1+Dashboard!$D$7)*(1+Dashboard!$D$8)</f>
        <v>0</v>
      </c>
      <c r="Q15" s="112">
        <f>O15*Dashboard!$D$9+P15*(1-Dashboard!$D$9)</f>
        <v>31.0932</v>
      </c>
      <c r="R15" s="51">
        <v>4.2984818918756315E-2</v>
      </c>
      <c r="S15" s="49">
        <v>4.3900916113549938E-2</v>
      </c>
      <c r="T15" s="49">
        <v>4.1874340333261206E-2</v>
      </c>
      <c r="U15" s="52">
        <v>4.2140431466333415E-2</v>
      </c>
      <c r="W15" s="36">
        <v>2022</v>
      </c>
      <c r="X15" s="47"/>
      <c r="Y15" s="51">
        <v>3.3115875162263331E-2</v>
      </c>
      <c r="Z15" s="49">
        <v>2.2785923349652636E-2</v>
      </c>
      <c r="AA15" s="49">
        <v>2.8308326609484076E-2</v>
      </c>
      <c r="AB15" s="52">
        <v>1.817177024640565E-2</v>
      </c>
      <c r="AC15" s="53">
        <v>17.113891367140273</v>
      </c>
      <c r="AD15" s="55" t="s">
        <v>121</v>
      </c>
      <c r="AE15" s="109">
        <f>IFERROR(AC15*(1+Dashboard!$D$8),"-")</f>
        <v>18.483002676511497</v>
      </c>
      <c r="AF15" s="119" t="str">
        <f>IFERROR(AD15*(1+Dashboard!$D$7)*(1+Dashboard!$D$8)*(1+Dashboard!$D$10),"-")</f>
        <v>-</v>
      </c>
      <c r="AG15" s="112">
        <f>IF(AND(AE15="-",AF15="-"),"-",IFERROR(AE15*Dashboard!$D$9,0)+IFERROR(AF15*(1-Dashboard!$D$9),0))</f>
        <v>9.2415013382557483</v>
      </c>
      <c r="AH15" s="51">
        <v>3.6483012861072167E-2</v>
      </c>
      <c r="AI15" s="49">
        <v>2.5102737902698569E-2</v>
      </c>
      <c r="AJ15" s="49">
        <v>3.1186645036822679E-2</v>
      </c>
      <c r="AK15" s="52">
        <v>2.0019429483884892E-2</v>
      </c>
      <c r="AL15" s="53">
        <v>25.930138435061018</v>
      </c>
      <c r="AM15" s="55" t="s">
        <v>121</v>
      </c>
      <c r="AN15" s="109">
        <f>IFERROR(AL15*(1+Dashboard!$D$8),"-")</f>
        <v>28.0045495098659</v>
      </c>
      <c r="AO15" s="119" t="str">
        <f>IFERROR(AM15*(1+Dashboard!$D$7)*(1+Dashboard!$D$8)*(1+Dashboard!$D$10),"-")</f>
        <v>-</v>
      </c>
      <c r="AP15" s="112">
        <f>IF(AND(AN15="-",AO15="-"),"-",IFERROR(AN15*Dashboard!$D$9,0)+IFERROR(AO15*(1-Dashboard!$D$9),0))</f>
        <v>14.00227475493295</v>
      </c>
      <c r="AQ15" s="56">
        <v>1.1979659472940855E-2</v>
      </c>
      <c r="AR15" s="58">
        <v>1.1979659472940855E-2</v>
      </c>
      <c r="AT15" s="36">
        <v>2022</v>
      </c>
      <c r="AU15" s="47"/>
      <c r="AV15" s="51">
        <v>3.1654942355746972E-2</v>
      </c>
      <c r="AW15" s="49">
        <v>2.2560891792148142E-2</v>
      </c>
      <c r="AX15" s="49">
        <v>2.6374127099698465E-2</v>
      </c>
      <c r="AY15" s="52">
        <v>1.6969721745726463E-2</v>
      </c>
      <c r="AZ15" s="53">
        <v>17.448560899735849</v>
      </c>
      <c r="BA15" s="55" t="s">
        <v>121</v>
      </c>
      <c r="BB15" s="109">
        <f>IFERROR(AZ15*(1+Dashboard!$D$8),"-")</f>
        <v>18.844445771714717</v>
      </c>
      <c r="BC15" s="119" t="str">
        <f>IFERROR(BA15*(1+Dashboard!$D$7)*(1+Dashboard!$D$8)*(1+Dashboard!$D$10),"-")</f>
        <v>-</v>
      </c>
      <c r="BD15" s="112">
        <f>IF(AND(BB15="-",BC15="-"),"-",IFERROR(BB15*Dashboard!$D$9,0)+IFERROR(BC15*(1-Dashboard!$D$9),0))</f>
        <v>9.4222228858573587</v>
      </c>
      <c r="BE15" s="51">
        <v>3.4873536134029944E-2</v>
      </c>
      <c r="BF15" s="49">
        <v>2.4854825710544304E-2</v>
      </c>
      <c r="BG15" s="49">
        <v>2.9055781055556087E-2</v>
      </c>
      <c r="BH15" s="52">
        <v>1.8695159758412416E-2</v>
      </c>
      <c r="BI15" s="53">
        <v>26.437213484448243</v>
      </c>
      <c r="BJ15" s="55" t="s">
        <v>121</v>
      </c>
      <c r="BK15" s="109">
        <f>IFERROR(BI15*(1+Dashboard!$D$8),"-")</f>
        <v>28.552190563204103</v>
      </c>
      <c r="BL15" s="119" t="str">
        <f>IFERROR(BJ15*(1+Dashboard!$D$7)*(1+Dashboard!$D$8)*(1+Dashboard!$D$10),"-")</f>
        <v>-</v>
      </c>
      <c r="BM15" s="112">
        <f>IF(AND(BK15="-",BL15="-"),"-",IFERROR(BK15*Dashboard!$D$9,0)+IFERROR(BL15*(1-Dashboard!$D$9),0))</f>
        <v>14.276095281602052</v>
      </c>
      <c r="BO15" s="36">
        <v>2022</v>
      </c>
      <c r="BP15" s="47"/>
      <c r="BQ15" s="59">
        <v>94</v>
      </c>
      <c r="BR15" s="53">
        <v>0.17500000000000002</v>
      </c>
      <c r="BS15" s="57">
        <v>7.9649999999999999</v>
      </c>
      <c r="BT15" s="112">
        <f>IF(AND(BR15="-",BS15="-"),"-",IFERROR(BR15*Dashboard!$D$9,0)+IFERROR(BS15*(1-Dashboard!$D$9),0))</f>
        <v>4.07</v>
      </c>
      <c r="BU15" s="53">
        <v>0.27499999999999997</v>
      </c>
      <c r="BV15" s="57">
        <v>7.9649999999999999</v>
      </c>
      <c r="BW15" s="112">
        <f>IF(AND(BU15="-",BV15="-"),"-",IFERROR(BU15*Dashboard!$D$9,0)+IFERROR(BV15*(1-Dashboard!$D$9),0))</f>
        <v>4.12</v>
      </c>
      <c r="BX15" s="112">
        <f>IFERROR(BT15*(1+Dashboard!$D$7)*(1+Dashboard!$D$8),"-")</f>
        <v>4.7472480000000008</v>
      </c>
      <c r="BY15" s="112">
        <f>IFERROR(BW15*(1+Dashboard!$D$7)*(1+Dashboard!$D$8),"-")</f>
        <v>4.8055680000000009</v>
      </c>
    </row>
    <row r="16" spans="1:88" x14ac:dyDescent="0.2">
      <c r="B16" s="36">
        <v>2023</v>
      </c>
      <c r="C16" s="47"/>
      <c r="D16" s="48">
        <v>5.5136346700281315E-2</v>
      </c>
      <c r="E16" s="49">
        <v>4.8752680803320549E-2</v>
      </c>
      <c r="F16" s="49">
        <v>4.1668184843457877E-2</v>
      </c>
      <c r="G16" s="49">
        <v>3.2622653813303669E-2</v>
      </c>
      <c r="H16" s="50">
        <v>2.9073608841288412E-3</v>
      </c>
      <c r="I16" s="101">
        <f>IFERROR((D16+$H16)*(1+Dashboard!$D$7)*(1+Dashboard!$D$8),"-")</f>
        <v>6.7702180526456018E-2</v>
      </c>
      <c r="J16" s="102">
        <f>IFERROR((E16+$H16)*(1+Dashboard!$D$7)*(1+Dashboard!$D$8),"-")</f>
        <v>6.0256272624240978E-2</v>
      </c>
      <c r="K16" s="102">
        <f>IFERROR((F16+$H16)*(1+Dashboard!$D$7)*(1+Dashboard!$D$8),"-")</f>
        <v>5.1992916536657156E-2</v>
      </c>
      <c r="L16" s="103">
        <f>IFERROR((G16+$H16)*(1+Dashboard!$D$7)*(1+Dashboard!$D$8),"-")</f>
        <v>4.1442209143085287E-2</v>
      </c>
      <c r="M16" s="53">
        <v>58.78</v>
      </c>
      <c r="N16" s="54">
        <v>20.790485999999998</v>
      </c>
      <c r="O16" s="109">
        <f>M16*(1+Dashboard!$D$8)</f>
        <v>63.482400000000005</v>
      </c>
      <c r="P16" s="111">
        <f>N16*(1+Dashboard!$D$10)*(1+Dashboard!$D$7)*(1+Dashboard!$D$8)</f>
        <v>24.638023236326401</v>
      </c>
      <c r="Q16" s="112">
        <f>O16*Dashboard!$D$9+P16*(1-Dashboard!$D$9)</f>
        <v>44.060211618163201</v>
      </c>
      <c r="R16" s="51">
        <v>4.2773463619224794E-2</v>
      </c>
      <c r="S16" s="49">
        <v>4.3685056386597851E-2</v>
      </c>
      <c r="T16" s="49">
        <v>4.1668445229677102E-2</v>
      </c>
      <c r="U16" s="52">
        <v>4.1933227999179382E-2</v>
      </c>
      <c r="W16" s="36">
        <v>2023</v>
      </c>
      <c r="X16" s="47"/>
      <c r="Y16" s="51">
        <v>2.2581529347853783E-2</v>
      </c>
      <c r="Z16" s="49">
        <v>1.5056780076098739E-2</v>
      </c>
      <c r="AA16" s="49">
        <v>1.7631682249651694E-2</v>
      </c>
      <c r="AB16" s="52">
        <v>1.1154995602657161E-2</v>
      </c>
      <c r="AC16" s="53" t="s">
        <v>121</v>
      </c>
      <c r="AD16" s="55">
        <v>16.439027647823753</v>
      </c>
      <c r="AE16" s="109" t="str">
        <f>IFERROR(AC16*(1+Dashboard!$D$8),"-")</f>
        <v>-</v>
      </c>
      <c r="AF16" s="119">
        <f>IFERROR(AD16*(1+Dashboard!$D$7)*(1+Dashboard!$D$8)*(1+Dashboard!$D$10),"-")</f>
        <v>19.481273557996374</v>
      </c>
      <c r="AG16" s="112">
        <f>IF(AND(AE16="-",AF16="-"),"-",IFERROR(AE16*Dashboard!$D$9,0)+IFERROR(AF16*(1-Dashboard!$D$9),0))</f>
        <v>9.7406367789981871</v>
      </c>
      <c r="AH16" s="51">
        <v>2.8379264461419938E-2</v>
      </c>
      <c r="AI16" s="49">
        <v>1.8922559988509221E-2</v>
      </c>
      <c r="AJ16" s="49">
        <v>2.215856002286869E-2</v>
      </c>
      <c r="AK16" s="52">
        <v>1.4019004886569909E-2</v>
      </c>
      <c r="AL16" s="53">
        <v>17.254704592181447</v>
      </c>
      <c r="AM16" s="55" t="s">
        <v>121</v>
      </c>
      <c r="AN16" s="109">
        <f>IFERROR(AL16*(1+Dashboard!$D$8),"-")</f>
        <v>18.635080959555964</v>
      </c>
      <c r="AO16" s="119" t="str">
        <f>IFERROR(AM16*(1+Dashboard!$D$7)*(1+Dashboard!$D$8)*(1+Dashboard!$D$10),"-")</f>
        <v>-</v>
      </c>
      <c r="AP16" s="112">
        <f>IF(AND(AN16="-",AO16="-"),"-",IFERROR(AN16*Dashboard!$D$9,0)+IFERROR(AO16*(1-Dashboard!$D$9),0))</f>
        <v>9.3175404797779819</v>
      </c>
      <c r="AQ16" s="56">
        <v>8.7978051089774006E-3</v>
      </c>
      <c r="AR16" s="58">
        <v>8.7978051089774006E-3</v>
      </c>
      <c r="AT16" s="36">
        <v>2023</v>
      </c>
      <c r="AU16" s="47"/>
      <c r="AV16" s="51">
        <v>2.6040177751133393E-2</v>
      </c>
      <c r="AW16" s="49">
        <v>1.8003593429602099E-2</v>
      </c>
      <c r="AX16" s="49">
        <v>1.9767317348541136E-2</v>
      </c>
      <c r="AY16" s="52">
        <v>1.2480524297995817E-2</v>
      </c>
      <c r="AZ16" s="53" t="s">
        <v>121</v>
      </c>
      <c r="BA16" s="55">
        <v>16.709913383702318</v>
      </c>
      <c r="BB16" s="109" t="str">
        <f>IFERROR(AZ16*(1+Dashboard!$D$8),"-")</f>
        <v>-</v>
      </c>
      <c r="BC16" s="119">
        <f>IFERROR(BA16*(1+Dashboard!$D$7)*(1+Dashboard!$D$8)*(1+Dashboard!$D$10),"-")</f>
        <v>19.802290058282388</v>
      </c>
      <c r="BD16" s="112">
        <f>IF(AND(BB16="-",BC16="-"),"-",IFERROR(BB16*Dashboard!$D$9,0)+IFERROR(BC16*(1-Dashboard!$D$9),0))</f>
        <v>9.901145029141194</v>
      </c>
      <c r="BE16" s="51">
        <v>3.2725909730823212E-2</v>
      </c>
      <c r="BF16" s="49">
        <v>2.2625958203451819E-2</v>
      </c>
      <c r="BG16" s="49">
        <v>2.4842512572355101E-2</v>
      </c>
      <c r="BH16" s="52">
        <v>1.5684858815980231E-2</v>
      </c>
      <c r="BI16" s="53">
        <v>17.539031223351692</v>
      </c>
      <c r="BJ16" s="55" t="s">
        <v>121</v>
      </c>
      <c r="BK16" s="109">
        <f>IFERROR(BI16*(1+Dashboard!$D$8),"-")</f>
        <v>18.942153721219828</v>
      </c>
      <c r="BL16" s="119" t="str">
        <f>IFERROR(BJ16*(1+Dashboard!$D$7)*(1+Dashboard!$D$8)*(1+Dashboard!$D$10),"-")</f>
        <v>-</v>
      </c>
      <c r="BM16" s="112">
        <f>IF(AND(BK16="-",BL16="-"),"-",IFERROR(BK16*Dashboard!$D$9,0)+IFERROR(BL16*(1-Dashboard!$D$9),0))</f>
        <v>9.471076860609914</v>
      </c>
      <c r="BO16" s="36">
        <v>2023</v>
      </c>
      <c r="BP16" s="47"/>
      <c r="BQ16" s="59">
        <v>94</v>
      </c>
      <c r="BR16" s="53">
        <v>0.1</v>
      </c>
      <c r="BS16" s="57">
        <v>5.8756932314410486</v>
      </c>
      <c r="BT16" s="112">
        <f>IF(AND(BR16="-",BS16="-"),"-",IFERROR(BR16*Dashboard!$D$9,0)+IFERROR(BS16*(1-Dashboard!$D$9),0))</f>
        <v>2.9878466157205241</v>
      </c>
      <c r="BU16" s="53">
        <v>0.2</v>
      </c>
      <c r="BV16" s="57">
        <v>8.1056250000000016</v>
      </c>
      <c r="BW16" s="112">
        <f>IF(AND(BU16="-",BV16="-"),"-",IFERROR(BU16*Dashboard!$D$9,0)+IFERROR(BV16*(1-Dashboard!$D$9),0))</f>
        <v>4.1528125000000005</v>
      </c>
      <c r="BX16" s="112">
        <f>IFERROR(BT16*(1+Dashboard!$D$7)*(1+Dashboard!$D$8),"-")</f>
        <v>3.4850242925764197</v>
      </c>
      <c r="BY16" s="112">
        <f>IFERROR(BW16*(1+Dashboard!$D$7)*(1+Dashboard!$D$8),"-")</f>
        <v>4.8438405000000007</v>
      </c>
    </row>
    <row r="17" spans="2:77" x14ac:dyDescent="0.2">
      <c r="B17" s="36">
        <v>2024</v>
      </c>
      <c r="C17" s="47"/>
      <c r="D17" s="48">
        <v>5.861948589624285E-2</v>
      </c>
      <c r="E17" s="49">
        <v>5.4923165298008475E-2</v>
      </c>
      <c r="F17" s="49">
        <v>4.1030759004967617E-2</v>
      </c>
      <c r="G17" s="49">
        <v>3.730744702806555E-2</v>
      </c>
      <c r="H17" s="50">
        <v>2.9001309160932988E-3</v>
      </c>
      <c r="I17" s="101">
        <f>IFERROR((D17+$H17)*(1+Dashboard!$D$7)*(1+Dashboard!$D$8),"-")</f>
        <v>7.1756481049908893E-2</v>
      </c>
      <c r="J17" s="102">
        <f>IFERROR((E17+$H17)*(1+Dashboard!$D$7)*(1+Dashboard!$D$8),"-")</f>
        <v>6.7445092704128323E-2</v>
      </c>
      <c r="K17" s="102">
        <f>IFERROR((F17+$H17)*(1+Dashboard!$D$7)*(1+Dashboard!$D$8),"-")</f>
        <v>5.1240990003925464E-2</v>
      </c>
      <c r="L17" s="103">
        <f>IFERROR((G17+$H17)*(1+Dashboard!$D$7)*(1+Dashboard!$D$8),"-")</f>
        <v>4.6898118914066887E-2</v>
      </c>
      <c r="M17" s="53">
        <v>61.24</v>
      </c>
      <c r="N17" s="54">
        <v>36.039740000000002</v>
      </c>
      <c r="O17" s="109">
        <f>M17*(1+Dashboard!$D$8)</f>
        <v>66.139200000000002</v>
      </c>
      <c r="P17" s="111">
        <f>N17*(1+Dashboard!$D$10)*(1+Dashboard!$D$7)*(1+Dashboard!$D$8)</f>
        <v>42.709340779776007</v>
      </c>
      <c r="Q17" s="112">
        <f>O17*Dashboard!$D$9+P17*(1-Dashboard!$D$9)</f>
        <v>54.424270389888008</v>
      </c>
      <c r="R17" s="51">
        <v>4.2404336799778355E-2</v>
      </c>
      <c r="S17" s="49">
        <v>4.3308062695722759E-2</v>
      </c>
      <c r="T17" s="49">
        <v>4.1308854507826002E-2</v>
      </c>
      <c r="U17" s="52">
        <v>4.1571352252612478E-2</v>
      </c>
      <c r="W17" s="36">
        <v>2024</v>
      </c>
      <c r="X17" s="47"/>
      <c r="Y17" s="51">
        <v>1.8287298824745082E-2</v>
      </c>
      <c r="Z17" s="49">
        <v>1.3184941525449849E-2</v>
      </c>
      <c r="AA17" s="49">
        <v>1.3064256782808712E-2</v>
      </c>
      <c r="AB17" s="52">
        <v>9.8006845027011538E-3</v>
      </c>
      <c r="AC17" s="53" t="s">
        <v>121</v>
      </c>
      <c r="AD17" s="55">
        <v>28.744944690671545</v>
      </c>
      <c r="AE17" s="109" t="str">
        <f>IFERROR(AC17*(1+Dashboard!$D$8),"-")</f>
        <v>-</v>
      </c>
      <c r="AF17" s="119">
        <f>IFERROR(AD17*(1+Dashboard!$D$7)*(1+Dashboard!$D$8)*(1+Dashboard!$D$10),"-")</f>
        <v>34.064553142994484</v>
      </c>
      <c r="AG17" s="112">
        <f>IF(AND(AE17="-",AF17="-"),"-",IFERROR(AE17*Dashboard!$D$9,0)+IFERROR(AF17*(1-Dashboard!$D$9),0))</f>
        <v>17.032276571497242</v>
      </c>
      <c r="AH17" s="51">
        <v>2.3601497609908827E-2</v>
      </c>
      <c r="AI17" s="49">
        <v>1.7016420461102737E-2</v>
      </c>
      <c r="AJ17" s="49">
        <v>1.6860665327865506E-2</v>
      </c>
      <c r="AK17" s="52">
        <v>1.2648715049867192E-2</v>
      </c>
      <c r="AL17" s="53" t="s">
        <v>121</v>
      </c>
      <c r="AM17" s="55">
        <v>16.684462092429609</v>
      </c>
      <c r="AN17" s="109" t="str">
        <f>IFERROR(AL17*(1+Dashboard!$D$8),"-")</f>
        <v>-</v>
      </c>
      <c r="AO17" s="119">
        <f>IFERROR(AM17*(1+Dashboard!$D$7)*(1+Dashboard!$D$8)*(1+Dashboard!$D$10),"-")</f>
        <v>19.772128689963655</v>
      </c>
      <c r="AP17" s="112">
        <f>IF(AND(AN17="-",AO17="-"),"-",IFERROR(AN17*Dashboard!$D$9,0)+IFERROR(AO17*(1-Dashboard!$D$9),0))</f>
        <v>9.8860643449818273</v>
      </c>
      <c r="AQ17" s="56">
        <v>5.7092617098499134E-3</v>
      </c>
      <c r="AR17" s="58">
        <v>5.7092617098499134E-3</v>
      </c>
      <c r="AT17" s="36">
        <v>2024</v>
      </c>
      <c r="AU17" s="47"/>
      <c r="AV17" s="51">
        <v>2.097702803155849E-2</v>
      </c>
      <c r="AW17" s="49">
        <v>1.5648017279007644E-2</v>
      </c>
      <c r="AX17" s="49">
        <v>1.4612608822485953E-2</v>
      </c>
      <c r="AY17" s="52">
        <v>1.0729591245138215E-2</v>
      </c>
      <c r="AZ17" s="53" t="s">
        <v>121</v>
      </c>
      <c r="BA17" s="55">
        <v>29.115769226398733</v>
      </c>
      <c r="BB17" s="109" t="str">
        <f>IFERROR(AZ17*(1+Dashboard!$D$8),"-")</f>
        <v>-</v>
      </c>
      <c r="BC17" s="119">
        <f>IFERROR(BA17*(1+Dashboard!$D$7)*(1+Dashboard!$D$8)*(1+Dashboard!$D$10),"-")</f>
        <v>34.50400335728223</v>
      </c>
      <c r="BD17" s="112">
        <f>IF(AND(BB17="-",BC17="-"),"-",IFERROR(BB17*Dashboard!$D$9,0)+IFERROR(BC17*(1-Dashboard!$D$9),0))</f>
        <v>17.252001678641115</v>
      </c>
      <c r="BE17" s="51">
        <v>2.7072848849601466E-2</v>
      </c>
      <c r="BF17" s="49">
        <v>2.0195253872626488E-2</v>
      </c>
      <c r="BG17" s="49">
        <v>1.885896082869102E-2</v>
      </c>
      <c r="BH17" s="52">
        <v>1.3847557507222951E-2</v>
      </c>
      <c r="BI17" s="53" t="s">
        <v>121</v>
      </c>
      <c r="BJ17" s="55">
        <v>16.899700214327634</v>
      </c>
      <c r="BK17" s="109" t="str">
        <f>IFERROR(BI17*(1+Dashboard!$D$8),"-")</f>
        <v>-</v>
      </c>
      <c r="BL17" s="119">
        <f>IFERROR(BJ17*(1+Dashboard!$D$7)*(1+Dashboard!$D$8)*(1+Dashboard!$D$10),"-")</f>
        <v>20.027199295271622</v>
      </c>
      <c r="BM17" s="112">
        <f>IF(AND(BK17="-",BL17="-"),"-",IFERROR(BK17*Dashboard!$D$9,0)+IFERROR(BL17*(1-Dashboard!$D$9),0))</f>
        <v>10.013599647635811</v>
      </c>
      <c r="BO17" s="36">
        <v>2024</v>
      </c>
      <c r="BP17" s="47"/>
      <c r="BQ17" s="59">
        <v>94</v>
      </c>
      <c r="BR17" s="53" t="s">
        <v>121</v>
      </c>
      <c r="BS17" s="57">
        <v>4.6359815737970704</v>
      </c>
      <c r="BT17" s="112">
        <f>IF(AND(BR17="-",BS17="-"),"-",IFERROR(BR17*Dashboard!$D$9,0)+IFERROR(BS17*(1-Dashboard!$D$9),0))</f>
        <v>2.3179907868985352</v>
      </c>
      <c r="BU17" s="53">
        <v>0.1</v>
      </c>
      <c r="BV17" s="57">
        <v>6.2406854602510453</v>
      </c>
      <c r="BW17" s="112">
        <f>IF(AND(BU17="-",BV17="-"),"-",IFERROR(BU17*Dashboard!$D$9,0)+IFERROR(BV17*(1-Dashboard!$D$9),0))</f>
        <v>3.1703427301255225</v>
      </c>
      <c r="BX17" s="112">
        <f>IFERROR(BT17*(1+Dashboard!$D$7)*(1+Dashboard!$D$8),"-")</f>
        <v>2.7037044538384518</v>
      </c>
      <c r="BY17" s="112">
        <f>IFERROR(BW17*(1+Dashboard!$D$7)*(1+Dashboard!$D$8),"-")</f>
        <v>3.6978877604184097</v>
      </c>
    </row>
    <row r="18" spans="2:77" x14ac:dyDescent="0.2">
      <c r="B18" s="36">
        <v>2025</v>
      </c>
      <c r="C18" s="47"/>
      <c r="D18" s="48">
        <v>5.53642951918824E-2</v>
      </c>
      <c r="E18" s="49">
        <v>5.2270273170596376E-2</v>
      </c>
      <c r="F18" s="49">
        <v>4.3050253048672521E-2</v>
      </c>
      <c r="G18" s="49">
        <v>3.8451595026594315E-2</v>
      </c>
      <c r="H18" s="50">
        <v>2.464332530800176E-3</v>
      </c>
      <c r="I18" s="101">
        <f>IFERROR((D18+$H18)*(1+Dashboard!$D$7)*(1+Dashboard!$D$8),"-")</f>
        <v>6.7451311375736969E-2</v>
      </c>
      <c r="J18" s="102">
        <f>IFERROR((E18+$H18)*(1+Dashboard!$D$7)*(1+Dashboard!$D$8),"-")</f>
        <v>6.3842444090108946E-2</v>
      </c>
      <c r="K18" s="102">
        <f>IFERROR((F18+$H18)*(1+Dashboard!$D$7)*(1+Dashboard!$D$8),"-")</f>
        <v>5.3088212619896956E-2</v>
      </c>
      <c r="L18" s="103">
        <f>IFERROR((G18+$H18)*(1+Dashboard!$D$7)*(1+Dashboard!$D$8),"-")</f>
        <v>4.7724337902944933E-2</v>
      </c>
      <c r="M18" s="53">
        <v>65.650000000000006</v>
      </c>
      <c r="N18" s="54">
        <v>53.905214999999998</v>
      </c>
      <c r="O18" s="109">
        <f>M18*(1+Dashboard!$D$8)</f>
        <v>70.902000000000015</v>
      </c>
      <c r="P18" s="111">
        <f>N18*(1+Dashboard!$D$10)*(1+Dashboard!$D$7)*(1+Dashboard!$D$8)</f>
        <v>63.881043460416009</v>
      </c>
      <c r="Q18" s="112">
        <f>O18*Dashboard!$D$9+P18*(1-Dashboard!$D$9)</f>
        <v>67.391521730208012</v>
      </c>
      <c r="R18" s="51">
        <v>4.1843502291657945E-2</v>
      </c>
      <c r="S18" s="49">
        <v>4.2735275620799554E-2</v>
      </c>
      <c r="T18" s="49">
        <v>4.0762508712859226E-2</v>
      </c>
      <c r="U18" s="52">
        <v>4.102153469497493E-2</v>
      </c>
      <c r="W18" s="36">
        <v>2025</v>
      </c>
      <c r="X18" s="47"/>
      <c r="Y18" s="51">
        <v>1.2027078021625823E-2</v>
      </c>
      <c r="Z18" s="49">
        <v>8.7286461352993026E-3</v>
      </c>
      <c r="AA18" s="49">
        <v>9.6567162182856076E-3</v>
      </c>
      <c r="AB18" s="52">
        <v>7.0918059670831129E-3</v>
      </c>
      <c r="AC18" s="53" t="s">
        <v>121</v>
      </c>
      <c r="AD18" s="55">
        <v>472.15103327443489</v>
      </c>
      <c r="AE18" s="109" t="str">
        <f>IFERROR(AC18*(1+Dashboard!$D$8),"-")</f>
        <v>-</v>
      </c>
      <c r="AF18" s="119">
        <f>IFERROR(AD18*(1+Dashboard!$D$7)*(1+Dashboard!$D$8)*(1+Dashboard!$D$10),"-")</f>
        <v>559.52843665468174</v>
      </c>
      <c r="AG18" s="112">
        <f>IF(AND(AE18="-",AF18="-"),"-",IFERROR(AE18*Dashboard!$D$9,0)+IFERROR(AF18*(1-Dashboard!$D$9),0))</f>
        <v>279.76421832734087</v>
      </c>
      <c r="AH18" s="51">
        <v>1.6555797213951243E-2</v>
      </c>
      <c r="AI18" s="49">
        <v>1.2015361928185083E-2</v>
      </c>
      <c r="AJ18" s="49">
        <v>1.3292890856377663E-2</v>
      </c>
      <c r="AK18" s="52">
        <v>9.7621800790351782E-3</v>
      </c>
      <c r="AL18" s="53" t="s">
        <v>121</v>
      </c>
      <c r="AM18" s="55">
        <v>370.29045431895179</v>
      </c>
      <c r="AN18" s="109" t="str">
        <f>IFERROR(AL18*(1+Dashboard!$D$8),"-")</f>
        <v>-</v>
      </c>
      <c r="AO18" s="119">
        <f>IFERROR(AM18*(1+Dashboard!$D$7)*(1+Dashboard!$D$8)*(1+Dashboard!$D$10),"-")</f>
        <v>438.81729449230738</v>
      </c>
      <c r="AP18" s="112">
        <f>IF(AND(AN18="-",AO18="-"),"-",IFERROR(AN18*Dashboard!$D$9,0)+IFERROR(AO18*(1-Dashboard!$D$9),0))</f>
        <v>219.40864724615369</v>
      </c>
      <c r="AQ18" s="56">
        <v>4.3553406258867227E-3</v>
      </c>
      <c r="AR18" s="58">
        <v>4.3553406258867227E-3</v>
      </c>
      <c r="AT18" s="36">
        <v>2025</v>
      </c>
      <c r="AU18" s="47"/>
      <c r="AV18" s="51">
        <v>1.4175696513223016E-2</v>
      </c>
      <c r="AW18" s="49">
        <v>1.0586423469208104E-2</v>
      </c>
      <c r="AX18" s="49">
        <v>1.1034529316262406E-2</v>
      </c>
      <c r="AY18" s="52">
        <v>7.965988899797943E-3</v>
      </c>
      <c r="AZ18" s="53" t="s">
        <v>121</v>
      </c>
      <c r="BA18" s="55">
        <v>478.09602146877808</v>
      </c>
      <c r="BB18" s="109" t="str">
        <f>IFERROR(AZ18*(1+Dashboard!$D$8),"-")</f>
        <v>-</v>
      </c>
      <c r="BC18" s="119">
        <f>IFERROR(BA18*(1+Dashboard!$D$7)*(1+Dashboard!$D$8)*(1+Dashboard!$D$10),"-")</f>
        <v>566.57361863224173</v>
      </c>
      <c r="BD18" s="112">
        <f>IF(AND(BB18="-",BC18="-"),"-",IFERROR(BB18*Dashboard!$D$9,0)+IFERROR(BC18*(1-Dashboard!$D$9),0))</f>
        <v>283.28680931612087</v>
      </c>
      <c r="BE18" s="51">
        <v>1.951346423607141E-2</v>
      </c>
      <c r="BF18" s="49">
        <v>1.4572673417606298E-2</v>
      </c>
      <c r="BG18" s="49">
        <v>1.5189510651128627E-2</v>
      </c>
      <c r="BH18" s="52">
        <v>1.0965530995683466E-2</v>
      </c>
      <c r="BI18" s="53" t="s">
        <v>121</v>
      </c>
      <c r="BJ18" s="55">
        <v>374.95288693958435</v>
      </c>
      <c r="BK18" s="109" t="str">
        <f>IFERROR(BI18*(1+Dashboard!$D$8),"-")</f>
        <v>-</v>
      </c>
      <c r="BL18" s="119">
        <f>IFERROR(BJ18*(1+Dashboard!$D$7)*(1+Dashboard!$D$8)*(1+Dashboard!$D$10),"-")</f>
        <v>444.34256808355252</v>
      </c>
      <c r="BM18" s="112">
        <f>IF(AND(BK18="-",BL18="-"),"-",IFERROR(BK18*Dashboard!$D$9,0)+IFERROR(BL18*(1-Dashboard!$D$9),0))</f>
        <v>222.17128404177626</v>
      </c>
      <c r="BO18" s="36">
        <v>2025</v>
      </c>
      <c r="BP18" s="47"/>
      <c r="BQ18" s="59">
        <v>94</v>
      </c>
      <c r="BR18" s="53" t="s">
        <v>121</v>
      </c>
      <c r="BS18" s="57">
        <v>8.2769585174418605</v>
      </c>
      <c r="BT18" s="112">
        <f>IF(AND(BR18="-",BS18="-"),"-",IFERROR(BR18*Dashboard!$D$9,0)+IFERROR(BS18*(1-Dashboard!$D$9),0))</f>
        <v>4.1384792587209303</v>
      </c>
      <c r="BU18" s="53" t="s">
        <v>121</v>
      </c>
      <c r="BV18" s="57">
        <v>8.977801501937984</v>
      </c>
      <c r="BW18" s="112">
        <f>IF(AND(BU18="-",BV18="-"),"-",IFERROR(BU18*Dashboard!$D$9,0)+IFERROR(BV18*(1-Dashboard!$D$9),0))</f>
        <v>4.488900750968992</v>
      </c>
      <c r="BX18" s="112">
        <f>IFERROR(BT18*(1+Dashboard!$D$7)*(1+Dashboard!$D$8),"-")</f>
        <v>4.827122207372093</v>
      </c>
      <c r="BY18" s="112">
        <f>IFERROR(BW18*(1+Dashboard!$D$7)*(1+Dashboard!$D$8),"-")</f>
        <v>5.2358538359302331</v>
      </c>
    </row>
    <row r="19" spans="2:77" x14ac:dyDescent="0.2">
      <c r="B19" s="36">
        <v>2026</v>
      </c>
      <c r="C19" s="47"/>
      <c r="D19" s="48">
        <v>5.54207165029399E-2</v>
      </c>
      <c r="E19" s="49">
        <v>5.1883945138864448E-2</v>
      </c>
      <c r="F19" s="49">
        <v>4.6777687519688638E-2</v>
      </c>
      <c r="G19" s="49">
        <v>4.0863121383608467E-2</v>
      </c>
      <c r="H19" s="50">
        <v>2.3322450159680712E-3</v>
      </c>
      <c r="I19" s="101">
        <f>IFERROR((D19+$H19)*(1+Dashboard!$D$7)*(1+Dashboard!$D$8),"-")</f>
        <v>6.7363054315654272E-2</v>
      </c>
      <c r="J19" s="102">
        <f>IFERROR((E19+$H19)*(1+Dashboard!$D$7)*(1+Dashboard!$D$8),"-")</f>
        <v>6.3237764196596657E-2</v>
      </c>
      <c r="K19" s="102">
        <f>IFERROR((F19+$H19)*(1+Dashboard!$D$7)*(1+Dashboard!$D$8),"-")</f>
        <v>5.7281825309589987E-2</v>
      </c>
      <c r="L19" s="103">
        <f>IFERROR((G19+$H19)*(1+Dashboard!$D$7)*(1+Dashboard!$D$8),"-")</f>
        <v>5.0383075368466083E-2</v>
      </c>
      <c r="M19" s="53">
        <v>71.16</v>
      </c>
      <c r="N19" s="54">
        <v>74.867436000000012</v>
      </c>
      <c r="O19" s="109">
        <f>M19*(1+Dashboard!$D$8)</f>
        <v>76.852800000000002</v>
      </c>
      <c r="P19" s="111">
        <f>N19*(1+Dashboard!$D$10)*(1+Dashboard!$D$7)*(1+Dashboard!$D$8)</f>
        <v>88.722583388006427</v>
      </c>
      <c r="Q19" s="112">
        <f>O19*Dashboard!$D$9+P19*(1-Dashboard!$D$9)</f>
        <v>82.787691694003215</v>
      </c>
      <c r="R19" s="51">
        <v>4.1269602111379269E-2</v>
      </c>
      <c r="S19" s="49">
        <v>4.2149144416674091E-2</v>
      </c>
      <c r="T19" s="49">
        <v>4.0203434786975516E-2</v>
      </c>
      <c r="U19" s="52">
        <v>4.0458908125318792E-2</v>
      </c>
      <c r="W19" s="36">
        <v>2026</v>
      </c>
      <c r="X19" s="47"/>
      <c r="Y19" s="51">
        <v>6.2350274399042603E-3</v>
      </c>
      <c r="Z19" s="49">
        <v>4.4155914426220293E-3</v>
      </c>
      <c r="AA19" s="49">
        <v>5.4122538147377578E-3</v>
      </c>
      <c r="AB19" s="52">
        <v>3.7938628471267293E-3</v>
      </c>
      <c r="AC19" s="53" t="s">
        <v>121</v>
      </c>
      <c r="AD19" s="55">
        <v>558.69969471632794</v>
      </c>
      <c r="AE19" s="109" t="str">
        <f>IFERROR(AC19*(1+Dashboard!$D$8),"-")</f>
        <v>-</v>
      </c>
      <c r="AF19" s="119">
        <f>IFERROR(AD19*(1+Dashboard!$D$7)*(1+Dashboard!$D$8)*(1+Dashboard!$D$10),"-")</f>
        <v>662.09400109979902</v>
      </c>
      <c r="AG19" s="112">
        <f>IF(AND(AE19="-",AF19="-"),"-",IFERROR(AE19*Dashboard!$D$9,0)+IFERROR(AF19*(1-Dashboard!$D$9),0))</f>
        <v>331.04700054989951</v>
      </c>
      <c r="AH19" s="51">
        <v>1.1552961642149594E-2</v>
      </c>
      <c r="AI19" s="49">
        <v>8.1817055427104261E-3</v>
      </c>
      <c r="AJ19" s="49">
        <v>1.002843392782298E-2</v>
      </c>
      <c r="AK19" s="52">
        <v>7.029696720806184E-3</v>
      </c>
      <c r="AL19" s="53" t="s">
        <v>121</v>
      </c>
      <c r="AM19" s="55">
        <v>505.3024293780523</v>
      </c>
      <c r="AN19" s="109" t="str">
        <f>IFERROR(AL19*(1+Dashboard!$D$8),"-")</f>
        <v>-</v>
      </c>
      <c r="AO19" s="119">
        <f>IFERROR(AM19*(1+Dashboard!$D$7)*(1+Dashboard!$D$8)*(1+Dashboard!$D$10),"-")</f>
        <v>598.81490968458525</v>
      </c>
      <c r="AP19" s="112">
        <f>IF(AND(AN19="-",AO19="-"),"-",IFERROR(AN19*Dashboard!$D$9,0)+IFERROR(AO19*(1-Dashboard!$D$9),0))</f>
        <v>299.40745484229262</v>
      </c>
      <c r="AQ19" s="56">
        <v>3.0356917268565447E-3</v>
      </c>
      <c r="AR19" s="58">
        <v>3.0356917268565447E-3</v>
      </c>
      <c r="AT19" s="36">
        <v>2026</v>
      </c>
      <c r="AU19" s="47"/>
      <c r="AV19" s="51">
        <v>7.4827302009818734E-3</v>
      </c>
      <c r="AW19" s="49">
        <v>5.4858226450495845E-3</v>
      </c>
      <c r="AX19" s="49">
        <v>6.3461733838260466E-3</v>
      </c>
      <c r="AY19" s="52">
        <v>4.4309986781869296E-3</v>
      </c>
      <c r="AZ19" s="53" t="s">
        <v>121</v>
      </c>
      <c r="BA19" s="55">
        <v>563.37655337328397</v>
      </c>
      <c r="BB19" s="109" t="str">
        <f>IFERROR(AZ19*(1+Dashboard!$D$8),"-")</f>
        <v>-</v>
      </c>
      <c r="BC19" s="119">
        <f>IFERROR(BA19*(1+Dashboard!$D$7)*(1+Dashboard!$D$8)*(1+Dashboard!$D$10),"-")</f>
        <v>667.63637044427207</v>
      </c>
      <c r="BD19" s="112">
        <f>IF(AND(BB19="-",BC19="-"),"-",IFERROR(BB19*Dashboard!$D$9,0)+IFERROR(BC19*(1-Dashboard!$D$9),0))</f>
        <v>333.81818522213604</v>
      </c>
      <c r="BE19" s="51">
        <v>1.3864845956768606E-2</v>
      </c>
      <c r="BF19" s="49">
        <v>1.0164750549175875E-2</v>
      </c>
      <c r="BG19" s="49">
        <v>1.1758905375226192E-2</v>
      </c>
      <c r="BH19" s="52">
        <v>8.2102538054419846E-3</v>
      </c>
      <c r="BI19" s="53" t="s">
        <v>121</v>
      </c>
      <c r="BJ19" s="55">
        <v>509.53230110264218</v>
      </c>
      <c r="BK19" s="109" t="str">
        <f>IFERROR(BI19*(1+Dashboard!$D$8),"-")</f>
        <v>-</v>
      </c>
      <c r="BL19" s="119">
        <f>IFERROR(BJ19*(1+Dashboard!$D$7)*(1+Dashboard!$D$8)*(1+Dashboard!$D$10),"-")</f>
        <v>603.82757162221992</v>
      </c>
      <c r="BM19" s="112">
        <f>IF(AND(BK19="-",BL19="-"),"-",IFERROR(BK19*Dashboard!$D$9,0)+IFERROR(BL19*(1-Dashboard!$D$9),0))</f>
        <v>301.91378581110996</v>
      </c>
      <c r="BO19" s="36">
        <v>2026</v>
      </c>
      <c r="BP19" s="47"/>
      <c r="BQ19" s="59">
        <v>94</v>
      </c>
      <c r="BR19" s="53" t="s">
        <v>121</v>
      </c>
      <c r="BS19" s="57">
        <v>7.6259482528409084</v>
      </c>
      <c r="BT19" s="112">
        <f>IF(AND(BR19="-",BS19="-"),"-",IFERROR(BR19*Dashboard!$D$9,0)+IFERROR(BS19*(1-Dashboard!$D$9),0))</f>
        <v>3.8129741264204542</v>
      </c>
      <c r="BU19" s="53" t="s">
        <v>121</v>
      </c>
      <c r="BV19" s="57">
        <v>9.023941072443181</v>
      </c>
      <c r="BW19" s="112">
        <f>IF(AND(BU19="-",BV19="-"),"-",IFERROR(BU19*Dashboard!$D$9,0)+IFERROR(BV19*(1-Dashboard!$D$9),0))</f>
        <v>4.5119705362215905</v>
      </c>
      <c r="BX19" s="112">
        <f>IFERROR(BT19*(1+Dashboard!$D$7)*(1+Dashboard!$D$8),"-")</f>
        <v>4.4474530210568179</v>
      </c>
      <c r="BY19" s="112">
        <f>IFERROR(BW19*(1+Dashboard!$D$7)*(1+Dashboard!$D$8),"-")</f>
        <v>5.2627624334488639</v>
      </c>
    </row>
    <row r="20" spans="2:77" x14ac:dyDescent="0.2">
      <c r="B20" s="36">
        <v>2027</v>
      </c>
      <c r="C20" s="47"/>
      <c r="D20" s="48">
        <v>6.0093156302986062E-2</v>
      </c>
      <c r="E20" s="49">
        <v>5.6167971176877121E-2</v>
      </c>
      <c r="F20" s="49">
        <v>4.4705726775208732E-2</v>
      </c>
      <c r="G20" s="49">
        <v>3.8719369863131993E-2</v>
      </c>
      <c r="H20" s="50">
        <v>2.1385682336841267E-3</v>
      </c>
      <c r="I20" s="101">
        <f>IFERROR((D20+$H20)*(1+Dashboard!$D$7)*(1+Dashboard!$D$8),"-")</f>
        <v>7.2587083499572116E-2</v>
      </c>
      <c r="J20" s="102">
        <f>IFERROR((E20+$H20)*(1+Dashboard!$D$7)*(1+Dashboard!$D$8),"-")</f>
        <v>6.8008747568478647E-2</v>
      </c>
      <c r="K20" s="102">
        <f>IFERROR((F20+$H20)*(1+Dashboard!$D$7)*(1+Dashboard!$D$8),"-")</f>
        <v>5.4639185698372637E-2</v>
      </c>
      <c r="L20" s="103">
        <f>IFERROR((G20+$H20)*(1+Dashboard!$D$7)*(1+Dashboard!$D$8),"-")</f>
        <v>4.7656698996126332E-2</v>
      </c>
      <c r="M20" s="53">
        <v>76.849999999999994</v>
      </c>
      <c r="N20" s="54">
        <v>89.530249999999995</v>
      </c>
      <c r="O20" s="109">
        <f>M20*(1+Dashboard!$D$8)</f>
        <v>82.998000000000005</v>
      </c>
      <c r="P20" s="111">
        <f>N20*(1+Dashboard!$D$10)*(1+Dashboard!$D$7)*(1+Dashboard!$D$8)</f>
        <v>106.09893293760001</v>
      </c>
      <c r="Q20" s="112">
        <f>O20*Dashboard!$D$9+P20*(1-Dashboard!$D$9)</f>
        <v>94.548466468800001</v>
      </c>
      <c r="R20" s="51">
        <v>3.9690561581718402E-2</v>
      </c>
      <c r="S20" s="49">
        <v>4.0536451201342451E-2</v>
      </c>
      <c r="T20" s="49">
        <v>3.8665187512652799E-2</v>
      </c>
      <c r="U20" s="52">
        <v>3.8910886035275712E-2</v>
      </c>
      <c r="W20" s="36">
        <v>2027</v>
      </c>
      <c r="X20" s="47"/>
      <c r="Y20" s="51">
        <v>3.8311802171819972E-3</v>
      </c>
      <c r="Z20" s="49">
        <v>2.759113963645048E-3</v>
      </c>
      <c r="AA20" s="49">
        <v>2.9491292422786299E-3</v>
      </c>
      <c r="AB20" s="52">
        <v>2.0686545235559643E-3</v>
      </c>
      <c r="AC20" s="53" t="s">
        <v>121</v>
      </c>
      <c r="AD20" s="55">
        <v>547.14674027827459</v>
      </c>
      <c r="AE20" s="109" t="str">
        <f>IFERROR(AC20*(1+Dashboard!$D$8),"-")</f>
        <v>-</v>
      </c>
      <c r="AF20" s="119">
        <f>IFERROR(AD20*(1+Dashboard!$D$7)*(1+Dashboard!$D$8)*(1+Dashboard!$D$10),"-")</f>
        <v>648.40302918634882</v>
      </c>
      <c r="AG20" s="112">
        <f>IF(AND(AE20="-",AF20="-"),"-",IFERROR(AE20*Dashboard!$D$9,0)+IFERROR(AF20*(1-Dashboard!$D$9),0))</f>
        <v>324.20151459317441</v>
      </c>
      <c r="AH20" s="51">
        <v>6.463048224654171E-3</v>
      </c>
      <c r="AI20" s="49">
        <v>4.6545152129311993E-3</v>
      </c>
      <c r="AJ20" s="49">
        <v>4.9750634094692485E-3</v>
      </c>
      <c r="AK20" s="52">
        <v>3.4897376755942027E-3</v>
      </c>
      <c r="AL20" s="53" t="s">
        <v>121</v>
      </c>
      <c r="AM20" s="55">
        <v>588.32331709605273</v>
      </c>
      <c r="AN20" s="109" t="str">
        <f>IFERROR(AL20*(1+Dashboard!$D$8),"-")</f>
        <v>-</v>
      </c>
      <c r="AO20" s="119">
        <f>IFERROR(AM20*(1+Dashboard!$D$7)*(1+Dashboard!$D$8)*(1+Dashboard!$D$10),"-")</f>
        <v>697.1998421338094</v>
      </c>
      <c r="AP20" s="112">
        <f>IF(AND(AN20="-",AO20="-"),"-",IFERROR(AN20*Dashboard!$D$9,0)+IFERROR(AO20*(1-Dashboard!$D$9),0))</f>
        <v>348.5999210669047</v>
      </c>
      <c r="AQ20" s="56">
        <v>1.7671397711111025E-3</v>
      </c>
      <c r="AR20" s="58">
        <v>1.7671397711111025E-3</v>
      </c>
      <c r="AT20" s="36">
        <v>2027</v>
      </c>
      <c r="AU20" s="47"/>
      <c r="AV20" s="51">
        <v>4.5886619915492723E-3</v>
      </c>
      <c r="AW20" s="49">
        <v>3.4110361825256804E-3</v>
      </c>
      <c r="AX20" s="49">
        <v>3.4393889568919991E-3</v>
      </c>
      <c r="AY20" s="52">
        <v>2.3974377511012056E-3</v>
      </c>
      <c r="AZ20" s="53" t="s">
        <v>121</v>
      </c>
      <c r="BA20" s="55">
        <v>551.72688949456324</v>
      </c>
      <c r="BB20" s="109" t="str">
        <f>IFERROR(AZ20*(1+Dashboard!$D$8),"-")</f>
        <v>-</v>
      </c>
      <c r="BC20" s="119">
        <f>IFERROR(BA20*(1+Dashboard!$D$7)*(1+Dashboard!$D$8)*(1+Dashboard!$D$10),"-")</f>
        <v>653.83079180896209</v>
      </c>
      <c r="BD20" s="112">
        <f>IF(AND(BB20="-",BC20="-"),"-",IFERROR(BB20*Dashboard!$D$9,0)+IFERROR(BC20*(1-Dashboard!$D$9),0))</f>
        <v>326.91539590448104</v>
      </c>
      <c r="BE20" s="51">
        <v>7.740889766818239E-3</v>
      </c>
      <c r="BF20" s="49">
        <v>5.7542819950974081E-3</v>
      </c>
      <c r="BG20" s="49">
        <v>5.8021119946391779E-3</v>
      </c>
      <c r="BH20" s="52">
        <v>4.0443818673637378E-3</v>
      </c>
      <c r="BI20" s="53" t="s">
        <v>121</v>
      </c>
      <c r="BJ20" s="55">
        <v>593.24815422174106</v>
      </c>
      <c r="BK20" s="109" t="str">
        <f>IFERROR(BI20*(1+Dashboard!$D$8),"-")</f>
        <v>-</v>
      </c>
      <c r="BL20" s="119">
        <f>IFERROR(BJ20*(1+Dashboard!$D$7)*(1+Dashboard!$D$8)*(1+Dashboard!$D$10),"-")</f>
        <v>703.03608143758674</v>
      </c>
      <c r="BM20" s="112">
        <f>IF(AND(BK20="-",BL20="-"),"-",IFERROR(BK20*Dashboard!$D$9,0)+IFERROR(BL20*(1-Dashboard!$D$9),0))</f>
        <v>351.51804071879337</v>
      </c>
      <c r="BO20" s="36">
        <v>2027</v>
      </c>
      <c r="BP20" s="47"/>
      <c r="BQ20" s="59">
        <v>94</v>
      </c>
      <c r="BR20" s="53" t="s">
        <v>121</v>
      </c>
      <c r="BS20" s="57">
        <v>6.406174836693852</v>
      </c>
      <c r="BT20" s="112">
        <f>IF(AND(BR20="-",BS20="-"),"-",IFERROR(BR20*Dashboard!$D$9,0)+IFERROR(BS20*(1-Dashboard!$D$9),0))</f>
        <v>3.203087418346926</v>
      </c>
      <c r="BU20" s="53" t="s">
        <v>121</v>
      </c>
      <c r="BV20" s="57">
        <v>8.351940821816946</v>
      </c>
      <c r="BW20" s="112">
        <f>IF(AND(BU20="-",BV20="-"),"-",IFERROR(BU20*Dashboard!$D$9,0)+IFERROR(BV20*(1-Dashboard!$D$9),0))</f>
        <v>4.175970410908473</v>
      </c>
      <c r="BX20" s="112">
        <f>IFERROR(BT20*(1+Dashboard!$D$7)*(1+Dashboard!$D$8),"-")</f>
        <v>3.7360811647598551</v>
      </c>
      <c r="BY20" s="112">
        <f>IFERROR(BW20*(1+Dashboard!$D$7)*(1+Dashboard!$D$8),"-")</f>
        <v>4.8708518872836439</v>
      </c>
    </row>
    <row r="21" spans="2:77" x14ac:dyDescent="0.2">
      <c r="B21" s="36">
        <v>2028</v>
      </c>
      <c r="C21" s="47"/>
      <c r="D21" s="48">
        <v>6.1901897147133733E-2</v>
      </c>
      <c r="E21" s="49">
        <v>5.4587756392238854E-2</v>
      </c>
      <c r="F21" s="49">
        <v>4.8846908698084703E-2</v>
      </c>
      <c r="G21" s="49">
        <v>3.9717780366598551E-2</v>
      </c>
      <c r="H21" s="50">
        <v>2.0284941965111095E-3</v>
      </c>
      <c r="I21" s="101">
        <f>IFERROR((D21+$H21)*(1+Dashboard!$D$7)*(1+Dashboard!$D$8),"-")</f>
        <v>7.4568408463227348E-2</v>
      </c>
      <c r="J21" s="102">
        <f>IFERROR((E21+$H21)*(1+Dashboard!$D$7)*(1+Dashboard!$D$8),"-")</f>
        <v>6.6037194686717968E-2</v>
      </c>
      <c r="K21" s="102">
        <f>IFERROR((F21+$H21)*(1+Dashboard!$D$7)*(1+Dashboard!$D$8),"-")</f>
        <v>5.9341069936256569E-2</v>
      </c>
      <c r="L21" s="103">
        <f>IFERROR((G21+$H21)*(1+Dashboard!$D$7)*(1+Dashboard!$D$8),"-")</f>
        <v>4.8692854650411121E-2</v>
      </c>
      <c r="M21" s="53">
        <v>82.490000000000009</v>
      </c>
      <c r="N21" s="54">
        <v>94.781010000000009</v>
      </c>
      <c r="O21" s="109">
        <f>M21*(1+Dashboard!$D$8)</f>
        <v>89.089200000000019</v>
      </c>
      <c r="P21" s="111">
        <f>N21*(1+Dashboard!$D$10)*(1+Dashboard!$D$7)*(1+Dashboard!$D$8)</f>
        <v>112.32141118502403</v>
      </c>
      <c r="Q21" s="112">
        <f>O21*Dashboard!$D$9+P21*(1-Dashboard!$D$9)</f>
        <v>100.70530559251202</v>
      </c>
      <c r="R21" s="51">
        <v>3.9190981955660328E-2</v>
      </c>
      <c r="S21" s="49">
        <v>4.002622447927421E-2</v>
      </c>
      <c r="T21" s="49">
        <v>3.817851412862254E-2</v>
      </c>
      <c r="U21" s="52">
        <v>3.8421120077818331E-2</v>
      </c>
      <c r="W21" s="36">
        <v>2028</v>
      </c>
      <c r="X21" s="47"/>
      <c r="Y21" s="51" t="s">
        <v>121</v>
      </c>
      <c r="Z21" s="49" t="s">
        <v>121</v>
      </c>
      <c r="AA21" s="49" t="s">
        <v>121</v>
      </c>
      <c r="AB21" s="52" t="s">
        <v>121</v>
      </c>
      <c r="AC21" s="53" t="s">
        <v>121</v>
      </c>
      <c r="AD21" s="55">
        <v>419.11419554831554</v>
      </c>
      <c r="AE21" s="109" t="str">
        <f>IFERROR(AC21*(1+Dashboard!$D$8),"-")</f>
        <v>-</v>
      </c>
      <c r="AF21" s="119">
        <f>IFERROR(AD21*(1+Dashboard!$D$7)*(1+Dashboard!$D$8)*(1+Dashboard!$D$10),"-")</f>
        <v>496.67647445055621</v>
      </c>
      <c r="AG21" s="112">
        <f>IF(AND(AE21="-",AF21="-"),"-",IFERROR(AE21*Dashboard!$D$9,0)+IFERROR(AF21*(1-Dashboard!$D$9),0))</f>
        <v>248.33823722527811</v>
      </c>
      <c r="AH21" s="51">
        <v>3.8108128675552232E-3</v>
      </c>
      <c r="AI21" s="49">
        <v>2.5687043245900586E-3</v>
      </c>
      <c r="AJ21" s="49">
        <v>3.1243995285086508E-3</v>
      </c>
      <c r="AK21" s="52">
        <v>2.0888420538261549E-3</v>
      </c>
      <c r="AL21" s="53" t="s">
        <v>121</v>
      </c>
      <c r="AM21" s="55">
        <v>577.91525765055485</v>
      </c>
      <c r="AN21" s="109" t="str">
        <f>IFERROR(AL21*(1+Dashboard!$D$8),"-")</f>
        <v>-</v>
      </c>
      <c r="AO21" s="119">
        <f>IFERROR(AM21*(1+Dashboard!$D$7)*(1+Dashboard!$D$8)*(1+Dashboard!$D$10),"-")</f>
        <v>684.86564222798506</v>
      </c>
      <c r="AP21" s="112">
        <f>IF(AND(AN21="-",AO21="-"),"-",IFERROR(AN21*Dashboard!$D$9,0)+IFERROR(AO21*(1-Dashboard!$D$9),0))</f>
        <v>342.43282111399253</v>
      </c>
      <c r="AQ21" s="56">
        <v>5.4830152874563599E-4</v>
      </c>
      <c r="AR21" s="58">
        <v>5.4830152874563599E-4</v>
      </c>
      <c r="AT21" s="36">
        <v>2028</v>
      </c>
      <c r="AU21" s="47"/>
      <c r="AV21" s="51">
        <v>0</v>
      </c>
      <c r="AW21" s="49">
        <v>0</v>
      </c>
      <c r="AX21" s="49">
        <v>0</v>
      </c>
      <c r="AY21" s="52">
        <v>0</v>
      </c>
      <c r="AZ21" s="53" t="s">
        <v>121</v>
      </c>
      <c r="BA21" s="55">
        <v>422.62258811097576</v>
      </c>
      <c r="BB21" s="109" t="str">
        <f>IFERROR(AZ21*(1+Dashboard!$D$8),"-")</f>
        <v>-</v>
      </c>
      <c r="BC21" s="119">
        <f>IFERROR(BA21*(1+Dashboard!$D$7)*(1+Dashboard!$D$8)*(1+Dashboard!$D$10),"-")</f>
        <v>500.83413856100452</v>
      </c>
      <c r="BD21" s="112">
        <f>IF(AND(BB21="-",BC21="-"),"-",IFERROR(BB21*Dashboard!$D$9,0)+IFERROR(BC21*(1-Dashboard!$D$9),0))</f>
        <v>250.41706928050226</v>
      </c>
      <c r="BE21" s="51">
        <v>4.5311436532667684E-3</v>
      </c>
      <c r="BF21" s="49">
        <v>3.1800443210845799E-3</v>
      </c>
      <c r="BG21" s="49">
        <v>3.6017949743146461E-3</v>
      </c>
      <c r="BH21" s="52">
        <v>2.388678497850307E-3</v>
      </c>
      <c r="BI21" s="53" t="s">
        <v>121</v>
      </c>
      <c r="BJ21" s="55">
        <v>582.75296921777203</v>
      </c>
      <c r="BK21" s="109" t="str">
        <f>IFERROR(BI21*(1+Dashboard!$D$8),"-")</f>
        <v>-</v>
      </c>
      <c r="BL21" s="119">
        <f>IFERROR(BJ21*(1+Dashboard!$D$7)*(1+Dashboard!$D$8)*(1+Dashboard!$D$10),"-")</f>
        <v>690.59863230833912</v>
      </c>
      <c r="BM21" s="112">
        <f>IF(AND(BK21="-",BL21="-"),"-",IFERROR(BK21*Dashboard!$D$9,0)+IFERROR(BL21*(1-Dashboard!$D$9),0))</f>
        <v>345.29931615416956</v>
      </c>
      <c r="BO21" s="36">
        <v>2028</v>
      </c>
      <c r="BP21" s="47"/>
      <c r="BQ21" s="59">
        <v>94</v>
      </c>
      <c r="BR21" s="53" t="s">
        <v>121</v>
      </c>
      <c r="BS21" s="57">
        <v>6.5389444841329549</v>
      </c>
      <c r="BT21" s="112">
        <f>IF(AND(BR21="-",BS21="-"),"-",IFERROR(BR21*Dashboard!$D$9,0)+IFERROR(BS21*(1-Dashboard!$D$9),0))</f>
        <v>3.2694722420664775</v>
      </c>
      <c r="BU21" s="53" t="s">
        <v>121</v>
      </c>
      <c r="BV21" s="57">
        <v>9.0249487234922565</v>
      </c>
      <c r="BW21" s="112">
        <f>IF(AND(BU21="-",BV21="-"),"-",IFERROR(BU21*Dashboard!$D$9,0)+IFERROR(BV21*(1-Dashboard!$D$9),0))</f>
        <v>4.5124743617461283</v>
      </c>
      <c r="BX21" s="112">
        <f>IFERROR(BT21*(1+Dashboard!$D$7)*(1+Dashboard!$D$8),"-")</f>
        <v>3.8135124231463395</v>
      </c>
      <c r="BY21" s="112">
        <f>IFERROR(BW21*(1+Dashboard!$D$7)*(1+Dashboard!$D$8),"-")</f>
        <v>5.2633500955406847</v>
      </c>
    </row>
    <row r="22" spans="2:77" x14ac:dyDescent="0.2">
      <c r="B22" s="36">
        <v>2029</v>
      </c>
      <c r="C22" s="47"/>
      <c r="D22" s="48">
        <v>6.3699224167508423E-2</v>
      </c>
      <c r="E22" s="49">
        <v>5.8300002444385504E-2</v>
      </c>
      <c r="F22" s="49">
        <v>4.7880186601610357E-2</v>
      </c>
      <c r="G22" s="49">
        <v>4.0438583598071329E-2</v>
      </c>
      <c r="H22" s="50">
        <v>1.9225983290118672E-3</v>
      </c>
      <c r="I22" s="101">
        <f>IFERROR((D22+$H22)*(1+Dashboard!$D$7)*(1+Dashboard!$D$8),"-")</f>
        <v>7.6541293759941273E-2</v>
      </c>
      <c r="J22" s="102">
        <f>IFERROR((E22+$H22)*(1+Dashboard!$D$7)*(1+Dashboard!$D$8),"-")</f>
        <v>7.0243641542090701E-2</v>
      </c>
      <c r="K22" s="102">
        <f>IFERROR((F22+$H22)*(1+Dashboard!$D$7)*(1+Dashboard!$D$8),"-")</f>
        <v>5.8089968343077766E-2</v>
      </c>
      <c r="L22" s="103">
        <f>IFERROR((G22+$H22)*(1+Dashboard!$D$7)*(1+Dashboard!$D$8),"-")</f>
        <v>4.9410082599749848E-2</v>
      </c>
      <c r="M22" s="53">
        <v>88.13</v>
      </c>
      <c r="N22" s="54">
        <v>100.99697999999999</v>
      </c>
      <c r="O22" s="109">
        <f>M22*(1+Dashboard!$D$8)</f>
        <v>95.180400000000006</v>
      </c>
      <c r="P22" s="111">
        <f>N22*(1+Dashboard!$D$10)*(1+Dashboard!$D$7)*(1+Dashboard!$D$8)</f>
        <v>119.68772351155199</v>
      </c>
      <c r="Q22" s="112">
        <f>O22*Dashboard!$D$9+P22*(1-Dashboard!$D$9)</f>
        <v>107.434061755776</v>
      </c>
      <c r="R22" s="51">
        <v>3.7881012414280581E-2</v>
      </c>
      <c r="S22" s="49">
        <v>3.8688336722759224E-2</v>
      </c>
      <c r="T22" s="49">
        <v>3.6902386607750137E-2</v>
      </c>
      <c r="U22" s="52">
        <v>3.7136883385188932E-2</v>
      </c>
      <c r="W22" s="36">
        <v>2029</v>
      </c>
      <c r="X22" s="47"/>
      <c r="Y22" s="51" t="s">
        <v>121</v>
      </c>
      <c r="Z22" s="49" t="s">
        <v>121</v>
      </c>
      <c r="AA22" s="49" t="s">
        <v>121</v>
      </c>
      <c r="AB22" s="52" t="s">
        <v>121</v>
      </c>
      <c r="AC22" s="53" t="s">
        <v>121</v>
      </c>
      <c r="AD22" s="55">
        <v>275.61988474920531</v>
      </c>
      <c r="AE22" s="109" t="str">
        <f>IFERROR(AC22*(1+Dashboard!$D$8),"-")</f>
        <v>-</v>
      </c>
      <c r="AF22" s="119">
        <f>IFERROR(AD22*(1+Dashboard!$D$7)*(1+Dashboard!$D$8)*(1+Dashboard!$D$10),"-")</f>
        <v>326.62676210861673</v>
      </c>
      <c r="AG22" s="112">
        <f>IF(AND(AE22="-",AF22="-"),"-",IFERROR(AE22*Dashboard!$D$9,0)+IFERROR(AF22*(1-Dashboard!$D$9),0))</f>
        <v>163.31338105430837</v>
      </c>
      <c r="AH22" s="51" t="s">
        <v>121</v>
      </c>
      <c r="AI22" s="49" t="s">
        <v>121</v>
      </c>
      <c r="AJ22" s="49" t="s">
        <v>121</v>
      </c>
      <c r="AK22" s="52" t="s">
        <v>121</v>
      </c>
      <c r="AL22" s="53" t="s">
        <v>121</v>
      </c>
      <c r="AM22" s="55">
        <v>445.47865093185453</v>
      </c>
      <c r="AN22" s="109" t="str">
        <f>IFERROR(AL22*(1+Dashboard!$D$8),"-")</f>
        <v>-</v>
      </c>
      <c r="AO22" s="119">
        <f>IFERROR(AM22*(1+Dashboard!$D$7)*(1+Dashboard!$D$8)*(1+Dashboard!$D$10),"-")</f>
        <v>527.91999922206594</v>
      </c>
      <c r="AP22" s="112">
        <f>IF(AND(AN22="-",AO22="-"),"-",IFERROR(AN22*Dashboard!$D$9,0)+IFERROR(AO22*(1-Dashboard!$D$9),0))</f>
        <v>263.95999961103297</v>
      </c>
      <c r="AQ22" s="56">
        <v>5.5322356896512289E-4</v>
      </c>
      <c r="AR22" s="58">
        <v>5.5322356896512289E-4</v>
      </c>
      <c r="AT22" s="36">
        <v>2029</v>
      </c>
      <c r="AU22" s="47"/>
      <c r="AV22" s="51">
        <v>0</v>
      </c>
      <c r="AW22" s="49">
        <v>0</v>
      </c>
      <c r="AX22" s="49">
        <v>0</v>
      </c>
      <c r="AY22" s="52">
        <v>0</v>
      </c>
      <c r="AZ22" s="53" t="s">
        <v>121</v>
      </c>
      <c r="BA22" s="55">
        <v>277.92709067075691</v>
      </c>
      <c r="BB22" s="109" t="str">
        <f>IFERROR(AZ22*(1+Dashboard!$D$8),"-")</f>
        <v>-</v>
      </c>
      <c r="BC22" s="119">
        <f>IFERROR(BA22*(1+Dashboard!$D$7)*(1+Dashboard!$D$8)*(1+Dashboard!$D$10),"-")</f>
        <v>329.36094509530483</v>
      </c>
      <c r="BD22" s="112">
        <f>IF(AND(BB22="-",BC22="-"),"-",IFERROR(BB22*Dashboard!$D$9,0)+IFERROR(BC22*(1-Dashboard!$D$9),0))</f>
        <v>164.68047254765241</v>
      </c>
      <c r="BE22" s="51" t="s">
        <v>121</v>
      </c>
      <c r="BF22" s="49" t="s">
        <v>121</v>
      </c>
      <c r="BG22" s="49" t="s">
        <v>121</v>
      </c>
      <c r="BH22" s="52" t="s">
        <v>121</v>
      </c>
      <c r="BI22" s="53" t="s">
        <v>121</v>
      </c>
      <c r="BJ22" s="55">
        <v>449.20773957250185</v>
      </c>
      <c r="BK22" s="109" t="str">
        <f>IFERROR(BI22*(1+Dashboard!$D$8),"-")</f>
        <v>-</v>
      </c>
      <c r="BL22" s="119">
        <f>IFERROR(BJ22*(1+Dashboard!$D$7)*(1+Dashboard!$D$8)*(1+Dashboard!$D$10),"-")</f>
        <v>532.33920195636415</v>
      </c>
      <c r="BM22" s="112">
        <f>IF(AND(BK22="-",BL22="-"),"-",IFERROR(BK22*Dashboard!$D$9,0)+IFERROR(BL22*(1-Dashboard!$D$9),0))</f>
        <v>266.16960097818207</v>
      </c>
      <c r="BO22" s="36">
        <v>2029</v>
      </c>
      <c r="BP22" s="47"/>
      <c r="BQ22" s="59">
        <v>94</v>
      </c>
      <c r="BR22" s="53" t="s">
        <v>121</v>
      </c>
      <c r="BS22" s="57">
        <v>4.274731681518646</v>
      </c>
      <c r="BT22" s="112">
        <f>IF(AND(BR22="-",BS22="-"),"-",IFERROR(BR22*Dashboard!$D$9,0)+IFERROR(BS22*(1-Dashboard!$D$9),0))</f>
        <v>2.137365840759323</v>
      </c>
      <c r="BU22" s="53" t="s">
        <v>121</v>
      </c>
      <c r="BV22" s="57">
        <v>6.9484402613449152</v>
      </c>
      <c r="BW22" s="112">
        <f>IF(AND(BU22="-",BV22="-"),"-",IFERROR(BU22*Dashboard!$D$9,0)+IFERROR(BV22*(1-Dashboard!$D$9),0))</f>
        <v>3.4742201306724576</v>
      </c>
      <c r="BX22" s="112">
        <f>IFERROR(BT22*(1+Dashboard!$D$7)*(1+Dashboard!$D$8),"-")</f>
        <v>2.4930235166616748</v>
      </c>
      <c r="BY22" s="112">
        <f>IFERROR(BW22*(1+Dashboard!$D$7)*(1+Dashboard!$D$8),"-")</f>
        <v>4.052330360416355</v>
      </c>
    </row>
    <row r="23" spans="2:77" x14ac:dyDescent="0.2">
      <c r="B23" s="36">
        <v>2030</v>
      </c>
      <c r="C23" s="47"/>
      <c r="D23" s="48">
        <v>5.864605438096411E-2</v>
      </c>
      <c r="E23" s="49">
        <v>5.5293264907875589E-2</v>
      </c>
      <c r="F23" s="49">
        <v>5.0509142383594982E-2</v>
      </c>
      <c r="G23" s="49">
        <v>4.6048860660696071E-2</v>
      </c>
      <c r="H23" s="50">
        <v>1.8362068635688856E-3</v>
      </c>
      <c r="I23" s="101">
        <f>IFERROR((D23+$H23)*(1+Dashboard!$D$7)*(1+Dashboard!$D$8),"-")</f>
        <v>7.0546509515623301E-2</v>
      </c>
      <c r="J23" s="102">
        <f>IFERROR((E23+$H23)*(1+Dashboard!$D$7)*(1+Dashboard!$D$8),"-")</f>
        <v>6.6635815874212842E-2</v>
      </c>
      <c r="K23" s="102">
        <f>IFERROR((F23+$H23)*(1+Dashboard!$D$7)*(1+Dashboard!$D$8),"-")</f>
        <v>6.1055615361891941E-2</v>
      </c>
      <c r="L23" s="103">
        <f>IFERROR((G23+$H23)*(1+Dashboard!$D$7)*(1+Dashboard!$D$8),"-")</f>
        <v>5.5853142760302656E-2</v>
      </c>
      <c r="M23" s="53">
        <v>83.9</v>
      </c>
      <c r="N23" s="54">
        <v>97.743500000000012</v>
      </c>
      <c r="O23" s="109">
        <f>M23*(1+Dashboard!$D$8)</f>
        <v>90.612000000000009</v>
      </c>
      <c r="P23" s="111">
        <f>N23*(1+Dashboard!$D$10)*(1+Dashboard!$D$7)*(1+Dashboard!$D$8)</f>
        <v>115.83214669440002</v>
      </c>
      <c r="Q23" s="112">
        <f>O23*Dashboard!$D$9+P23*(1-Dashboard!$D$9)</f>
        <v>103.22207334720002</v>
      </c>
      <c r="R23" s="51">
        <v>3.6268439950905923E-2</v>
      </c>
      <c r="S23" s="49">
        <v>3.7041396937449553E-2</v>
      </c>
      <c r="T23" s="49">
        <v>3.5331473670533332E-2</v>
      </c>
      <c r="U23" s="52">
        <v>3.5555988057799644E-2</v>
      </c>
      <c r="W23" s="36">
        <v>2030</v>
      </c>
      <c r="X23" s="47"/>
      <c r="Y23" s="51" t="s">
        <v>121</v>
      </c>
      <c r="Z23" s="49" t="s">
        <v>121</v>
      </c>
      <c r="AA23" s="49" t="s">
        <v>121</v>
      </c>
      <c r="AB23" s="52" t="s">
        <v>121</v>
      </c>
      <c r="AC23" s="53" t="s">
        <v>121</v>
      </c>
      <c r="AD23" s="55">
        <v>134.16989631171651</v>
      </c>
      <c r="AE23" s="109" t="str">
        <f>IFERROR(AC23*(1+Dashboard!$D$8),"-")</f>
        <v>-</v>
      </c>
      <c r="AF23" s="119">
        <f>IFERROR(AD23*(1+Dashboard!$D$7)*(1+Dashboard!$D$8)*(1+Dashboard!$D$10),"-")</f>
        <v>158.99969933091396</v>
      </c>
      <c r="AG23" s="112">
        <f>IF(AND(AE23="-",AF23="-"),"-",IFERROR(AE23*Dashboard!$D$9,0)+IFERROR(AF23*(1-Dashboard!$D$9),0))</f>
        <v>79.499849665456978</v>
      </c>
      <c r="AH23" s="51" t="s">
        <v>121</v>
      </c>
      <c r="AI23" s="49" t="s">
        <v>121</v>
      </c>
      <c r="AJ23" s="49" t="s">
        <v>121</v>
      </c>
      <c r="AK23" s="52" t="s">
        <v>121</v>
      </c>
      <c r="AL23" s="53" t="s">
        <v>121</v>
      </c>
      <c r="AM23" s="55">
        <v>245.50236346399146</v>
      </c>
      <c r="AN23" s="109" t="str">
        <f>IFERROR(AL23*(1+Dashboard!$D$8),"-")</f>
        <v>-</v>
      </c>
      <c r="AO23" s="119">
        <f>IFERROR(AM23*(1+Dashboard!$D$7)*(1+Dashboard!$D$8)*(1+Dashboard!$D$10),"-")</f>
        <v>290.93562005231007</v>
      </c>
      <c r="AP23" s="112">
        <f>IF(AND(AN23="-",AO23="-"),"-",IFERROR(AN23*Dashboard!$D$9,0)+IFERROR(AO23*(1-Dashboard!$D$9),0))</f>
        <v>145.46781002615504</v>
      </c>
      <c r="AQ23" s="56">
        <v>5.5734899914173857E-4</v>
      </c>
      <c r="AR23" s="58">
        <v>5.5734899914173857E-4</v>
      </c>
      <c r="AT23" s="36">
        <v>2030</v>
      </c>
      <c r="AU23" s="47"/>
      <c r="AV23" s="51" t="s">
        <v>121</v>
      </c>
      <c r="AW23" s="49" t="s">
        <v>121</v>
      </c>
      <c r="AX23" s="49" t="s">
        <v>121</v>
      </c>
      <c r="AY23" s="52" t="s">
        <v>121</v>
      </c>
      <c r="AZ23" s="53" t="s">
        <v>121</v>
      </c>
      <c r="BA23" s="55">
        <v>135.29302855431951</v>
      </c>
      <c r="BB23" s="109" t="str">
        <f>IFERROR(AZ23*(1+Dashboard!$D$8),"-")</f>
        <v>-</v>
      </c>
      <c r="BC23" s="119">
        <f>IFERROR(BA23*(1+Dashboard!$D$7)*(1+Dashboard!$D$8)*(1+Dashboard!$D$10),"-")</f>
        <v>160.3306811218504</v>
      </c>
      <c r="BD23" s="112">
        <f>IF(AND(BB23="-",BC23="-"),"-",IFERROR(BB23*Dashboard!$D$9,0)+IFERROR(BC23*(1-Dashboard!$D$9),0))</f>
        <v>80.165340560925202</v>
      </c>
      <c r="BE23" s="51" t="s">
        <v>121</v>
      </c>
      <c r="BF23" s="49" t="s">
        <v>121</v>
      </c>
      <c r="BG23" s="49" t="s">
        <v>121</v>
      </c>
      <c r="BH23" s="52" t="s">
        <v>121</v>
      </c>
      <c r="BI23" s="53" t="s">
        <v>121</v>
      </c>
      <c r="BJ23" s="55">
        <v>247.55745650364798</v>
      </c>
      <c r="BK23" s="109" t="str">
        <f>IFERROR(BI23*(1+Dashboard!$D$8),"-")</f>
        <v>-</v>
      </c>
      <c r="BL23" s="119">
        <f>IFERROR(BJ23*(1+Dashboard!$D$7)*(1+Dashboard!$D$8)*(1+Dashboard!$D$10),"-")</f>
        <v>293.37103354210876</v>
      </c>
      <c r="BM23" s="112">
        <f>IF(AND(BK23="-",BL23="-"),"-",IFERROR(BK23*Dashboard!$D$9,0)+IFERROR(BL23*(1-Dashboard!$D$9),0))</f>
        <v>146.68551677105438</v>
      </c>
      <c r="BO23" s="36">
        <v>2030</v>
      </c>
      <c r="BP23" s="47"/>
      <c r="BQ23" s="59">
        <v>94</v>
      </c>
      <c r="BR23" s="53" t="s">
        <v>121</v>
      </c>
      <c r="BS23" s="57">
        <v>1.6042174048482116</v>
      </c>
      <c r="BT23" s="112">
        <f>IF(AND(BR23="-",BS23="-"),"-",IFERROR(BR23*Dashboard!$D$9,0)+IFERROR(BS23*(1-Dashboard!$D$9),0))</f>
        <v>0.80210870242410581</v>
      </c>
      <c r="BU23" s="53" t="s">
        <v>121</v>
      </c>
      <c r="BV23" s="57">
        <v>2.8555069806298143</v>
      </c>
      <c r="BW23" s="112">
        <f>IF(AND(BU23="-",BV23="-"),"-",IFERROR(BU23*Dashboard!$D$9,0)+IFERROR(BV23*(1-Dashboard!$D$9),0))</f>
        <v>1.4277534903149072</v>
      </c>
      <c r="BX23" s="112">
        <f>IFERROR(BT23*(1+Dashboard!$D$7)*(1+Dashboard!$D$8),"-")</f>
        <v>0.93557959050747708</v>
      </c>
      <c r="BY23" s="112">
        <f>IFERROR(BW23*(1+Dashboard!$D$7)*(1+Dashboard!$D$8),"-")</f>
        <v>1.6653316711033079</v>
      </c>
    </row>
    <row r="24" spans="2:77" x14ac:dyDescent="0.2">
      <c r="B24" s="36">
        <v>2031</v>
      </c>
      <c r="C24" s="47"/>
      <c r="D24" s="48">
        <v>5.8224814555994459E-2</v>
      </c>
      <c r="E24" s="49">
        <v>5.4476074483435784E-2</v>
      </c>
      <c r="F24" s="49">
        <v>4.5815004423415268E-2</v>
      </c>
      <c r="G24" s="49">
        <v>3.9904773830008351E-2</v>
      </c>
      <c r="H24" s="50">
        <v>1.8250912057835645E-3</v>
      </c>
      <c r="I24" s="101">
        <f>IFERROR((D24+$H24)*(1+Dashboard!$D$7)*(1+Dashboard!$D$8),"-")</f>
        <v>7.0042210080537889E-2</v>
      </c>
      <c r="J24" s="102">
        <f>IFERROR((E24+$H24)*(1+Dashboard!$D$7)*(1+Dashboard!$D$8),"-")</f>
        <v>6.5669679659905458E-2</v>
      </c>
      <c r="K24" s="102">
        <f>IFERROR((F24+$H24)*(1+Dashboard!$D$7)*(1+Dashboard!$D$8),"-")</f>
        <v>5.5567407541897519E-2</v>
      </c>
      <c r="L24" s="103">
        <f>IFERROR((G24+$H24)*(1+Dashboard!$D$7)*(1+Dashboard!$D$8),"-")</f>
        <v>4.8673714577747697E-2</v>
      </c>
      <c r="M24" s="53">
        <v>82.490000000000009</v>
      </c>
      <c r="N24" s="54">
        <v>94.781010000000009</v>
      </c>
      <c r="O24" s="109">
        <f>M24*(1+Dashboard!$D$8)</f>
        <v>89.089200000000019</v>
      </c>
      <c r="P24" s="111">
        <f>N24*(1+Dashboard!$D$10)*(1+Dashboard!$D$7)*(1+Dashboard!$D$8)</f>
        <v>112.32141118502403</v>
      </c>
      <c r="Q24" s="112">
        <f>O24*Dashboard!$D$9+P24*(1-Dashboard!$D$9)</f>
        <v>100.70530559251202</v>
      </c>
      <c r="R24" s="51">
        <v>3.9862789167650861E-2</v>
      </c>
      <c r="S24" s="49">
        <v>4.0712349320554057E-2</v>
      </c>
      <c r="T24" s="49">
        <v>3.8832965735977248E-2</v>
      </c>
      <c r="U24" s="52">
        <v>3.9079730407874241E-2</v>
      </c>
      <c r="W24" s="36">
        <v>2031</v>
      </c>
      <c r="X24" s="47"/>
      <c r="Y24" s="51" t="s">
        <v>121</v>
      </c>
      <c r="Z24" s="49" t="s">
        <v>121</v>
      </c>
      <c r="AA24" s="49" t="s">
        <v>121</v>
      </c>
      <c r="AB24" s="52" t="s">
        <v>121</v>
      </c>
      <c r="AC24" s="53" t="s">
        <v>121</v>
      </c>
      <c r="AD24" s="55">
        <v>62.67982082976809</v>
      </c>
      <c r="AE24" s="109" t="str">
        <f>IFERROR(AC24*(1+Dashboard!$D$8),"-")</f>
        <v>-</v>
      </c>
      <c r="AF24" s="119">
        <f>IFERROR(AD24*(1+Dashboard!$D$7)*(1+Dashboard!$D$8)*(1+Dashboard!$D$10),"-")</f>
        <v>74.279498904094979</v>
      </c>
      <c r="AG24" s="112">
        <f>IF(AND(AE24="-",AF24="-"),"-",IFERROR(AE24*Dashboard!$D$9,0)+IFERROR(AF24*(1-Dashboard!$D$9),0))</f>
        <v>37.139749452047489</v>
      </c>
      <c r="AH24" s="51" t="s">
        <v>121</v>
      </c>
      <c r="AI24" s="49" t="s">
        <v>121</v>
      </c>
      <c r="AJ24" s="49" t="s">
        <v>121</v>
      </c>
      <c r="AK24" s="52" t="s">
        <v>121</v>
      </c>
      <c r="AL24" s="53" t="s">
        <v>121</v>
      </c>
      <c r="AM24" s="55">
        <v>141.71487187604961</v>
      </c>
      <c r="AN24" s="109" t="str">
        <f>IFERROR(AL24*(1+Dashboard!$D$8),"-")</f>
        <v>-</v>
      </c>
      <c r="AO24" s="119">
        <f>IFERROR(AM24*(1+Dashboard!$D$7)*(1+Dashboard!$D$8)*(1+Dashboard!$D$10),"-")</f>
        <v>167.94096618112388</v>
      </c>
      <c r="AP24" s="112">
        <f>IF(AND(AN24="-",AO24="-"),"-",IFERROR(AN24*Dashboard!$D$9,0)+IFERROR(AO24*(1-Dashboard!$D$9),0))</f>
        <v>83.970483090561942</v>
      </c>
      <c r="AQ24" s="56">
        <v>5.5734899914173857E-4</v>
      </c>
      <c r="AR24" s="58">
        <v>5.5734899914173857E-4</v>
      </c>
      <c r="AT24" s="36">
        <v>2031</v>
      </c>
      <c r="AU24" s="47"/>
      <c r="AV24" s="51" t="s">
        <v>121</v>
      </c>
      <c r="AW24" s="49" t="s">
        <v>121</v>
      </c>
      <c r="AX24" s="49" t="s">
        <v>121</v>
      </c>
      <c r="AY24" s="52" t="s">
        <v>121</v>
      </c>
      <c r="AZ24" s="53" t="s">
        <v>121</v>
      </c>
      <c r="BA24" s="55">
        <v>63.204511760220441</v>
      </c>
      <c r="BB24" s="109" t="str">
        <f>IFERROR(AZ24*(1+Dashboard!$D$8),"-")</f>
        <v>-</v>
      </c>
      <c r="BC24" s="119">
        <f>IFERROR(BA24*(1+Dashboard!$D$7)*(1+Dashboard!$D$8)*(1+Dashboard!$D$10),"-")</f>
        <v>74.901290397395073</v>
      </c>
      <c r="BD24" s="112">
        <f>IF(AND(BB24="-",BC24="-"),"-",IFERROR(BB24*Dashboard!$D$9,0)+IFERROR(BC24*(1-Dashboard!$D$9),0))</f>
        <v>37.450645198697536</v>
      </c>
      <c r="BE24" s="51" t="s">
        <v>121</v>
      </c>
      <c r="BF24" s="49" t="s">
        <v>121</v>
      </c>
      <c r="BG24" s="49" t="s">
        <v>121</v>
      </c>
      <c r="BH24" s="52" t="s">
        <v>121</v>
      </c>
      <c r="BI24" s="53" t="s">
        <v>121</v>
      </c>
      <c r="BJ24" s="55">
        <v>142.90116288644552</v>
      </c>
      <c r="BK24" s="109" t="str">
        <f>IFERROR(BI24*(1+Dashboard!$D$8),"-")</f>
        <v>-</v>
      </c>
      <c r="BL24" s="119">
        <f>IFERROR(BJ24*(1+Dashboard!$D$7)*(1+Dashboard!$D$8)*(1+Dashboard!$D$10),"-")</f>
        <v>169.34679505300207</v>
      </c>
      <c r="BM24" s="112">
        <f>IF(AND(BK24="-",BL24="-"),"-",IFERROR(BK24*Dashboard!$D$9,0)+IFERROR(BL24*(1-Dashboard!$D$9),0))</f>
        <v>84.673397526501034</v>
      </c>
      <c r="BO24" s="36">
        <v>2031</v>
      </c>
      <c r="BP24" s="47"/>
      <c r="BQ24" s="59">
        <v>94</v>
      </c>
      <c r="BR24" s="53" t="s">
        <v>121</v>
      </c>
      <c r="BS24" s="57">
        <v>1.0094683881034754</v>
      </c>
      <c r="BT24" s="112">
        <f>IF(AND(BR24="-",BS24="-"),"-",IFERROR(BR24*Dashboard!$D$9,0)+IFERROR(BS24*(1-Dashboard!$D$9),0))</f>
        <v>0.50473419405173769</v>
      </c>
      <c r="BU24" s="53" t="s">
        <v>121</v>
      </c>
      <c r="BV24" s="57">
        <v>2.2600038539630045</v>
      </c>
      <c r="BW24" s="112">
        <f>IF(AND(BU24="-",BV24="-"),"-",IFERROR(BU24*Dashboard!$D$9,0)+IFERROR(BV24*(1-Dashboard!$D$9),0))</f>
        <v>1.1300019269815023</v>
      </c>
      <c r="BX24" s="112">
        <f>IFERROR(BT24*(1+Dashboard!$D$7)*(1+Dashboard!$D$8),"-")</f>
        <v>0.58872196394194698</v>
      </c>
      <c r="BY24" s="112">
        <f>IFERROR(BW24*(1+Dashboard!$D$7)*(1+Dashboard!$D$8),"-")</f>
        <v>1.3180342476312243</v>
      </c>
    </row>
    <row r="25" spans="2:77" x14ac:dyDescent="0.2">
      <c r="B25" s="36">
        <v>2032</v>
      </c>
      <c r="C25" s="47"/>
      <c r="D25" s="48">
        <v>5.6874058213522406E-2</v>
      </c>
      <c r="E25" s="49">
        <v>5.2839575147150326E-2</v>
      </c>
      <c r="F25" s="49">
        <v>4.6792010341545585E-2</v>
      </c>
      <c r="G25" s="49">
        <v>4.041257073940091E-2</v>
      </c>
      <c r="H25" s="50">
        <v>2.4409921441015587E-3</v>
      </c>
      <c r="I25" s="101">
        <f>IFERROR((D25+$H25)*(1+Dashboard!$D$7)*(1+Dashboard!$D$8),"-")</f>
        <v>6.9185074737132604E-2</v>
      </c>
      <c r="J25" s="102">
        <f>IFERROR((E25+$H25)*(1+Dashboard!$D$7)*(1+Dashboard!$D$8),"-")</f>
        <v>6.4479253688516203E-2</v>
      </c>
      <c r="K25" s="102">
        <f>IFERROR((F25+$H25)*(1+Dashboard!$D$7)*(1+Dashboard!$D$8),"-")</f>
        <v>5.7425374099258839E-2</v>
      </c>
      <c r="L25" s="103">
        <f>IFERROR((G25+$H25)*(1+Dashboard!$D$7)*(1+Dashboard!$D$8),"-")</f>
        <v>4.9984395747317285E-2</v>
      </c>
      <c r="M25" s="53">
        <v>88.13</v>
      </c>
      <c r="N25" s="54">
        <v>100.99697999999999</v>
      </c>
      <c r="O25" s="109">
        <f>M25*(1+Dashboard!$D$8)</f>
        <v>95.180400000000006</v>
      </c>
      <c r="P25" s="111">
        <f>N25*(1+Dashboard!$D$10)*(1+Dashboard!$D$7)*(1+Dashboard!$D$8)</f>
        <v>119.68772351155199</v>
      </c>
      <c r="Q25" s="112">
        <f>O25*Dashboard!$D$9+P25*(1-Dashboard!$D$9)</f>
        <v>107.434061755776</v>
      </c>
      <c r="R25" s="51">
        <v>3.8567633434174561E-2</v>
      </c>
      <c r="S25" s="49">
        <v>3.9389591085448025E-2</v>
      </c>
      <c r="T25" s="49">
        <v>3.7571269320071293E-2</v>
      </c>
      <c r="U25" s="52">
        <v>3.7810016522887471E-2</v>
      </c>
      <c r="W25" s="36">
        <v>2032</v>
      </c>
      <c r="X25" s="47"/>
      <c r="Y25" s="51" t="s">
        <v>121</v>
      </c>
      <c r="Z25" s="49" t="s">
        <v>121</v>
      </c>
      <c r="AA25" s="49" t="s">
        <v>121</v>
      </c>
      <c r="AB25" s="52" t="s">
        <v>121</v>
      </c>
      <c r="AC25" s="53" t="s">
        <v>121</v>
      </c>
      <c r="AD25" s="55">
        <v>18.161000157893621</v>
      </c>
      <c r="AE25" s="109" t="str">
        <f>IFERROR(AC25*(1+Dashboard!$D$8),"-")</f>
        <v>-</v>
      </c>
      <c r="AF25" s="119">
        <f>IFERROR(AD25*(1+Dashboard!$D$7)*(1+Dashboard!$D$8)*(1+Dashboard!$D$10),"-")</f>
        <v>21.5219184335138</v>
      </c>
      <c r="AG25" s="112">
        <f>IF(AND(AE25="-",AF25="-"),"-",IFERROR(AE25*Dashboard!$D$9,0)+IFERROR(AF25*(1-Dashboard!$D$9),0))</f>
        <v>10.7609592167569</v>
      </c>
      <c r="AH25" s="51" t="s">
        <v>121</v>
      </c>
      <c r="AI25" s="49" t="s">
        <v>121</v>
      </c>
      <c r="AJ25" s="49" t="s">
        <v>121</v>
      </c>
      <c r="AK25" s="52" t="s">
        <v>121</v>
      </c>
      <c r="AL25" s="53" t="s">
        <v>121</v>
      </c>
      <c r="AM25" s="55">
        <v>66.622706461577096</v>
      </c>
      <c r="AN25" s="109" t="str">
        <f>IFERROR(AL25*(1+Dashboard!$D$8),"-")</f>
        <v>-</v>
      </c>
      <c r="AO25" s="119">
        <f>IFERROR(AM25*(1+Dashboard!$D$7)*(1+Dashboard!$D$8)*(1+Dashboard!$D$10),"-")</f>
        <v>78.952064413852071</v>
      </c>
      <c r="AP25" s="112">
        <f>IF(AND(AN25="-",AO25="-"),"-",IFERROR(AN25*Dashboard!$D$9,0)+IFERROR(AO25*(1-Dashboard!$D$9),0))</f>
        <v>39.476032206926035</v>
      </c>
      <c r="AQ25" s="56">
        <v>5.5734899914173857E-4</v>
      </c>
      <c r="AR25" s="58">
        <v>5.5734899914173857E-4</v>
      </c>
      <c r="AT25" s="36">
        <v>2032</v>
      </c>
      <c r="AU25" s="47"/>
      <c r="AV25" s="51" t="s">
        <v>121</v>
      </c>
      <c r="AW25" s="49" t="s">
        <v>121</v>
      </c>
      <c r="AX25" s="49" t="s">
        <v>121</v>
      </c>
      <c r="AY25" s="52" t="s">
        <v>121</v>
      </c>
      <c r="AZ25" s="53" t="s">
        <v>121</v>
      </c>
      <c r="BA25" s="55">
        <v>18.313025354274924</v>
      </c>
      <c r="BB25" s="109" t="str">
        <f>IFERROR(AZ25*(1+Dashboard!$D$8),"-")</f>
        <v>-</v>
      </c>
      <c r="BC25" s="119">
        <f>IFERROR(BA25*(1+Dashboard!$D$7)*(1+Dashboard!$D$8)*(1+Dashboard!$D$10),"-")</f>
        <v>21.702077777597893</v>
      </c>
      <c r="BD25" s="112">
        <f>IF(AND(BB25="-",BC25="-"),"-",IFERROR(BB25*Dashboard!$D$9,0)+IFERROR(BC25*(1-Dashboard!$D$9),0))</f>
        <v>10.851038888798946</v>
      </c>
      <c r="BE25" s="51" t="s">
        <v>121</v>
      </c>
      <c r="BF25" s="49" t="s">
        <v>121</v>
      </c>
      <c r="BG25" s="49" t="s">
        <v>121</v>
      </c>
      <c r="BH25" s="52" t="s">
        <v>121</v>
      </c>
      <c r="BI25" s="53" t="s">
        <v>121</v>
      </c>
      <c r="BJ25" s="55">
        <v>67.180403171296703</v>
      </c>
      <c r="BK25" s="109" t="str">
        <f>IFERROR(BI25*(1+Dashboard!$D$8),"-")</f>
        <v>-</v>
      </c>
      <c r="BL25" s="119">
        <f>IFERROR(BJ25*(1+Dashboard!$D$7)*(1+Dashboard!$D$8)*(1+Dashboard!$D$10),"-")</f>
        <v>79.612969815144496</v>
      </c>
      <c r="BM25" s="112">
        <f>IF(AND(BK25="-",BL25="-"),"-",IFERROR(BK25*Dashboard!$D$9,0)+IFERROR(BL25*(1-Dashboard!$D$9),0))</f>
        <v>39.806484907572248</v>
      </c>
      <c r="BO25" s="36">
        <v>2032</v>
      </c>
      <c r="BP25" s="47"/>
      <c r="BQ25" s="59">
        <v>94</v>
      </c>
      <c r="BR25" s="53" t="s">
        <v>121</v>
      </c>
      <c r="BS25" s="57">
        <v>0.27217392728770429</v>
      </c>
      <c r="BT25" s="112">
        <f>IF(AND(BR25="-",BS25="-"),"-",IFERROR(BR25*Dashboard!$D$9,0)+IFERROR(BS25*(1-Dashboard!$D$9),0))</f>
        <v>0.13608696364385214</v>
      </c>
      <c r="BU25" s="53" t="s">
        <v>121</v>
      </c>
      <c r="BV25" s="57">
        <v>1.0726854781338935</v>
      </c>
      <c r="BW25" s="112">
        <f>IF(AND(BU25="-",BV25="-"),"-",IFERROR(BU25*Dashboard!$D$9,0)+IFERROR(BV25*(1-Dashboard!$D$9),0))</f>
        <v>0.53634273906694674</v>
      </c>
      <c r="BX25" s="112">
        <f>IFERROR(BT25*(1+Dashboard!$D$7)*(1+Dashboard!$D$8),"-")</f>
        <v>0.15873183439418917</v>
      </c>
      <c r="BY25" s="112">
        <f>IFERROR(BW25*(1+Dashboard!$D$7)*(1+Dashboard!$D$8),"-")</f>
        <v>0.62559017084768676</v>
      </c>
    </row>
    <row r="26" spans="2:77" x14ac:dyDescent="0.2">
      <c r="B26" s="36">
        <v>2033</v>
      </c>
      <c r="C26" s="47"/>
      <c r="D26" s="48">
        <v>6.1504878411059595E-2</v>
      </c>
      <c r="E26" s="49">
        <v>5.3955279924208385E-2</v>
      </c>
      <c r="F26" s="49">
        <v>4.7512396569320853E-2</v>
      </c>
      <c r="G26" s="49">
        <v>3.8733183860474647E-2</v>
      </c>
      <c r="H26" s="50">
        <v>2.5566103029773242E-3</v>
      </c>
      <c r="I26" s="101">
        <f>IFERROR((D26+$H26)*(1+Dashboard!$D$7)*(1+Dashboard!$D$8),"-")</f>
        <v>7.472132043605266E-2</v>
      </c>
      <c r="J26" s="102">
        <f>IFERROR((E26+$H26)*(1+Dashboard!$D$7)*(1+Dashboard!$D$8),"-")</f>
        <v>6.5915468760989429E-2</v>
      </c>
      <c r="K26" s="102">
        <f>IFERROR((F26+$H26)*(1+Dashboard!$D$7)*(1+Dashboard!$D$8),"-")</f>
        <v>5.8400489615848601E-2</v>
      </c>
      <c r="L26" s="103">
        <f>IFERROR((G26+$H26)*(1+Dashboard!$D$7)*(1+Dashboard!$D$8),"-")</f>
        <v>4.8160415912250384E-2</v>
      </c>
      <c r="M26" s="53">
        <v>83.9</v>
      </c>
      <c r="N26" s="54">
        <v>97.743500000000012</v>
      </c>
      <c r="O26" s="109">
        <f>M26*(1+Dashboard!$D$8)</f>
        <v>90.612000000000009</v>
      </c>
      <c r="P26" s="111">
        <f>N26*(1+Dashboard!$D$10)*(1+Dashboard!$D$7)*(1+Dashboard!$D$8)</f>
        <v>115.83214669440002</v>
      </c>
      <c r="Q26" s="112">
        <f>O26*Dashboard!$D$9+P26*(1-Dashboard!$D$9)</f>
        <v>103.22207334720002</v>
      </c>
      <c r="R26" s="51">
        <v>3.7846151073018419E-2</v>
      </c>
      <c r="S26" s="49">
        <v>3.8652732412752751E-2</v>
      </c>
      <c r="T26" s="49">
        <v>3.6868425881493631E-2</v>
      </c>
      <c r="U26" s="52">
        <v>3.7102706854980461E-2</v>
      </c>
      <c r="W26" s="36">
        <v>2033</v>
      </c>
      <c r="X26" s="47"/>
      <c r="Y26" s="51" t="s">
        <v>121</v>
      </c>
      <c r="Z26" s="49" t="s">
        <v>121</v>
      </c>
      <c r="AA26" s="49" t="s">
        <v>121</v>
      </c>
      <c r="AB26" s="52" t="s">
        <v>121</v>
      </c>
      <c r="AC26" s="53" t="s">
        <v>121</v>
      </c>
      <c r="AD26" s="55" t="s">
        <v>121</v>
      </c>
      <c r="AE26" s="109" t="str">
        <f>IFERROR(AC26*(1+Dashboard!$D$8),"-")</f>
        <v>-</v>
      </c>
      <c r="AF26" s="119" t="str">
        <f>IFERROR(AD26*(1+Dashboard!$D$7)*(1+Dashboard!$D$8)*(1+Dashboard!$D$10),"-")</f>
        <v>-</v>
      </c>
      <c r="AG26" s="112" t="str">
        <f>IF(AND(AE26="-",AF26="-"),"-",IFERROR(AE26*Dashboard!$D$9,0)+IFERROR(AF26*(1-Dashboard!$D$9),0))</f>
        <v>-</v>
      </c>
      <c r="AH26" s="51" t="s">
        <v>121</v>
      </c>
      <c r="AI26" s="49" t="s">
        <v>121</v>
      </c>
      <c r="AJ26" s="49" t="s">
        <v>121</v>
      </c>
      <c r="AK26" s="52" t="s">
        <v>121</v>
      </c>
      <c r="AL26" s="53" t="s">
        <v>121</v>
      </c>
      <c r="AM26" s="55">
        <v>16.176512321270977</v>
      </c>
      <c r="AN26" s="109" t="str">
        <f>IFERROR(AL26*(1+Dashboard!$D$8),"-")</f>
        <v>-</v>
      </c>
      <c r="AO26" s="119">
        <f>IFERROR(AM26*(1+Dashboard!$D$7)*(1+Dashboard!$D$8)*(1+Dashboard!$D$10),"-")</f>
        <v>19.170176515074953</v>
      </c>
      <c r="AP26" s="112">
        <f>IF(AND(AN26="-",AO26="-"),"-",IFERROR(AN26*Dashboard!$D$9,0)+IFERROR(AO26*(1-Dashboard!$D$9),0))</f>
        <v>9.5850882575374765</v>
      </c>
      <c r="AQ26" s="56">
        <v>5.5734899914173857E-4</v>
      </c>
      <c r="AR26" s="58">
        <v>5.5734899914173857E-4</v>
      </c>
      <c r="AT26" s="36">
        <v>2033</v>
      </c>
      <c r="AU26" s="47"/>
      <c r="AV26" s="51" t="s">
        <v>121</v>
      </c>
      <c r="AW26" s="49" t="s">
        <v>121</v>
      </c>
      <c r="AX26" s="49" t="s">
        <v>121</v>
      </c>
      <c r="AY26" s="52" t="s">
        <v>121</v>
      </c>
      <c r="AZ26" s="53" t="s">
        <v>121</v>
      </c>
      <c r="BA26" s="55" t="s">
        <v>121</v>
      </c>
      <c r="BB26" s="109" t="str">
        <f>IFERROR(AZ26*(1+Dashboard!$D$8),"-")</f>
        <v>-</v>
      </c>
      <c r="BC26" s="119" t="str">
        <f>IFERROR(BA26*(1+Dashboard!$D$7)*(1+Dashboard!$D$8)*(1+Dashboard!$D$10),"-")</f>
        <v>-</v>
      </c>
      <c r="BD26" s="112" t="str">
        <f>IF(AND(BB26="-",BC26="-"),"-",IFERROR(BB26*Dashboard!$D$9,0)+IFERROR(BC26*(1-Dashboard!$D$9),0))</f>
        <v>-</v>
      </c>
      <c r="BE26" s="51" t="s">
        <v>121</v>
      </c>
      <c r="BF26" s="49" t="s">
        <v>121</v>
      </c>
      <c r="BG26" s="49" t="s">
        <v>121</v>
      </c>
      <c r="BH26" s="52" t="s">
        <v>121</v>
      </c>
      <c r="BI26" s="53" t="s">
        <v>121</v>
      </c>
      <c r="BJ26" s="55">
        <v>16.311925428535154</v>
      </c>
      <c r="BK26" s="109" t="str">
        <f>IFERROR(BI26*(1+Dashboard!$D$8),"-")</f>
        <v>-</v>
      </c>
      <c r="BL26" s="119">
        <f>IFERROR(BJ26*(1+Dashboard!$D$7)*(1+Dashboard!$D$8)*(1+Dashboard!$D$10),"-")</f>
        <v>19.330649496960902</v>
      </c>
      <c r="BM26" s="112">
        <f>IF(AND(BK26="-",BL26="-"),"-",IFERROR(BK26*Dashboard!$D$9,0)+IFERROR(BL26*(1-Dashboard!$D$9),0))</f>
        <v>9.665324748480451</v>
      </c>
      <c r="BO26" s="36">
        <v>2033</v>
      </c>
      <c r="BP26" s="47"/>
      <c r="BQ26" s="59">
        <v>94</v>
      </c>
      <c r="BR26" s="53" t="s">
        <v>121</v>
      </c>
      <c r="BS26" s="57" t="s">
        <v>121</v>
      </c>
      <c r="BT26" s="112" t="str">
        <f>IF(AND(BR26="-",BS26="-"),"-",IFERROR(BR26*Dashboard!$D$9,0)+IFERROR(BS26*(1-Dashboard!$D$9),0))</f>
        <v>-</v>
      </c>
      <c r="BU26" s="53" t="s">
        <v>121</v>
      </c>
      <c r="BV26" s="57">
        <v>0.18181130588279734</v>
      </c>
      <c r="BW26" s="112">
        <f>IF(AND(BU26="-",BV26="-"),"-",IFERROR(BU26*Dashboard!$D$9,0)+IFERROR(BV26*(1-Dashboard!$D$9),0))</f>
        <v>9.0905652941398671E-2</v>
      </c>
      <c r="BX26" s="112" t="str">
        <f>IFERROR(BT26*(1+Dashboard!$D$7)*(1+Dashboard!$D$8),"-")</f>
        <v>-</v>
      </c>
      <c r="BY26" s="112">
        <f>IFERROR(BW26*(1+Dashboard!$D$7)*(1+Dashboard!$D$8),"-")</f>
        <v>0.10603235359084742</v>
      </c>
    </row>
    <row r="27" spans="2:77" x14ac:dyDescent="0.2">
      <c r="B27" s="36">
        <v>2034</v>
      </c>
      <c r="C27" s="47"/>
      <c r="D27" s="48">
        <v>6.0627528081378237E-2</v>
      </c>
      <c r="E27" s="49">
        <v>5.0881910948461027E-2</v>
      </c>
      <c r="F27" s="49">
        <v>5.0465782917132683E-2</v>
      </c>
      <c r="G27" s="49">
        <v>3.9573558375927902E-2</v>
      </c>
      <c r="H27" s="50">
        <v>2.6777047427555592E-3</v>
      </c>
      <c r="I27" s="101">
        <f>IFERROR((D27+$H27)*(1+Dashboard!$D$7)*(1+Dashboard!$D$8),"-")</f>
        <v>7.3839223566069673E-2</v>
      </c>
      <c r="J27" s="102">
        <f>IFERROR((E27+$H27)*(1+Dashboard!$D$7)*(1+Dashboard!$D$8),"-")</f>
        <v>6.2471935742235037E-2</v>
      </c>
      <c r="K27" s="102">
        <f>IFERROR((F27+$H27)*(1+Dashboard!$D$7)*(1+Dashboard!$D$8),"-")</f>
        <v>6.1986564006493654E-2</v>
      </c>
      <c r="L27" s="103">
        <f>IFERROR((G27+$H27)*(1+Dashboard!$D$7)*(1+Dashboard!$D$8),"-")</f>
        <v>4.9281873301632403E-2</v>
      </c>
      <c r="M27" s="53">
        <v>82.490000000000009</v>
      </c>
      <c r="N27" s="54">
        <v>94.781010000000009</v>
      </c>
      <c r="O27" s="109">
        <f>M27*(1+Dashboard!$D$8)</f>
        <v>89.089200000000019</v>
      </c>
      <c r="P27" s="111">
        <f>N27*(1+Dashboard!$D$10)*(1+Dashboard!$D$7)*(1+Dashboard!$D$8)</f>
        <v>112.32141118502403</v>
      </c>
      <c r="Q27" s="112">
        <f>O27*Dashboard!$D$9+P27*(1-Dashboard!$D$9)</f>
        <v>100.70530559251202</v>
      </c>
      <c r="R27" s="51">
        <v>3.7733818298879479E-2</v>
      </c>
      <c r="S27" s="49">
        <v>3.8538005590159935E-2</v>
      </c>
      <c r="T27" s="49">
        <v>3.6758995135169809E-2</v>
      </c>
      <c r="U27" s="52">
        <v>3.6992580729313336E-2</v>
      </c>
      <c r="W27" s="36">
        <v>2034</v>
      </c>
      <c r="X27" s="47"/>
      <c r="Y27" s="51" t="s">
        <v>121</v>
      </c>
      <c r="Z27" s="49" t="s">
        <v>121</v>
      </c>
      <c r="AA27" s="49" t="s">
        <v>121</v>
      </c>
      <c r="AB27" s="52" t="s">
        <v>121</v>
      </c>
      <c r="AC27" s="53" t="s">
        <v>121</v>
      </c>
      <c r="AD27" s="55" t="s">
        <v>121</v>
      </c>
      <c r="AE27" s="109" t="str">
        <f>IFERROR(AC27*(1+Dashboard!$D$8),"-")</f>
        <v>-</v>
      </c>
      <c r="AF27" s="119" t="str">
        <f>IFERROR(AD27*(1+Dashboard!$D$7)*(1+Dashboard!$D$8)*(1+Dashboard!$D$10),"-")</f>
        <v>-</v>
      </c>
      <c r="AG27" s="112" t="str">
        <f>IF(AND(AE27="-",AF27="-"),"-",IFERROR(AE27*Dashboard!$D$9,0)+IFERROR(AF27*(1-Dashboard!$D$9),0))</f>
        <v>-</v>
      </c>
      <c r="AH27" s="51" t="s">
        <v>121</v>
      </c>
      <c r="AI27" s="49" t="s">
        <v>121</v>
      </c>
      <c r="AJ27" s="49" t="s">
        <v>121</v>
      </c>
      <c r="AK27" s="52" t="s">
        <v>121</v>
      </c>
      <c r="AL27" s="53" t="s">
        <v>121</v>
      </c>
      <c r="AM27" s="55" t="s">
        <v>121</v>
      </c>
      <c r="AN27" s="109" t="str">
        <f>IFERROR(AL27*(1+Dashboard!$D$8),"-")</f>
        <v>-</v>
      </c>
      <c r="AO27" s="119" t="str">
        <f>IFERROR(AM27*(1+Dashboard!$D$7)*(1+Dashboard!$D$8)*(1+Dashboard!$D$10),"-")</f>
        <v>-</v>
      </c>
      <c r="AP27" s="112" t="str">
        <f>IF(AND(AN27="-",AO27="-"),"-",IFERROR(AN27*Dashboard!$D$9,0)+IFERROR(AO27*(1-Dashboard!$D$9),0))</f>
        <v>-</v>
      </c>
      <c r="AQ27" s="56">
        <v>5.5734899914173857E-4</v>
      </c>
      <c r="AR27" s="58">
        <v>5.5734899914173857E-4</v>
      </c>
      <c r="AT27" s="36">
        <v>2034</v>
      </c>
      <c r="AU27" s="47"/>
      <c r="AV27" s="51" t="s">
        <v>121</v>
      </c>
      <c r="AW27" s="49" t="s">
        <v>121</v>
      </c>
      <c r="AX27" s="49" t="s">
        <v>121</v>
      </c>
      <c r="AY27" s="52" t="s">
        <v>121</v>
      </c>
      <c r="AZ27" s="53" t="s">
        <v>121</v>
      </c>
      <c r="BA27" s="55" t="s">
        <v>121</v>
      </c>
      <c r="BB27" s="109" t="str">
        <f>IFERROR(AZ27*(1+Dashboard!$D$8),"-")</f>
        <v>-</v>
      </c>
      <c r="BC27" s="119" t="str">
        <f>IFERROR(BA27*(1+Dashboard!$D$7)*(1+Dashboard!$D$8)*(1+Dashboard!$D$10),"-")</f>
        <v>-</v>
      </c>
      <c r="BD27" s="112" t="str">
        <f>IF(AND(BB27="-",BC27="-"),"-",IFERROR(BB27*Dashboard!$D$9,0)+IFERROR(BC27*(1-Dashboard!$D$9),0))</f>
        <v>-</v>
      </c>
      <c r="BE27" s="51" t="s">
        <v>121</v>
      </c>
      <c r="BF27" s="49" t="s">
        <v>121</v>
      </c>
      <c r="BG27" s="49" t="s">
        <v>121</v>
      </c>
      <c r="BH27" s="52" t="s">
        <v>121</v>
      </c>
      <c r="BI27" s="53" t="s">
        <v>121</v>
      </c>
      <c r="BJ27" s="55" t="s">
        <v>121</v>
      </c>
      <c r="BK27" s="109" t="str">
        <f>IFERROR(BI27*(1+Dashboard!$D$8),"-")</f>
        <v>-</v>
      </c>
      <c r="BL27" s="119" t="str">
        <f>IFERROR(BJ27*(1+Dashboard!$D$7)*(1+Dashboard!$D$8)*(1+Dashboard!$D$10),"-")</f>
        <v>-</v>
      </c>
      <c r="BM27" s="112" t="str">
        <f>IF(AND(BK27="-",BL27="-"),"-",IFERROR(BK27*Dashboard!$D$9,0)+IFERROR(BL27*(1-Dashboard!$D$9),0))</f>
        <v>-</v>
      </c>
      <c r="BO27" s="36">
        <v>2034</v>
      </c>
      <c r="BP27" s="47"/>
      <c r="BQ27" s="59">
        <v>94</v>
      </c>
      <c r="BR27" s="53" t="s">
        <v>121</v>
      </c>
      <c r="BS27" s="57" t="s">
        <v>121</v>
      </c>
      <c r="BT27" s="112" t="str">
        <f>IF(AND(BR27="-",BS27="-"),"-",IFERROR(BR27*Dashboard!$D$9,0)+IFERROR(BS27*(1-Dashboard!$D$9),0))</f>
        <v>-</v>
      </c>
      <c r="BU27" s="53" t="s">
        <v>121</v>
      </c>
      <c r="BV27" s="57" t="s">
        <v>121</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v>6.2672202432734678E-2</v>
      </c>
      <c r="E28" s="49">
        <v>5.5915911719035413E-2</v>
      </c>
      <c r="F28" s="49">
        <v>5.6201964392924492E-2</v>
      </c>
      <c r="G28" s="49">
        <v>4.7445675422551147E-2</v>
      </c>
      <c r="H28" s="50">
        <v>2.8045348487509441E-3</v>
      </c>
      <c r="I28" s="101">
        <f>IFERROR((D28+$H28)*(1+Dashboard!$D$7)*(1+Dashboard!$D$8),"-")</f>
        <v>7.6372066365124835E-2</v>
      </c>
      <c r="J28" s="102">
        <f>IFERROR((E28+$H28)*(1+Dashboard!$D$7)*(1+Dashboard!$D$8),"-")</f>
        <v>6.8491528876666014E-2</v>
      </c>
      <c r="K28" s="102">
        <f>IFERROR((F28+$H28)*(1+Dashboard!$D$7)*(1+Dashboard!$D$8),"-")</f>
        <v>6.8825180715490222E-2</v>
      </c>
      <c r="L28" s="103">
        <f>IFERROR((G28+$H28)*(1+Dashboard!$D$7)*(1+Dashboard!$D$8),"-")</f>
        <v>5.8611845260446764E-2</v>
      </c>
      <c r="M28" s="53">
        <v>88.13</v>
      </c>
      <c r="N28" s="54">
        <v>100.99697999999999</v>
      </c>
      <c r="O28" s="109">
        <f>M28*(1+Dashboard!$D$8)</f>
        <v>95.180400000000006</v>
      </c>
      <c r="P28" s="111">
        <f>N28*(1+Dashboard!$D$10)*(1+Dashboard!$D$7)*(1+Dashboard!$D$8)</f>
        <v>119.68772351155199</v>
      </c>
      <c r="Q28" s="112">
        <f>O28*Dashboard!$D$9+P28*(1-Dashboard!$D$9)</f>
        <v>107.434061755776</v>
      </c>
      <c r="R28" s="51">
        <v>3.4900000599268316E-2</v>
      </c>
      <c r="S28" s="49">
        <v>3.5643793255641112E-2</v>
      </c>
      <c r="T28" s="49">
        <v>3.3998386860415439E-2</v>
      </c>
      <c r="U28" s="52">
        <v>3.4214430127254183E-2</v>
      </c>
      <c r="W28" s="36">
        <v>2035</v>
      </c>
      <c r="X28" s="47"/>
      <c r="Y28" s="51" t="s">
        <v>121</v>
      </c>
      <c r="Z28" s="49" t="s">
        <v>121</v>
      </c>
      <c r="AA28" s="49" t="s">
        <v>121</v>
      </c>
      <c r="AB28" s="52" t="s">
        <v>121</v>
      </c>
      <c r="AC28" s="53" t="s">
        <v>121</v>
      </c>
      <c r="AD28" s="55" t="s">
        <v>121</v>
      </c>
      <c r="AE28" s="109" t="str">
        <f>IFERROR(AC28*(1+Dashboard!$D$8),"-")</f>
        <v>-</v>
      </c>
      <c r="AF28" s="119" t="str">
        <f>IFERROR(AD28*(1+Dashboard!$D$7)*(1+Dashboard!$D$8)*(1+Dashboard!$D$10),"-")</f>
        <v>-</v>
      </c>
      <c r="AG28" s="112" t="str">
        <f>IF(AND(AE28="-",AF28="-"),"-",IFERROR(AE28*Dashboard!$D$9,0)+IFERROR(AF28*(1-Dashboard!$D$9),0))</f>
        <v>-</v>
      </c>
      <c r="AH28" s="51" t="s">
        <v>121</v>
      </c>
      <c r="AI28" s="49" t="s">
        <v>121</v>
      </c>
      <c r="AJ28" s="49" t="s">
        <v>121</v>
      </c>
      <c r="AK28" s="52" t="s">
        <v>121</v>
      </c>
      <c r="AL28" s="53" t="s">
        <v>121</v>
      </c>
      <c r="AM28" s="55" t="s">
        <v>121</v>
      </c>
      <c r="AN28" s="109" t="str">
        <f>IFERROR(AL28*(1+Dashboard!$D$8),"-")</f>
        <v>-</v>
      </c>
      <c r="AO28" s="119" t="str">
        <f>IFERROR(AM28*(1+Dashboard!$D$7)*(1+Dashboard!$D$8)*(1+Dashboard!$D$10),"-")</f>
        <v>-</v>
      </c>
      <c r="AP28" s="112" t="str">
        <f>IF(AND(AN28="-",AO28="-"),"-",IFERROR(AN28*Dashboard!$D$9,0)+IFERROR(AO28*(1-Dashboard!$D$9),0))</f>
        <v>-</v>
      </c>
      <c r="AQ28" s="56">
        <v>5.5734899914173857E-4</v>
      </c>
      <c r="AR28" s="58">
        <v>5.5734899914173857E-4</v>
      </c>
      <c r="AT28" s="36">
        <v>2035</v>
      </c>
      <c r="AU28" s="47"/>
      <c r="AV28" s="51" t="s">
        <v>121</v>
      </c>
      <c r="AW28" s="49" t="s">
        <v>121</v>
      </c>
      <c r="AX28" s="49" t="s">
        <v>121</v>
      </c>
      <c r="AY28" s="52" t="s">
        <v>121</v>
      </c>
      <c r="AZ28" s="53" t="s">
        <v>121</v>
      </c>
      <c r="BA28" s="55" t="s">
        <v>121</v>
      </c>
      <c r="BB28" s="109" t="str">
        <f>IFERROR(AZ28*(1+Dashboard!$D$8),"-")</f>
        <v>-</v>
      </c>
      <c r="BC28" s="119" t="str">
        <f>IFERROR(BA28*(1+Dashboard!$D$7)*(1+Dashboard!$D$8)*(1+Dashboard!$D$10),"-")</f>
        <v>-</v>
      </c>
      <c r="BD28" s="112" t="str">
        <f>IF(AND(BB28="-",BC28="-"),"-",IFERROR(BB28*Dashboard!$D$9,0)+IFERROR(BC28*(1-Dashboard!$D$9),0))</f>
        <v>-</v>
      </c>
      <c r="BE28" s="51" t="s">
        <v>121</v>
      </c>
      <c r="BF28" s="49" t="s">
        <v>121</v>
      </c>
      <c r="BG28" s="49" t="s">
        <v>121</v>
      </c>
      <c r="BH28" s="52" t="s">
        <v>121</v>
      </c>
      <c r="BI28" s="53" t="s">
        <v>121</v>
      </c>
      <c r="BJ28" s="55" t="s">
        <v>121</v>
      </c>
      <c r="BK28" s="109" t="str">
        <f>IFERROR(BI28*(1+Dashboard!$D$8),"-")</f>
        <v>-</v>
      </c>
      <c r="BL28" s="119" t="str">
        <f>IFERROR(BJ28*(1+Dashboard!$D$7)*(1+Dashboard!$D$8)*(1+Dashboard!$D$10),"-")</f>
        <v>-</v>
      </c>
      <c r="BM28" s="112" t="str">
        <f>IF(AND(BK28="-",BL28="-"),"-",IFERROR(BK28*Dashboard!$D$9,0)+IFERROR(BL28*(1-Dashboard!$D$9),0))</f>
        <v>-</v>
      </c>
      <c r="BO28" s="36">
        <v>2035</v>
      </c>
      <c r="BP28" s="47"/>
      <c r="BQ28" s="59">
        <v>94</v>
      </c>
      <c r="BR28" s="53" t="s">
        <v>121</v>
      </c>
      <c r="BS28" s="57" t="s">
        <v>121</v>
      </c>
      <c r="BT28" s="112" t="str">
        <f>IF(AND(BR28="-",BS28="-"),"-",IFERROR(BR28*Dashboard!$D$9,0)+IFERROR(BS28*(1-Dashboard!$D$9),0))</f>
        <v>-</v>
      </c>
      <c r="BU28" s="53" t="s">
        <v>121</v>
      </c>
      <c r="BV28" s="57" t="s">
        <v>121</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v>6.3836147234819077E-2</v>
      </c>
      <c r="E29" s="49">
        <v>5.6281778405844855E-2</v>
      </c>
      <c r="F29" s="49">
        <v>5.9147642074148299E-2</v>
      </c>
      <c r="G29" s="49">
        <v>4.9543830188313563E-2</v>
      </c>
      <c r="H29" s="50">
        <v>3.1225176936010442E-3</v>
      </c>
      <c r="I29" s="101">
        <f>IFERROR((D29+$H29)*(1+Dashboard!$D$7)*(1+Dashboard!$D$8),"-")</f>
        <v>7.8100586772509251E-2</v>
      </c>
      <c r="J29" s="102">
        <f>IFERROR((E29+$H29)*(1+Dashboard!$D$7)*(1+Dashboard!$D$8),"-")</f>
        <v>6.9289170970393707E-2</v>
      </c>
      <c r="K29" s="102">
        <f>IFERROR((F29+$H29)*(1+Dashboard!$D$7)*(1+Dashboard!$D$8),"-")</f>
        <v>7.2631914353102844E-2</v>
      </c>
      <c r="L29" s="103">
        <f>IFERROR((G29+$H29)*(1+Dashboard!$D$7)*(1+Dashboard!$D$8),"-")</f>
        <v>6.143002816946521E-2</v>
      </c>
      <c r="M29" s="53">
        <v>89.599252554578939</v>
      </c>
      <c r="N29" s="54">
        <v>102.61365371945244</v>
      </c>
      <c r="O29" s="109">
        <f>M29*(1+Dashboard!$D$8)</f>
        <v>96.767192758945257</v>
      </c>
      <c r="P29" s="111">
        <f>N29*(1+Dashboard!$D$10)*(1+Dashboard!$D$7)*(1+Dashboard!$D$8)</f>
        <v>121.60358274954325</v>
      </c>
      <c r="Q29" s="112">
        <f>O29*Dashboard!$D$9+P29*(1-Dashboard!$D$9)</f>
        <v>109.18538775424426</v>
      </c>
      <c r="R29" s="51">
        <v>3.3759023223802156E-2</v>
      </c>
      <c r="S29" s="49">
        <v>3.4478499244691083E-2</v>
      </c>
      <c r="T29" s="49">
        <v>3.2886885727349748E-2</v>
      </c>
      <c r="U29" s="52">
        <v>3.3095865943318807E-2</v>
      </c>
      <c r="W29" s="36">
        <v>2036</v>
      </c>
      <c r="X29" s="47"/>
      <c r="Y29" s="51" t="s">
        <v>121</v>
      </c>
      <c r="Z29" s="49" t="s">
        <v>121</v>
      </c>
      <c r="AA29" s="49" t="s">
        <v>121</v>
      </c>
      <c r="AB29" s="52" t="s">
        <v>121</v>
      </c>
      <c r="AC29" s="53" t="s">
        <v>121</v>
      </c>
      <c r="AD29" s="55" t="s">
        <v>121</v>
      </c>
      <c r="AE29" s="109" t="str">
        <f>IFERROR(AC29*(1+Dashboard!$D$8),"-")</f>
        <v>-</v>
      </c>
      <c r="AF29" s="119" t="str">
        <f>IFERROR(AD29*(1+Dashboard!$D$7)*(1+Dashboard!$D$8)*(1+Dashboard!$D$10),"-")</f>
        <v>-</v>
      </c>
      <c r="AG29" s="112" t="str">
        <f>IF(AND(AE29="-",AF29="-"),"-",IFERROR(AE29*Dashboard!$D$9,0)+IFERROR(AF29*(1-Dashboard!$D$9),0))</f>
        <v>-</v>
      </c>
      <c r="AH29" s="51" t="s">
        <v>121</v>
      </c>
      <c r="AI29" s="49" t="s">
        <v>121</v>
      </c>
      <c r="AJ29" s="49" t="s">
        <v>121</v>
      </c>
      <c r="AK29" s="52" t="s">
        <v>121</v>
      </c>
      <c r="AL29" s="53" t="s">
        <v>121</v>
      </c>
      <c r="AM29" s="55" t="s">
        <v>121</v>
      </c>
      <c r="AN29" s="109" t="str">
        <f>IFERROR(AL29*(1+Dashboard!$D$8),"-")</f>
        <v>-</v>
      </c>
      <c r="AO29" s="119" t="str">
        <f>IFERROR(AM29*(1+Dashboard!$D$7)*(1+Dashboard!$D$8)*(1+Dashboard!$D$10),"-")</f>
        <v>-</v>
      </c>
      <c r="AP29" s="112" t="str">
        <f>IF(AND(AN29="-",AO29="-"),"-",IFERROR(AN29*Dashboard!$D$9,0)+IFERROR(AO29*(1-Dashboard!$D$9),0))</f>
        <v>-</v>
      </c>
      <c r="AQ29" s="56">
        <v>5.5734899914173857E-4</v>
      </c>
      <c r="AR29" s="58">
        <v>5.5734899914173857E-4</v>
      </c>
      <c r="AT29" s="36">
        <v>2036</v>
      </c>
      <c r="AU29" s="47"/>
      <c r="AV29" s="51" t="s">
        <v>121</v>
      </c>
      <c r="AW29" s="49" t="s">
        <v>121</v>
      </c>
      <c r="AX29" s="49" t="s">
        <v>121</v>
      </c>
      <c r="AY29" s="52" t="s">
        <v>121</v>
      </c>
      <c r="AZ29" s="53" t="s">
        <v>121</v>
      </c>
      <c r="BA29" s="55" t="s">
        <v>121</v>
      </c>
      <c r="BB29" s="109" t="str">
        <f>IFERROR(AZ29*(1+Dashboard!$D$8),"-")</f>
        <v>-</v>
      </c>
      <c r="BC29" s="119" t="str">
        <f>IFERROR(BA29*(1+Dashboard!$D$7)*(1+Dashboard!$D$8)*(1+Dashboard!$D$10),"-")</f>
        <v>-</v>
      </c>
      <c r="BD29" s="112" t="str">
        <f>IF(AND(BB29="-",BC29="-"),"-",IFERROR(BB29*Dashboard!$D$9,0)+IFERROR(BC29*(1-Dashboard!$D$9),0))</f>
        <v>-</v>
      </c>
      <c r="BE29" s="51" t="s">
        <v>121</v>
      </c>
      <c r="BF29" s="49" t="s">
        <v>121</v>
      </c>
      <c r="BG29" s="49" t="s">
        <v>121</v>
      </c>
      <c r="BH29" s="52" t="s">
        <v>121</v>
      </c>
      <c r="BI29" s="53" t="s">
        <v>121</v>
      </c>
      <c r="BJ29" s="55" t="s">
        <v>121</v>
      </c>
      <c r="BK29" s="109" t="str">
        <f>IFERROR(BI29*(1+Dashboard!$D$8),"-")</f>
        <v>-</v>
      </c>
      <c r="BL29" s="119" t="str">
        <f>IFERROR(BJ29*(1+Dashboard!$D$7)*(1+Dashboard!$D$8)*(1+Dashboard!$D$10),"-")</f>
        <v>-</v>
      </c>
      <c r="BM29" s="112" t="str">
        <f>IF(AND(BK29="-",BL29="-"),"-",IFERROR(BK29*Dashboard!$D$9,0)+IFERROR(BL29*(1-Dashboard!$D$9),0))</f>
        <v>-</v>
      </c>
      <c r="BO29" s="36">
        <v>2036</v>
      </c>
      <c r="BP29" s="47"/>
      <c r="BQ29" s="59">
        <v>94</v>
      </c>
      <c r="BR29" s="53" t="s">
        <v>121</v>
      </c>
      <c r="BS29" s="57" t="s">
        <v>121</v>
      </c>
      <c r="BT29" s="112" t="str">
        <f>IF(AND(BR29="-",BS29="-"),"-",IFERROR(BR29*Dashboard!$D$9,0)+IFERROR(BS29*(1-Dashboard!$D$9),0))</f>
        <v>-</v>
      </c>
      <c r="BU29" s="53" t="s">
        <v>121</v>
      </c>
      <c r="BV29" s="57" t="s">
        <v>121</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v>6.5021708757709698E-2</v>
      </c>
      <c r="E30" s="49">
        <v>5.6650039016465994E-2</v>
      </c>
      <c r="F30" s="49">
        <v>6.2247709679201041E-2</v>
      </c>
      <c r="G30" s="49">
        <v>5.1734770089536378E-2</v>
      </c>
      <c r="H30" s="50">
        <v>3.4765539644458312E-3</v>
      </c>
      <c r="I30" s="101">
        <f>IFERROR((D30+$H30)*(1+Dashboard!$D$7)*(1+Dashboard!$D$8),"-")</f>
        <v>7.9896373639122234E-2</v>
      </c>
      <c r="J30" s="102">
        <f>IFERROR((E30+$H30)*(1+Dashboard!$D$7)*(1+Dashboard!$D$8),"-")</f>
        <v>7.0131658052935572E-2</v>
      </c>
      <c r="K30" s="102">
        <f>IFERROR((F30+$H30)*(1+Dashboard!$D$7)*(1+Dashboard!$D$8),"-")</f>
        <v>7.6660781113949736E-2</v>
      </c>
      <c r="L30" s="103">
        <f>IFERROR((G30+$H30)*(1+Dashboard!$D$7)*(1+Dashboard!$D$8),"-")</f>
        <v>6.4398488376564852E-2</v>
      </c>
      <c r="M30" s="53">
        <v>91.092999640749127</v>
      </c>
      <c r="N30" s="54">
        <v>104.25620577620931</v>
      </c>
      <c r="O30" s="109">
        <f>M30*(1+Dashboard!$D$8)</f>
        <v>98.38043961200907</v>
      </c>
      <c r="P30" s="111">
        <f>N30*(1+Dashboard!$D$10)*(1+Dashboard!$D$7)*(1+Dashboard!$D$8)</f>
        <v>123.5501094320485</v>
      </c>
      <c r="Q30" s="112">
        <f>O30*Dashboard!$D$9+P30*(1-Dashboard!$D$9)</f>
        <v>110.96527452202878</v>
      </c>
      <c r="R30" s="51">
        <v>3.265534754887961E-2</v>
      </c>
      <c r="S30" s="49">
        <v>3.3351301912234753E-2</v>
      </c>
      <c r="T30" s="49">
        <v>3.1811722635082244E-2</v>
      </c>
      <c r="U30" s="52">
        <v>3.2013870710815018E-2</v>
      </c>
      <c r="W30" s="36">
        <v>2037</v>
      </c>
      <c r="X30" s="47"/>
      <c r="Y30" s="51" t="s">
        <v>121</v>
      </c>
      <c r="Z30" s="49" t="s">
        <v>121</v>
      </c>
      <c r="AA30" s="49" t="s">
        <v>121</v>
      </c>
      <c r="AB30" s="52" t="s">
        <v>121</v>
      </c>
      <c r="AC30" s="53" t="s">
        <v>121</v>
      </c>
      <c r="AD30" s="55" t="s">
        <v>121</v>
      </c>
      <c r="AE30" s="109" t="str">
        <f>IFERROR(AC30*(1+Dashboard!$D$8),"-")</f>
        <v>-</v>
      </c>
      <c r="AF30" s="119" t="str">
        <f>IFERROR(AD30*(1+Dashboard!$D$7)*(1+Dashboard!$D$8)*(1+Dashboard!$D$10),"-")</f>
        <v>-</v>
      </c>
      <c r="AG30" s="112" t="str">
        <f>IF(AND(AE30="-",AF30="-"),"-",IFERROR(AE30*Dashboard!$D$9,0)+IFERROR(AF30*(1-Dashboard!$D$9),0))</f>
        <v>-</v>
      </c>
      <c r="AH30" s="51" t="s">
        <v>121</v>
      </c>
      <c r="AI30" s="49" t="s">
        <v>121</v>
      </c>
      <c r="AJ30" s="49" t="s">
        <v>121</v>
      </c>
      <c r="AK30" s="52" t="s">
        <v>121</v>
      </c>
      <c r="AL30" s="53" t="s">
        <v>121</v>
      </c>
      <c r="AM30" s="55" t="s">
        <v>121</v>
      </c>
      <c r="AN30" s="109" t="str">
        <f>IFERROR(AL30*(1+Dashboard!$D$8),"-")</f>
        <v>-</v>
      </c>
      <c r="AO30" s="119" t="str">
        <f>IFERROR(AM30*(1+Dashboard!$D$7)*(1+Dashboard!$D$8)*(1+Dashboard!$D$10),"-")</f>
        <v>-</v>
      </c>
      <c r="AP30" s="112" t="str">
        <f>IF(AND(AN30="-",AO30="-"),"-",IFERROR(AN30*Dashboard!$D$9,0)+IFERROR(AO30*(1-Dashboard!$D$9),0))</f>
        <v>-</v>
      </c>
      <c r="AQ30" s="56">
        <v>5.5734899914173857E-4</v>
      </c>
      <c r="AR30" s="58">
        <v>5.5734899914173857E-4</v>
      </c>
      <c r="AT30" s="36">
        <v>2037</v>
      </c>
      <c r="AU30" s="47"/>
      <c r="AV30" s="51" t="s">
        <v>121</v>
      </c>
      <c r="AW30" s="49" t="s">
        <v>121</v>
      </c>
      <c r="AX30" s="49" t="s">
        <v>121</v>
      </c>
      <c r="AY30" s="52" t="s">
        <v>121</v>
      </c>
      <c r="AZ30" s="53" t="s">
        <v>121</v>
      </c>
      <c r="BA30" s="55" t="s">
        <v>121</v>
      </c>
      <c r="BB30" s="109" t="str">
        <f>IFERROR(AZ30*(1+Dashboard!$D$8),"-")</f>
        <v>-</v>
      </c>
      <c r="BC30" s="119" t="str">
        <f>IFERROR(BA30*(1+Dashboard!$D$7)*(1+Dashboard!$D$8)*(1+Dashboard!$D$10),"-")</f>
        <v>-</v>
      </c>
      <c r="BD30" s="112" t="str">
        <f>IF(AND(BB30="-",BC30="-"),"-",IFERROR(BB30*Dashboard!$D$9,0)+IFERROR(BC30*(1-Dashboard!$D$9),0))</f>
        <v>-</v>
      </c>
      <c r="BE30" s="51" t="s">
        <v>121</v>
      </c>
      <c r="BF30" s="49" t="s">
        <v>121</v>
      </c>
      <c r="BG30" s="49" t="s">
        <v>121</v>
      </c>
      <c r="BH30" s="52" t="s">
        <v>121</v>
      </c>
      <c r="BI30" s="53" t="s">
        <v>121</v>
      </c>
      <c r="BJ30" s="55" t="s">
        <v>121</v>
      </c>
      <c r="BK30" s="109" t="str">
        <f>IFERROR(BI30*(1+Dashboard!$D$8),"-")</f>
        <v>-</v>
      </c>
      <c r="BL30" s="119" t="str">
        <f>IFERROR(BJ30*(1+Dashboard!$D$7)*(1+Dashboard!$D$8)*(1+Dashboard!$D$10),"-")</f>
        <v>-</v>
      </c>
      <c r="BM30" s="112" t="str">
        <f>IF(AND(BK30="-",BL30="-"),"-",IFERROR(BK30*Dashboard!$D$9,0)+IFERROR(BL30*(1-Dashboard!$D$9),0))</f>
        <v>-</v>
      </c>
      <c r="BO30" s="36">
        <v>2037</v>
      </c>
      <c r="BP30" s="47"/>
      <c r="BQ30" s="59">
        <v>94</v>
      </c>
      <c r="BR30" s="53" t="s">
        <v>121</v>
      </c>
      <c r="BS30" s="57" t="s">
        <v>121</v>
      </c>
      <c r="BT30" s="112" t="str">
        <f>IF(AND(BR30="-",BS30="-"),"-",IFERROR(BR30*Dashboard!$D$9,0)+IFERROR(BS30*(1-Dashboard!$D$9),0))</f>
        <v>-</v>
      </c>
      <c r="BU30" s="53" t="s">
        <v>121</v>
      </c>
      <c r="BV30" s="57" t="s">
        <v>121</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v>6.6229288465992811E-2</v>
      </c>
      <c r="E31" s="49">
        <v>5.7020709214722361E-2</v>
      </c>
      <c r="F31" s="49">
        <v>6.551025914860012E-2</v>
      </c>
      <c r="G31" s="49">
        <v>5.4022598294156912E-2</v>
      </c>
      <c r="H31" s="50">
        <v>3.870731458935418E-3</v>
      </c>
      <c r="I31" s="101">
        <f>IFERROR((D31+$H31)*(1+Dashboard!$D$7)*(1+Dashboard!$D$8),"-")</f>
        <v>8.1764663240436297E-2</v>
      </c>
      <c r="J31" s="102">
        <f>IFERROR((E31+$H31)*(1+Dashboard!$D$7)*(1+Dashboard!$D$8),"-")</f>
        <v>7.1023776401754446E-2</v>
      </c>
      <c r="K31" s="102">
        <f>IFERROR((F31+$H31)*(1+Dashboard!$D$7)*(1+Dashboard!$D$8),"-")</f>
        <v>8.0925987444629463E-2</v>
      </c>
      <c r="L31" s="103">
        <f>IFERROR((G31+$H31)*(1+Dashboard!$D$7)*(1+Dashboard!$D$8),"-")</f>
        <v>6.7526779824006899E-2</v>
      </c>
      <c r="M31" s="53">
        <v>92.611649617220579</v>
      </c>
      <c r="N31" s="54">
        <v>105.92505040867479</v>
      </c>
      <c r="O31" s="109">
        <f>M31*(1+Dashboard!$D$8)</f>
        <v>100.02058158659823</v>
      </c>
      <c r="P31" s="111">
        <f>N31*(1+Dashboard!$D$10)*(1+Dashboard!$D$7)*(1+Dashboard!$D$8)</f>
        <v>125.52779445742514</v>
      </c>
      <c r="Q31" s="112">
        <f>O31*Dashboard!$D$9+P31*(1-Dashboard!$D$9)</f>
        <v>112.77418802201169</v>
      </c>
      <c r="R31" s="51">
        <v>3.1587754078923135E-2</v>
      </c>
      <c r="S31" s="49">
        <v>3.2260955772670533E-2</v>
      </c>
      <c r="T31" s="49">
        <v>3.0771709592733055E-2</v>
      </c>
      <c r="U31" s="52">
        <v>3.0967248889756816E-2</v>
      </c>
      <c r="W31" s="36">
        <v>2038</v>
      </c>
      <c r="X31" s="47"/>
      <c r="Y31" s="51" t="s">
        <v>121</v>
      </c>
      <c r="Z31" s="49" t="s">
        <v>121</v>
      </c>
      <c r="AA31" s="49" t="s">
        <v>121</v>
      </c>
      <c r="AB31" s="52" t="s">
        <v>121</v>
      </c>
      <c r="AC31" s="53" t="s">
        <v>121</v>
      </c>
      <c r="AD31" s="55" t="s">
        <v>121</v>
      </c>
      <c r="AE31" s="109" t="str">
        <f>IFERROR(AC31*(1+Dashboard!$D$8),"-")</f>
        <v>-</v>
      </c>
      <c r="AF31" s="119" t="str">
        <f>IFERROR(AD31*(1+Dashboard!$D$7)*(1+Dashboard!$D$8)*(1+Dashboard!$D$10),"-")</f>
        <v>-</v>
      </c>
      <c r="AG31" s="112" t="str">
        <f>IF(AND(AE31="-",AF31="-"),"-",IFERROR(AE31*Dashboard!$D$9,0)+IFERROR(AF31*(1-Dashboard!$D$9),0))</f>
        <v>-</v>
      </c>
      <c r="AH31" s="51" t="s">
        <v>121</v>
      </c>
      <c r="AI31" s="49" t="s">
        <v>121</v>
      </c>
      <c r="AJ31" s="49" t="s">
        <v>121</v>
      </c>
      <c r="AK31" s="52" t="s">
        <v>121</v>
      </c>
      <c r="AL31" s="53" t="s">
        <v>121</v>
      </c>
      <c r="AM31" s="55" t="s">
        <v>121</v>
      </c>
      <c r="AN31" s="109" t="str">
        <f>IFERROR(AL31*(1+Dashboard!$D$8),"-")</f>
        <v>-</v>
      </c>
      <c r="AO31" s="119" t="str">
        <f>IFERROR(AM31*(1+Dashboard!$D$7)*(1+Dashboard!$D$8)*(1+Dashboard!$D$10),"-")</f>
        <v>-</v>
      </c>
      <c r="AP31" s="112" t="str">
        <f>IF(AND(AN31="-",AO31="-"),"-",IFERROR(AN31*Dashboard!$D$9,0)+IFERROR(AO31*(1-Dashboard!$D$9),0))</f>
        <v>-</v>
      </c>
      <c r="AQ31" s="56">
        <v>5.5734899914173857E-4</v>
      </c>
      <c r="AR31" s="58">
        <v>5.5734899914173857E-4</v>
      </c>
      <c r="AT31" s="36">
        <v>2038</v>
      </c>
      <c r="AU31" s="47"/>
      <c r="AV31" s="51" t="s">
        <v>121</v>
      </c>
      <c r="AW31" s="49" t="s">
        <v>121</v>
      </c>
      <c r="AX31" s="49" t="s">
        <v>121</v>
      </c>
      <c r="AY31" s="52" t="s">
        <v>121</v>
      </c>
      <c r="AZ31" s="53" t="s">
        <v>121</v>
      </c>
      <c r="BA31" s="55" t="s">
        <v>121</v>
      </c>
      <c r="BB31" s="109" t="str">
        <f>IFERROR(AZ31*(1+Dashboard!$D$8),"-")</f>
        <v>-</v>
      </c>
      <c r="BC31" s="119" t="str">
        <f>IFERROR(BA31*(1+Dashboard!$D$7)*(1+Dashboard!$D$8)*(1+Dashboard!$D$10),"-")</f>
        <v>-</v>
      </c>
      <c r="BD31" s="112" t="str">
        <f>IF(AND(BB31="-",BC31="-"),"-",IFERROR(BB31*Dashboard!$D$9,0)+IFERROR(BC31*(1-Dashboard!$D$9),0))</f>
        <v>-</v>
      </c>
      <c r="BE31" s="51" t="s">
        <v>121</v>
      </c>
      <c r="BF31" s="49" t="s">
        <v>121</v>
      </c>
      <c r="BG31" s="49" t="s">
        <v>121</v>
      </c>
      <c r="BH31" s="52" t="s">
        <v>121</v>
      </c>
      <c r="BI31" s="53" t="s">
        <v>121</v>
      </c>
      <c r="BJ31" s="55" t="s">
        <v>121</v>
      </c>
      <c r="BK31" s="109" t="str">
        <f>IFERROR(BI31*(1+Dashboard!$D$8),"-")</f>
        <v>-</v>
      </c>
      <c r="BL31" s="119" t="str">
        <f>IFERROR(BJ31*(1+Dashboard!$D$7)*(1+Dashboard!$D$8)*(1+Dashboard!$D$10),"-")</f>
        <v>-</v>
      </c>
      <c r="BM31" s="112" t="str">
        <f>IF(AND(BK31="-",BL31="-"),"-",IFERROR(BK31*Dashboard!$D$9,0)+IFERROR(BL31*(1-Dashboard!$D$9),0))</f>
        <v>-</v>
      </c>
      <c r="BO31" s="36">
        <v>2038</v>
      </c>
      <c r="BP31" s="47"/>
      <c r="BQ31" s="59">
        <v>94</v>
      </c>
      <c r="BR31" s="53" t="s">
        <v>121</v>
      </c>
      <c r="BS31" s="57" t="s">
        <v>121</v>
      </c>
      <c r="BT31" s="112" t="str">
        <f>IF(AND(BR31="-",BS31="-"),"-",IFERROR(BR31*Dashboard!$D$9,0)+IFERROR(BS31*(1-Dashboard!$D$9),0))</f>
        <v>-</v>
      </c>
      <c r="BU31" s="53" t="s">
        <v>121</v>
      </c>
      <c r="BV31" s="57" t="s">
        <v>121</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v>6.7459295280233589E-2</v>
      </c>
      <c r="E32" s="49">
        <v>5.7393804766928354E-2</v>
      </c>
      <c r="F32" s="49">
        <v>6.8943806540575497E-2</v>
      </c>
      <c r="G32" s="49">
        <v>5.6411599421452054E-2</v>
      </c>
      <c r="H32" s="50">
        <v>4.3096014560442914E-3</v>
      </c>
      <c r="I32" s="101">
        <f>IFERROR((D32+$H32)*(1+Dashboard!$D$7)*(1+Dashboard!$D$8),"-")</f>
        <v>8.3711241153194532E-2</v>
      </c>
      <c r="J32" s="102">
        <f>IFERROR((E32+$H32)*(1+Dashboard!$D$7)*(1+Dashboard!$D$8),"-")</f>
        <v>7.1970853018475306E-2</v>
      </c>
      <c r="K32" s="102">
        <f>IFERROR((F32+$H32)*(1+Dashboard!$D$7)*(1+Dashboard!$D$8),"-")</f>
        <v>8.5442775087257339E-2</v>
      </c>
      <c r="L32" s="103">
        <f>IFERROR((G32+$H32)*(1+Dashboard!$D$7)*(1+Dashboard!$D$8),"-")</f>
        <v>7.0825208703511749E-2</v>
      </c>
      <c r="M32" s="53">
        <v>94.155617650624322</v>
      </c>
      <c r="N32" s="54">
        <v>107.62060848602898</v>
      </c>
      <c r="O32" s="109">
        <f>M32*(1+Dashboard!$D$8)</f>
        <v>101.68806706267428</v>
      </c>
      <c r="P32" s="111">
        <f>N32*(1+Dashboard!$D$10)*(1+Dashboard!$D$7)*(1+Dashboard!$D$8)</f>
        <v>127.5371365819139</v>
      </c>
      <c r="Q32" s="112">
        <f>O32*Dashboard!$D$9+P32*(1-Dashboard!$D$9)</f>
        <v>114.6126018222941</v>
      </c>
      <c r="R32" s="51">
        <v>3.0555063187032556E-2</v>
      </c>
      <c r="S32" s="49">
        <v>3.1206256058759832E-2</v>
      </c>
      <c r="T32" s="49">
        <v>2.9765697448124108E-2</v>
      </c>
      <c r="U32" s="52">
        <v>2.995484402566112E-2</v>
      </c>
      <c r="W32" s="36">
        <v>2039</v>
      </c>
      <c r="X32" s="47"/>
      <c r="Y32" s="51" t="s">
        <v>121</v>
      </c>
      <c r="Z32" s="49" t="s">
        <v>121</v>
      </c>
      <c r="AA32" s="49" t="s">
        <v>121</v>
      </c>
      <c r="AB32" s="52" t="s">
        <v>121</v>
      </c>
      <c r="AC32" s="53" t="s">
        <v>121</v>
      </c>
      <c r="AD32" s="55" t="s">
        <v>121</v>
      </c>
      <c r="AE32" s="109" t="str">
        <f>IFERROR(AC32*(1+Dashboard!$D$8),"-")</f>
        <v>-</v>
      </c>
      <c r="AF32" s="119" t="str">
        <f>IFERROR(AD32*(1+Dashboard!$D$7)*(1+Dashboard!$D$8)*(1+Dashboard!$D$10),"-")</f>
        <v>-</v>
      </c>
      <c r="AG32" s="112" t="str">
        <f>IF(AND(AE32="-",AF32="-"),"-",IFERROR(AE32*Dashboard!$D$9,0)+IFERROR(AF32*(1-Dashboard!$D$9),0))</f>
        <v>-</v>
      </c>
      <c r="AH32" s="51" t="s">
        <v>121</v>
      </c>
      <c r="AI32" s="49" t="s">
        <v>121</v>
      </c>
      <c r="AJ32" s="49" t="s">
        <v>121</v>
      </c>
      <c r="AK32" s="52" t="s">
        <v>121</v>
      </c>
      <c r="AL32" s="53" t="s">
        <v>121</v>
      </c>
      <c r="AM32" s="55" t="s">
        <v>121</v>
      </c>
      <c r="AN32" s="109" t="str">
        <f>IFERROR(AL32*(1+Dashboard!$D$8),"-")</f>
        <v>-</v>
      </c>
      <c r="AO32" s="119" t="str">
        <f>IFERROR(AM32*(1+Dashboard!$D$7)*(1+Dashboard!$D$8)*(1+Dashboard!$D$10),"-")</f>
        <v>-</v>
      </c>
      <c r="AP32" s="112" t="str">
        <f>IF(AND(AN32="-",AO32="-"),"-",IFERROR(AN32*Dashboard!$D$9,0)+IFERROR(AO32*(1-Dashboard!$D$9),0))</f>
        <v>-</v>
      </c>
      <c r="AQ32" s="56">
        <v>5.5734899914173857E-4</v>
      </c>
      <c r="AR32" s="58">
        <v>5.5734899914173857E-4</v>
      </c>
      <c r="AT32" s="36">
        <v>2039</v>
      </c>
      <c r="AU32" s="47"/>
      <c r="AV32" s="51" t="s">
        <v>121</v>
      </c>
      <c r="AW32" s="49" t="s">
        <v>121</v>
      </c>
      <c r="AX32" s="49" t="s">
        <v>121</v>
      </c>
      <c r="AY32" s="52" t="s">
        <v>121</v>
      </c>
      <c r="AZ32" s="53" t="s">
        <v>121</v>
      </c>
      <c r="BA32" s="55" t="s">
        <v>121</v>
      </c>
      <c r="BB32" s="109" t="str">
        <f>IFERROR(AZ32*(1+Dashboard!$D$8),"-")</f>
        <v>-</v>
      </c>
      <c r="BC32" s="119" t="str">
        <f>IFERROR(BA32*(1+Dashboard!$D$7)*(1+Dashboard!$D$8)*(1+Dashboard!$D$10),"-")</f>
        <v>-</v>
      </c>
      <c r="BD32" s="112" t="str">
        <f>IF(AND(BB32="-",BC32="-"),"-",IFERROR(BB32*Dashboard!$D$9,0)+IFERROR(BC32*(1-Dashboard!$D$9),0))</f>
        <v>-</v>
      </c>
      <c r="BE32" s="51" t="s">
        <v>121</v>
      </c>
      <c r="BF32" s="49" t="s">
        <v>121</v>
      </c>
      <c r="BG32" s="49" t="s">
        <v>121</v>
      </c>
      <c r="BH32" s="52" t="s">
        <v>121</v>
      </c>
      <c r="BI32" s="53" t="s">
        <v>121</v>
      </c>
      <c r="BJ32" s="55" t="s">
        <v>121</v>
      </c>
      <c r="BK32" s="109" t="str">
        <f>IFERROR(BI32*(1+Dashboard!$D$8),"-")</f>
        <v>-</v>
      </c>
      <c r="BL32" s="119" t="str">
        <f>IFERROR(BJ32*(1+Dashboard!$D$7)*(1+Dashboard!$D$8)*(1+Dashboard!$D$10),"-")</f>
        <v>-</v>
      </c>
      <c r="BM32" s="112" t="str">
        <f>IF(AND(BK32="-",BL32="-"),"-",IFERROR(BK32*Dashboard!$D$9,0)+IFERROR(BL32*(1-Dashboard!$D$9),0))</f>
        <v>-</v>
      </c>
      <c r="BO32" s="36">
        <v>2039</v>
      </c>
      <c r="BP32" s="47"/>
      <c r="BQ32" s="59">
        <v>94</v>
      </c>
      <c r="BR32" s="53" t="s">
        <v>121</v>
      </c>
      <c r="BS32" s="57" t="s">
        <v>121</v>
      </c>
      <c r="BT32" s="112" t="str">
        <f>IF(AND(BR32="-",BS32="-"),"-",IFERROR(BR32*Dashboard!$D$9,0)+IFERROR(BS32*(1-Dashboard!$D$9),0))</f>
        <v>-</v>
      </c>
      <c r="BU32" s="53" t="s">
        <v>121</v>
      </c>
      <c r="BV32" s="57" t="s">
        <v>121</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v>6.871214571544812E-2</v>
      </c>
      <c r="E33" s="49">
        <v>5.7769341542559888E-2</v>
      </c>
      <c r="F33" s="49">
        <v>7.2557314260080635E-2</v>
      </c>
      <c r="G33" s="49">
        <v>5.8906247566225707E-2</v>
      </c>
      <c r="H33" s="50">
        <v>4.7982312663579062E-3</v>
      </c>
      <c r="I33" s="101">
        <f>IFERROR((D33+$H33)*(1+Dashboard!$D$7)*(1+Dashboard!$D$8),"-")</f>
        <v>8.5742503711578558E-2</v>
      </c>
      <c r="J33" s="102">
        <f>IFERROR((E33+$H33)*(1+Dashboard!$D$7)*(1+Dashboard!$D$8),"-")</f>
        <v>7.2978816924321732E-2</v>
      </c>
      <c r="K33" s="102">
        <f>IFERROR((F33+$H33)*(1+Dashboard!$D$7)*(1+Dashboard!$D$8),"-")</f>
        <v>9.022750830203792E-2</v>
      </c>
      <c r="L33" s="103">
        <f>IFERROR((G33+$H33)*(1+Dashboard!$D$7)*(1+Dashboard!$D$8),"-")</f>
        <v>7.4304904110325531E-2</v>
      </c>
      <c r="M33" s="53">
        <v>95.725325829010089</v>
      </c>
      <c r="N33" s="54">
        <v>109.34330761436772</v>
      </c>
      <c r="O33" s="109">
        <f>M33*(1+Dashboard!$D$8)</f>
        <v>103.3833518953309</v>
      </c>
      <c r="P33" s="111">
        <f>N33*(1+Dashboard!$D$10)*(1+Dashboard!$D$7)*(1+Dashboard!$D$8)</f>
        <v>129.57864254542091</v>
      </c>
      <c r="Q33" s="112">
        <f>O33*Dashboard!$D$9+P33*(1-Dashboard!$D$9)</f>
        <v>116.48099722037591</v>
      </c>
      <c r="R33" s="51">
        <v>2.9556133811567908E-2</v>
      </c>
      <c r="S33" s="49">
        <v>3.0186037390431349E-2</v>
      </c>
      <c r="T33" s="49">
        <v>2.8792574618034746E-2</v>
      </c>
      <c r="U33" s="52">
        <v>2.8975537471734772E-2</v>
      </c>
      <c r="W33" s="36">
        <v>2040</v>
      </c>
      <c r="X33" s="47"/>
      <c r="Y33" s="51" t="s">
        <v>121</v>
      </c>
      <c r="Z33" s="49" t="s">
        <v>121</v>
      </c>
      <c r="AA33" s="49" t="s">
        <v>121</v>
      </c>
      <c r="AB33" s="52" t="s">
        <v>121</v>
      </c>
      <c r="AC33" s="53" t="s">
        <v>121</v>
      </c>
      <c r="AD33" s="55" t="s">
        <v>121</v>
      </c>
      <c r="AE33" s="109" t="str">
        <f>IFERROR(AC33*(1+Dashboard!$D$8),"-")</f>
        <v>-</v>
      </c>
      <c r="AF33" s="119" t="str">
        <f>IFERROR(AD33*(1+Dashboard!$D$7)*(1+Dashboard!$D$8)*(1+Dashboard!$D$10),"-")</f>
        <v>-</v>
      </c>
      <c r="AG33" s="112" t="str">
        <f>IF(AND(AE33="-",AF33="-"),"-",IFERROR(AE33*Dashboard!$D$9,0)+IFERROR(AF33*(1-Dashboard!$D$9),0))</f>
        <v>-</v>
      </c>
      <c r="AH33" s="51" t="s">
        <v>121</v>
      </c>
      <c r="AI33" s="49" t="s">
        <v>121</v>
      </c>
      <c r="AJ33" s="49" t="s">
        <v>121</v>
      </c>
      <c r="AK33" s="52" t="s">
        <v>121</v>
      </c>
      <c r="AL33" s="53" t="s">
        <v>121</v>
      </c>
      <c r="AM33" s="55" t="s">
        <v>121</v>
      </c>
      <c r="AN33" s="109" t="str">
        <f>IFERROR(AL33*(1+Dashboard!$D$8),"-")</f>
        <v>-</v>
      </c>
      <c r="AO33" s="119" t="str">
        <f>IFERROR(AM33*(1+Dashboard!$D$7)*(1+Dashboard!$D$8)*(1+Dashboard!$D$10),"-")</f>
        <v>-</v>
      </c>
      <c r="AP33" s="112" t="str">
        <f>IF(AND(AN33="-",AO33="-"),"-",IFERROR(AN33*Dashboard!$D$9,0)+IFERROR(AO33*(1-Dashboard!$D$9),0))</f>
        <v>-</v>
      </c>
      <c r="AQ33" s="56">
        <v>5.5734899914173857E-4</v>
      </c>
      <c r="AR33" s="58">
        <v>5.5734899914173857E-4</v>
      </c>
      <c r="AT33" s="36">
        <v>2040</v>
      </c>
      <c r="AU33" s="47"/>
      <c r="AV33" s="51" t="s">
        <v>121</v>
      </c>
      <c r="AW33" s="49" t="s">
        <v>121</v>
      </c>
      <c r="AX33" s="49" t="s">
        <v>121</v>
      </c>
      <c r="AY33" s="52" t="s">
        <v>121</v>
      </c>
      <c r="AZ33" s="53" t="s">
        <v>121</v>
      </c>
      <c r="BA33" s="55" t="s">
        <v>121</v>
      </c>
      <c r="BB33" s="109" t="str">
        <f>IFERROR(AZ33*(1+Dashboard!$D$8),"-")</f>
        <v>-</v>
      </c>
      <c r="BC33" s="119" t="str">
        <f>IFERROR(BA33*(1+Dashboard!$D$7)*(1+Dashboard!$D$8)*(1+Dashboard!$D$10),"-")</f>
        <v>-</v>
      </c>
      <c r="BD33" s="112" t="str">
        <f>IF(AND(BB33="-",BC33="-"),"-",IFERROR(BB33*Dashboard!$D$9,0)+IFERROR(BC33*(1-Dashboard!$D$9),0))</f>
        <v>-</v>
      </c>
      <c r="BE33" s="51" t="s">
        <v>121</v>
      </c>
      <c r="BF33" s="49" t="s">
        <v>121</v>
      </c>
      <c r="BG33" s="49" t="s">
        <v>121</v>
      </c>
      <c r="BH33" s="52" t="s">
        <v>121</v>
      </c>
      <c r="BI33" s="53" t="s">
        <v>121</v>
      </c>
      <c r="BJ33" s="55" t="s">
        <v>121</v>
      </c>
      <c r="BK33" s="109" t="str">
        <f>IFERROR(BI33*(1+Dashboard!$D$8),"-")</f>
        <v>-</v>
      </c>
      <c r="BL33" s="119" t="str">
        <f>IFERROR(BJ33*(1+Dashboard!$D$7)*(1+Dashboard!$D$8)*(1+Dashboard!$D$10),"-")</f>
        <v>-</v>
      </c>
      <c r="BM33" s="112" t="str">
        <f>IF(AND(BK33="-",BL33="-"),"-",IFERROR(BK33*Dashboard!$D$9,0)+IFERROR(BL33*(1-Dashboard!$D$9),0))</f>
        <v>-</v>
      </c>
      <c r="BO33" s="36">
        <v>2040</v>
      </c>
      <c r="BP33" s="47"/>
      <c r="BQ33" s="59">
        <v>94</v>
      </c>
      <c r="BR33" s="53" t="s">
        <v>121</v>
      </c>
      <c r="BS33" s="57" t="s">
        <v>121</v>
      </c>
      <c r="BT33" s="112" t="str">
        <f>IF(AND(BR33="-",BS33="-"),"-",IFERROR(BR33*Dashboard!$D$9,0)+IFERROR(BS33*(1-Dashboard!$D$9),0))</f>
        <v>-</v>
      </c>
      <c r="BU33" s="53" t="s">
        <v>121</v>
      </c>
      <c r="BV33" s="57" t="s">
        <v>121</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v>6.9988264022147181E-2</v>
      </c>
      <c r="E34" s="49">
        <v>5.8147335514929371E-2</v>
      </c>
      <c r="F34" s="49">
        <v>7.6360214452878328E-2</v>
      </c>
      <c r="G34" s="49">
        <v>6.1511214677843901E-2</v>
      </c>
      <c r="H34" s="50">
        <v>5.3422627405985317E-3</v>
      </c>
      <c r="I34" s="101">
        <f>IFERROR((D34+$H34)*(1+Dashboard!$D$7)*(1+Dashboard!$D$8),"-")</f>
        <v>8.7865526416066611E-2</v>
      </c>
      <c r="J34" s="102">
        <f>IFERROR((E34+$H34)*(1+Dashboard!$D$7)*(1+Dashboard!$D$8),"-")</f>
        <v>7.4054267405247759E-2</v>
      </c>
      <c r="K34" s="102">
        <f>IFERROR((F34+$H34)*(1+Dashboard!$D$7)*(1+Dashboard!$D$8),"-")</f>
        <v>9.5297769398471413E-2</v>
      </c>
      <c r="L34" s="103">
        <f>IFERROR((G34+$H34)*(1+Dashboard!$D$7)*(1+Dashboard!$D$8),"-")</f>
        <v>7.7977896060871257E-2</v>
      </c>
      <c r="M34" s="53">
        <v>97.321203277236293</v>
      </c>
      <c r="N34" s="54">
        <v>111.09358224454134</v>
      </c>
      <c r="O34" s="109">
        <f>M34*(1+Dashboard!$D$8)</f>
        <v>105.10689953941521</v>
      </c>
      <c r="P34" s="111">
        <f>N34*(1+Dashboard!$D$10)*(1+Dashboard!$D$7)*(1+Dashboard!$D$8)</f>
        <v>131.65282719931358</v>
      </c>
      <c r="Q34" s="112">
        <f>O34*Dashboard!$D$9+P34*(1-Dashboard!$D$9)</f>
        <v>118.37986336936439</v>
      </c>
      <c r="R34" s="51">
        <v>2.8589862195344602E-2</v>
      </c>
      <c r="S34" s="49">
        <v>2.9199172487105823E-2</v>
      </c>
      <c r="T34" s="49">
        <v>2.7851265859968777E-2</v>
      </c>
      <c r="U34" s="52">
        <v>2.8028247152836774E-2</v>
      </c>
      <c r="W34" s="36">
        <v>2041</v>
      </c>
      <c r="X34" s="47"/>
      <c r="Y34" s="51" t="s">
        <v>121</v>
      </c>
      <c r="Z34" s="49" t="s">
        <v>121</v>
      </c>
      <c r="AA34" s="49" t="s">
        <v>121</v>
      </c>
      <c r="AB34" s="52" t="s">
        <v>121</v>
      </c>
      <c r="AC34" s="53" t="s">
        <v>121</v>
      </c>
      <c r="AD34" s="55" t="s">
        <v>121</v>
      </c>
      <c r="AE34" s="109" t="str">
        <f>IFERROR(AC34*(1+Dashboard!$D$8),"-")</f>
        <v>-</v>
      </c>
      <c r="AF34" s="119" t="str">
        <f>IFERROR(AD34*(1+Dashboard!$D$7)*(1+Dashboard!$D$8)*(1+Dashboard!$D$10),"-")</f>
        <v>-</v>
      </c>
      <c r="AG34" s="112" t="str">
        <f>IF(AND(AE34="-",AF34="-"),"-",IFERROR(AE34*Dashboard!$D$9,0)+IFERROR(AF34*(1-Dashboard!$D$9),0))</f>
        <v>-</v>
      </c>
      <c r="AH34" s="51" t="s">
        <v>121</v>
      </c>
      <c r="AI34" s="49" t="s">
        <v>121</v>
      </c>
      <c r="AJ34" s="49" t="s">
        <v>121</v>
      </c>
      <c r="AK34" s="52" t="s">
        <v>121</v>
      </c>
      <c r="AL34" s="53" t="s">
        <v>121</v>
      </c>
      <c r="AM34" s="55" t="s">
        <v>121</v>
      </c>
      <c r="AN34" s="109" t="str">
        <f>IFERROR(AL34*(1+Dashboard!$D$8),"-")</f>
        <v>-</v>
      </c>
      <c r="AO34" s="119" t="str">
        <f>IFERROR(AM34*(1+Dashboard!$D$7)*(1+Dashboard!$D$8)*(1+Dashboard!$D$10),"-")</f>
        <v>-</v>
      </c>
      <c r="AP34" s="112" t="str">
        <f>IF(AND(AN34="-",AO34="-"),"-",IFERROR(AN34*Dashboard!$D$9,0)+IFERROR(AO34*(1-Dashboard!$D$9),0))</f>
        <v>-</v>
      </c>
      <c r="AQ34" s="56">
        <v>5.5734899914173857E-4</v>
      </c>
      <c r="AR34" s="58">
        <v>5.5734899914173857E-4</v>
      </c>
      <c r="AT34" s="36">
        <v>2041</v>
      </c>
      <c r="AU34" s="47"/>
      <c r="AV34" s="51" t="s">
        <v>121</v>
      </c>
      <c r="AW34" s="49" t="s">
        <v>121</v>
      </c>
      <c r="AX34" s="49" t="s">
        <v>121</v>
      </c>
      <c r="AY34" s="52" t="s">
        <v>121</v>
      </c>
      <c r="AZ34" s="53" t="s">
        <v>121</v>
      </c>
      <c r="BA34" s="55" t="s">
        <v>121</v>
      </c>
      <c r="BB34" s="109" t="str">
        <f>IFERROR(AZ34*(1+Dashboard!$D$8),"-")</f>
        <v>-</v>
      </c>
      <c r="BC34" s="119" t="str">
        <f>IFERROR(BA34*(1+Dashboard!$D$7)*(1+Dashboard!$D$8)*(1+Dashboard!$D$10),"-")</f>
        <v>-</v>
      </c>
      <c r="BD34" s="112" t="str">
        <f>IF(AND(BB34="-",BC34="-"),"-",IFERROR(BB34*Dashboard!$D$9,0)+IFERROR(BC34*(1-Dashboard!$D$9),0))</f>
        <v>-</v>
      </c>
      <c r="BE34" s="51" t="s">
        <v>121</v>
      </c>
      <c r="BF34" s="49" t="s">
        <v>121</v>
      </c>
      <c r="BG34" s="49" t="s">
        <v>121</v>
      </c>
      <c r="BH34" s="52" t="s">
        <v>121</v>
      </c>
      <c r="BI34" s="53" t="s">
        <v>121</v>
      </c>
      <c r="BJ34" s="55" t="s">
        <v>121</v>
      </c>
      <c r="BK34" s="109" t="str">
        <f>IFERROR(BI34*(1+Dashboard!$D$8),"-")</f>
        <v>-</v>
      </c>
      <c r="BL34" s="119" t="str">
        <f>IFERROR(BJ34*(1+Dashboard!$D$7)*(1+Dashboard!$D$8)*(1+Dashboard!$D$10),"-")</f>
        <v>-</v>
      </c>
      <c r="BM34" s="112" t="str">
        <f>IF(AND(BK34="-",BL34="-"),"-",IFERROR(BK34*Dashboard!$D$9,0)+IFERROR(BL34*(1-Dashboard!$D$9),0))</f>
        <v>-</v>
      </c>
      <c r="BO34" s="36">
        <v>2041</v>
      </c>
      <c r="BP34" s="47"/>
      <c r="BQ34" s="59">
        <v>94</v>
      </c>
      <c r="BR34" s="53" t="s">
        <v>121</v>
      </c>
      <c r="BS34" s="57" t="s">
        <v>121</v>
      </c>
      <c r="BT34" s="112" t="str">
        <f>IF(AND(BR34="-",BS34="-"),"-",IFERROR(BR34*Dashboard!$D$9,0)+IFERROR(BS34*(1-Dashboard!$D$9),0))</f>
        <v>-</v>
      </c>
      <c r="BU34" s="53" t="s">
        <v>121</v>
      </c>
      <c r="BV34" s="57" t="s">
        <v>121</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v>7.1288082329999405E-2</v>
      </c>
      <c r="E35" s="49">
        <v>5.852780276186513E-2</v>
      </c>
      <c r="F35" s="49">
        <v>8.0362433625765908E-2</v>
      </c>
      <c r="G35" s="49">
        <v>6.4231379309809711E-2</v>
      </c>
      <c r="H35" s="50">
        <v>5.94797741194547E-3</v>
      </c>
      <c r="I35" s="101">
        <f>IFERROR((D35+$H35)*(1+Dashboard!$D$7)*(1+Dashboard!$D$8),"-")</f>
        <v>9.0088140083004503E-2</v>
      </c>
      <c r="J35" s="102">
        <f>IFERROR((E35+$H35)*(1+Dashboard!$D$7)*(1+Dashboard!$D$8),"-")</f>
        <v>7.5204549994732695E-2</v>
      </c>
      <c r="K35" s="102">
        <f>IFERROR((F35+$H35)*(1+Dashboard!$D$7)*(1+Dashboard!$D$8),"-")</f>
        <v>0.10067246343438657</v>
      </c>
      <c r="L35" s="103">
        <f>IFERROR((G35+$H35)*(1+Dashboard!$D$7)*(1+Dashboard!$D$8),"-")</f>
        <v>8.1857201680255245E-2</v>
      </c>
      <c r="M35" s="53">
        <v>98.943686274283564</v>
      </c>
      <c r="N35" s="54">
        <v>112.87187378171977</v>
      </c>
      <c r="O35" s="109">
        <f>M35*(1+Dashboard!$D$8)</f>
        <v>106.85918117622626</v>
      </c>
      <c r="P35" s="111">
        <f>N35*(1+Dashboard!$D$10)*(1+Dashboard!$D$7)*(1+Dashboard!$D$8)</f>
        <v>133.76021363626194</v>
      </c>
      <c r="Q35" s="112">
        <f>O35*Dashboard!$D$9+P35*(1-Dashboard!$D$9)</f>
        <v>120.3096974062441</v>
      </c>
      <c r="R35" s="51">
        <v>2.7655180666047802E-2</v>
      </c>
      <c r="S35" s="49">
        <v>2.8244570922118451E-2</v>
      </c>
      <c r="T35" s="49">
        <v>2.694073108407586E-2</v>
      </c>
      <c r="U35" s="52">
        <v>2.7111926369849999E-2</v>
      </c>
      <c r="W35" s="36">
        <v>2042</v>
      </c>
      <c r="X35" s="47"/>
      <c r="Y35" s="51" t="s">
        <v>121</v>
      </c>
      <c r="Z35" s="49" t="s">
        <v>121</v>
      </c>
      <c r="AA35" s="49" t="s">
        <v>121</v>
      </c>
      <c r="AB35" s="52" t="s">
        <v>121</v>
      </c>
      <c r="AC35" s="53" t="s">
        <v>121</v>
      </c>
      <c r="AD35" s="55" t="s">
        <v>121</v>
      </c>
      <c r="AE35" s="109" t="str">
        <f>IFERROR(AC35*(1+Dashboard!$D$8),"-")</f>
        <v>-</v>
      </c>
      <c r="AF35" s="119" t="str">
        <f>IFERROR(AD35*(1+Dashboard!$D$7)*(1+Dashboard!$D$8)*(1+Dashboard!$D$10),"-")</f>
        <v>-</v>
      </c>
      <c r="AG35" s="112" t="str">
        <f>IF(AND(AE35="-",AF35="-"),"-",IFERROR(AE35*Dashboard!$D$9,0)+IFERROR(AF35*(1-Dashboard!$D$9),0))</f>
        <v>-</v>
      </c>
      <c r="AH35" s="51" t="s">
        <v>121</v>
      </c>
      <c r="AI35" s="49" t="s">
        <v>121</v>
      </c>
      <c r="AJ35" s="49" t="s">
        <v>121</v>
      </c>
      <c r="AK35" s="52" t="s">
        <v>121</v>
      </c>
      <c r="AL35" s="53" t="s">
        <v>121</v>
      </c>
      <c r="AM35" s="55" t="s">
        <v>121</v>
      </c>
      <c r="AN35" s="109" t="str">
        <f>IFERROR(AL35*(1+Dashboard!$D$8),"-")</f>
        <v>-</v>
      </c>
      <c r="AO35" s="119" t="str">
        <f>IFERROR(AM35*(1+Dashboard!$D$7)*(1+Dashboard!$D$8)*(1+Dashboard!$D$10),"-")</f>
        <v>-</v>
      </c>
      <c r="AP35" s="112" t="str">
        <f>IF(AND(AN35="-",AO35="-"),"-",IFERROR(AN35*Dashboard!$D$9,0)+IFERROR(AO35*(1-Dashboard!$D$9),0))</f>
        <v>-</v>
      </c>
      <c r="AQ35" s="56">
        <v>5.5734899914173857E-4</v>
      </c>
      <c r="AR35" s="58">
        <v>5.5734899914173857E-4</v>
      </c>
      <c r="AT35" s="36">
        <v>2042</v>
      </c>
      <c r="AU35" s="47"/>
      <c r="AV35" s="51" t="s">
        <v>121</v>
      </c>
      <c r="AW35" s="49" t="s">
        <v>121</v>
      </c>
      <c r="AX35" s="49" t="s">
        <v>121</v>
      </c>
      <c r="AY35" s="52" t="s">
        <v>121</v>
      </c>
      <c r="AZ35" s="53" t="s">
        <v>121</v>
      </c>
      <c r="BA35" s="55" t="s">
        <v>121</v>
      </c>
      <c r="BB35" s="109" t="str">
        <f>IFERROR(AZ35*(1+Dashboard!$D$8),"-")</f>
        <v>-</v>
      </c>
      <c r="BC35" s="119" t="str">
        <f>IFERROR(BA35*(1+Dashboard!$D$7)*(1+Dashboard!$D$8)*(1+Dashboard!$D$10),"-")</f>
        <v>-</v>
      </c>
      <c r="BD35" s="112" t="str">
        <f>IF(AND(BB35="-",BC35="-"),"-",IFERROR(BB35*Dashboard!$D$9,0)+IFERROR(BC35*(1-Dashboard!$D$9),0))</f>
        <v>-</v>
      </c>
      <c r="BE35" s="51" t="s">
        <v>121</v>
      </c>
      <c r="BF35" s="49" t="s">
        <v>121</v>
      </c>
      <c r="BG35" s="49" t="s">
        <v>121</v>
      </c>
      <c r="BH35" s="52" t="s">
        <v>121</v>
      </c>
      <c r="BI35" s="53" t="s">
        <v>121</v>
      </c>
      <c r="BJ35" s="55" t="s">
        <v>121</v>
      </c>
      <c r="BK35" s="109" t="str">
        <f>IFERROR(BI35*(1+Dashboard!$D$8),"-")</f>
        <v>-</v>
      </c>
      <c r="BL35" s="119" t="str">
        <f>IFERROR(BJ35*(1+Dashboard!$D$7)*(1+Dashboard!$D$8)*(1+Dashboard!$D$10),"-")</f>
        <v>-</v>
      </c>
      <c r="BM35" s="112" t="str">
        <f>IF(AND(BK35="-",BL35="-"),"-",IFERROR(BK35*Dashboard!$D$9,0)+IFERROR(BL35*(1-Dashboard!$D$9),0))</f>
        <v>-</v>
      </c>
      <c r="BO35" s="36">
        <v>2042</v>
      </c>
      <c r="BP35" s="47"/>
      <c r="BQ35" s="59">
        <v>94</v>
      </c>
      <c r="BR35" s="53" t="s">
        <v>121</v>
      </c>
      <c r="BS35" s="57" t="s">
        <v>121</v>
      </c>
      <c r="BT35" s="112" t="str">
        <f>IF(AND(BR35="-",BS35="-"),"-",IFERROR(BR35*Dashboard!$D$9,0)+IFERROR(BS35*(1-Dashboard!$D$9),0))</f>
        <v>-</v>
      </c>
      <c r="BU35" s="53" t="s">
        <v>121</v>
      </c>
      <c r="BV35" s="57" t="s">
        <v>121</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v>7.2612040794162599E-2</v>
      </c>
      <c r="E36" s="49">
        <v>5.8910759466395277E-2</v>
      </c>
      <c r="F36" s="49">
        <v>8.4574418557204545E-2</v>
      </c>
      <c r="G36" s="49">
        <v>6.7071835756264159E-2</v>
      </c>
      <c r="H36" s="50">
        <v>6.6223690243003347E-3</v>
      </c>
      <c r="I36" s="101">
        <f>IFERROR((D36+$H36)*(1+Dashboard!$D$7)*(1+Dashboard!$D$8),"-")</f>
        <v>9.241901561225517E-2</v>
      </c>
      <c r="J36" s="102">
        <f>IFERROR((E36+$H36)*(1+Dashboard!$D$7)*(1+Dashboard!$D$8),"-")</f>
        <v>7.6437841071547358E-2</v>
      </c>
      <c r="K36" s="102">
        <f>IFERROR((F36+$H36)*(1+Dashboard!$D$7)*(1+Dashboard!$D$8),"-")</f>
        <v>0.10637193303506731</v>
      </c>
      <c r="L36" s="103">
        <f>IFERROR((G36+$H36)*(1+Dashboard!$D$7)*(1+Dashboard!$D$8),"-")</f>
        <v>8.5956920456050426E-2</v>
      </c>
      <c r="M36" s="53">
        <v>100.59321837252422</v>
      </c>
      <c r="N36" s="54">
        <v>114.67863069671128</v>
      </c>
      <c r="O36" s="109">
        <f>M36*(1+Dashboard!$D$8)</f>
        <v>108.64067584232616</v>
      </c>
      <c r="P36" s="111">
        <f>N36*(1+Dashboard!$D$10)*(1+Dashboard!$D$7)*(1+Dashboard!$D$8)</f>
        <v>135.90133332215837</v>
      </c>
      <c r="Q36" s="112">
        <f>O36*Dashboard!$D$9+P36*(1-Dashboard!$D$9)</f>
        <v>122.27100458224226</v>
      </c>
      <c r="R36" s="51">
        <v>2.6751056456518384E-2</v>
      </c>
      <c r="S36" s="49">
        <v>2.732117791786268E-2</v>
      </c>
      <c r="T36" s="49">
        <v>2.6059964203914463E-2</v>
      </c>
      <c r="U36" s="52">
        <v>2.6225562643141305E-2</v>
      </c>
      <c r="W36" s="36">
        <v>2043</v>
      </c>
      <c r="X36" s="47"/>
      <c r="Y36" s="51" t="s">
        <v>121</v>
      </c>
      <c r="Z36" s="49" t="s">
        <v>121</v>
      </c>
      <c r="AA36" s="49" t="s">
        <v>121</v>
      </c>
      <c r="AB36" s="52" t="s">
        <v>121</v>
      </c>
      <c r="AC36" s="53" t="s">
        <v>121</v>
      </c>
      <c r="AD36" s="55" t="s">
        <v>121</v>
      </c>
      <c r="AE36" s="109" t="str">
        <f>IFERROR(AC36*(1+Dashboard!$D$8),"-")</f>
        <v>-</v>
      </c>
      <c r="AF36" s="119" t="str">
        <f>IFERROR(AD36*(1+Dashboard!$D$7)*(1+Dashboard!$D$8)*(1+Dashboard!$D$10),"-")</f>
        <v>-</v>
      </c>
      <c r="AG36" s="112" t="str">
        <f>IF(AND(AE36="-",AF36="-"),"-",IFERROR(AE36*Dashboard!$D$9,0)+IFERROR(AF36*(1-Dashboard!$D$9),0))</f>
        <v>-</v>
      </c>
      <c r="AH36" s="51" t="s">
        <v>121</v>
      </c>
      <c r="AI36" s="49" t="s">
        <v>121</v>
      </c>
      <c r="AJ36" s="49" t="s">
        <v>121</v>
      </c>
      <c r="AK36" s="52" t="s">
        <v>121</v>
      </c>
      <c r="AL36" s="53" t="s">
        <v>121</v>
      </c>
      <c r="AM36" s="55" t="s">
        <v>121</v>
      </c>
      <c r="AN36" s="109" t="str">
        <f>IFERROR(AL36*(1+Dashboard!$D$8),"-")</f>
        <v>-</v>
      </c>
      <c r="AO36" s="119" t="str">
        <f>IFERROR(AM36*(1+Dashboard!$D$7)*(1+Dashboard!$D$8)*(1+Dashboard!$D$10),"-")</f>
        <v>-</v>
      </c>
      <c r="AP36" s="112" t="str">
        <f>IF(AND(AN36="-",AO36="-"),"-",IFERROR(AN36*Dashboard!$D$9,0)+IFERROR(AO36*(1-Dashboard!$D$9),0))</f>
        <v>-</v>
      </c>
      <c r="AQ36" s="56">
        <v>5.5734899914173857E-4</v>
      </c>
      <c r="AR36" s="58">
        <v>5.5734899914173857E-4</v>
      </c>
      <c r="AT36" s="36">
        <v>2043</v>
      </c>
      <c r="AU36" s="47"/>
      <c r="AV36" s="51" t="s">
        <v>121</v>
      </c>
      <c r="AW36" s="49" t="s">
        <v>121</v>
      </c>
      <c r="AX36" s="49" t="s">
        <v>121</v>
      </c>
      <c r="AY36" s="52" t="s">
        <v>121</v>
      </c>
      <c r="AZ36" s="53" t="s">
        <v>121</v>
      </c>
      <c r="BA36" s="55" t="s">
        <v>121</v>
      </c>
      <c r="BB36" s="109" t="str">
        <f>IFERROR(AZ36*(1+Dashboard!$D$8),"-")</f>
        <v>-</v>
      </c>
      <c r="BC36" s="119" t="str">
        <f>IFERROR(BA36*(1+Dashboard!$D$7)*(1+Dashboard!$D$8)*(1+Dashboard!$D$10),"-")</f>
        <v>-</v>
      </c>
      <c r="BD36" s="112" t="str">
        <f>IF(AND(BB36="-",BC36="-"),"-",IFERROR(BB36*Dashboard!$D$9,0)+IFERROR(BC36*(1-Dashboard!$D$9),0))</f>
        <v>-</v>
      </c>
      <c r="BE36" s="51" t="s">
        <v>121</v>
      </c>
      <c r="BF36" s="49" t="s">
        <v>121</v>
      </c>
      <c r="BG36" s="49" t="s">
        <v>121</v>
      </c>
      <c r="BH36" s="52" t="s">
        <v>121</v>
      </c>
      <c r="BI36" s="53" t="s">
        <v>121</v>
      </c>
      <c r="BJ36" s="55" t="s">
        <v>121</v>
      </c>
      <c r="BK36" s="109" t="str">
        <f>IFERROR(BI36*(1+Dashboard!$D$8),"-")</f>
        <v>-</v>
      </c>
      <c r="BL36" s="119" t="str">
        <f>IFERROR(BJ36*(1+Dashboard!$D$7)*(1+Dashboard!$D$8)*(1+Dashboard!$D$10),"-")</f>
        <v>-</v>
      </c>
      <c r="BM36" s="112" t="str">
        <f>IF(AND(BK36="-",BL36="-"),"-",IFERROR(BK36*Dashboard!$D$9,0)+IFERROR(BL36*(1-Dashboard!$D$9),0))</f>
        <v>-</v>
      </c>
      <c r="BO36" s="36">
        <v>2043</v>
      </c>
      <c r="BP36" s="47"/>
      <c r="BQ36" s="59">
        <v>94</v>
      </c>
      <c r="BR36" s="53" t="s">
        <v>121</v>
      </c>
      <c r="BS36" s="57" t="s">
        <v>121</v>
      </c>
      <c r="BT36" s="112" t="str">
        <f>IF(AND(BR36="-",BS36="-"),"-",IFERROR(BR36*Dashboard!$D$9,0)+IFERROR(BS36*(1-Dashboard!$D$9),0))</f>
        <v>-</v>
      </c>
      <c r="BU36" s="53" t="s">
        <v>121</v>
      </c>
      <c r="BV36" s="57" t="s">
        <v>121</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v>7.3960587744332687E-2</v>
      </c>
      <c r="E37" s="49">
        <v>5.929622191743604E-2</v>
      </c>
      <c r="F37" s="49">
        <v>8.9007163565985814E-2</v>
      </c>
      <c r="G37" s="49">
        <v>7.0037903592523723E-2</v>
      </c>
      <c r="H37" s="50">
        <v>7.3732242839281703E-3</v>
      </c>
      <c r="I37" s="101">
        <f>IFERROR((D37+$H37)*(1+Dashboard!$D$7)*(1+Dashboard!$D$8),"-")</f>
        <v>9.4867758349763479E-2</v>
      </c>
      <c r="J37" s="102">
        <f>IFERROR((E37+$H37)*(1+Dashboard!$D$7)*(1+Dashboard!$D$8),"-")</f>
        <v>7.7763242049271236E-2</v>
      </c>
      <c r="K37" s="102">
        <f>IFERROR((F37+$H37)*(1+Dashboard!$D$7)*(1+Dashboard!$D$8),"-")</f>
        <v>0.11241808438813969</v>
      </c>
      <c r="L37" s="103">
        <f>IFERROR((G37+$H37)*(1+Dashboard!$D$7)*(1+Dashboard!$D$8),"-")</f>
        <v>9.0292339555093498E-2</v>
      </c>
      <c r="M37" s="53">
        <v>102.27025051898001</v>
      </c>
      <c r="N37" s="54">
        <v>116.51430863906327</v>
      </c>
      <c r="O37" s="109">
        <f>M37*(1+Dashboard!$D$8)</f>
        <v>110.45187056049842</v>
      </c>
      <c r="P37" s="111">
        <f>N37*(1+Dashboard!$D$10)*(1+Dashboard!$D$7)*(1+Dashboard!$D$8)</f>
        <v>138.07672623014906</v>
      </c>
      <c r="Q37" s="112">
        <f>O37*Dashboard!$D$9+P37*(1-Dashboard!$D$9)</f>
        <v>124.26429839532375</v>
      </c>
      <c r="R37" s="51">
        <v>2.5876490563607045E-2</v>
      </c>
      <c r="S37" s="49">
        <v>2.6427973180324065E-2</v>
      </c>
      <c r="T37" s="49">
        <v>2.5207992024786539E-2</v>
      </c>
      <c r="U37" s="52">
        <v>2.5368176593832125E-2</v>
      </c>
      <c r="W37" s="36">
        <v>2044</v>
      </c>
      <c r="X37" s="47"/>
      <c r="Y37" s="51" t="s">
        <v>121</v>
      </c>
      <c r="Z37" s="49" t="s">
        <v>121</v>
      </c>
      <c r="AA37" s="49" t="s">
        <v>121</v>
      </c>
      <c r="AB37" s="52" t="s">
        <v>121</v>
      </c>
      <c r="AC37" s="53" t="s">
        <v>121</v>
      </c>
      <c r="AD37" s="55" t="s">
        <v>121</v>
      </c>
      <c r="AE37" s="109" t="str">
        <f>IFERROR(AC37*(1+Dashboard!$D$8),"-")</f>
        <v>-</v>
      </c>
      <c r="AF37" s="119" t="str">
        <f>IFERROR(AD37*(1+Dashboard!$D$7)*(1+Dashboard!$D$8)*(1+Dashboard!$D$10),"-")</f>
        <v>-</v>
      </c>
      <c r="AG37" s="112" t="str">
        <f>IF(AND(AE37="-",AF37="-"),"-",IFERROR(AE37*Dashboard!$D$9,0)+IFERROR(AF37*(1-Dashboard!$D$9),0))</f>
        <v>-</v>
      </c>
      <c r="AH37" s="51" t="s">
        <v>121</v>
      </c>
      <c r="AI37" s="49" t="s">
        <v>121</v>
      </c>
      <c r="AJ37" s="49" t="s">
        <v>121</v>
      </c>
      <c r="AK37" s="52" t="s">
        <v>121</v>
      </c>
      <c r="AL37" s="53" t="s">
        <v>121</v>
      </c>
      <c r="AM37" s="55" t="s">
        <v>121</v>
      </c>
      <c r="AN37" s="109" t="str">
        <f>IFERROR(AL37*(1+Dashboard!$D$8),"-")</f>
        <v>-</v>
      </c>
      <c r="AO37" s="119" t="str">
        <f>IFERROR(AM37*(1+Dashboard!$D$7)*(1+Dashboard!$D$8)*(1+Dashboard!$D$10),"-")</f>
        <v>-</v>
      </c>
      <c r="AP37" s="112" t="str">
        <f>IF(AND(AN37="-",AO37="-"),"-",IFERROR(AN37*Dashboard!$D$9,0)+IFERROR(AO37*(1-Dashboard!$D$9),0))</f>
        <v>-</v>
      </c>
      <c r="AQ37" s="56">
        <v>5.5734899914173857E-4</v>
      </c>
      <c r="AR37" s="58">
        <v>5.5734899914173857E-4</v>
      </c>
      <c r="AT37" s="36">
        <v>2044</v>
      </c>
      <c r="AU37" s="47"/>
      <c r="AV37" s="51" t="s">
        <v>121</v>
      </c>
      <c r="AW37" s="49" t="s">
        <v>121</v>
      </c>
      <c r="AX37" s="49" t="s">
        <v>121</v>
      </c>
      <c r="AY37" s="52" t="s">
        <v>121</v>
      </c>
      <c r="AZ37" s="53" t="s">
        <v>121</v>
      </c>
      <c r="BA37" s="55" t="s">
        <v>121</v>
      </c>
      <c r="BB37" s="109" t="str">
        <f>IFERROR(AZ37*(1+Dashboard!$D$8),"-")</f>
        <v>-</v>
      </c>
      <c r="BC37" s="119" t="str">
        <f>IFERROR(BA37*(1+Dashboard!$D$7)*(1+Dashboard!$D$8)*(1+Dashboard!$D$10),"-")</f>
        <v>-</v>
      </c>
      <c r="BD37" s="112" t="str">
        <f>IF(AND(BB37="-",BC37="-"),"-",IFERROR(BB37*Dashboard!$D$9,0)+IFERROR(BC37*(1-Dashboard!$D$9),0))</f>
        <v>-</v>
      </c>
      <c r="BE37" s="51" t="s">
        <v>121</v>
      </c>
      <c r="BF37" s="49" t="s">
        <v>121</v>
      </c>
      <c r="BG37" s="49" t="s">
        <v>121</v>
      </c>
      <c r="BH37" s="52" t="s">
        <v>121</v>
      </c>
      <c r="BI37" s="53" t="s">
        <v>121</v>
      </c>
      <c r="BJ37" s="55" t="s">
        <v>121</v>
      </c>
      <c r="BK37" s="109" t="str">
        <f>IFERROR(BI37*(1+Dashboard!$D$8),"-")</f>
        <v>-</v>
      </c>
      <c r="BL37" s="119" t="str">
        <f>IFERROR(BJ37*(1+Dashboard!$D$7)*(1+Dashboard!$D$8)*(1+Dashboard!$D$10),"-")</f>
        <v>-</v>
      </c>
      <c r="BM37" s="112" t="str">
        <f>IF(AND(BK37="-",BL37="-"),"-",IFERROR(BK37*Dashboard!$D$9,0)+IFERROR(BL37*(1-Dashboard!$D$9),0))</f>
        <v>-</v>
      </c>
      <c r="BO37" s="36">
        <v>2044</v>
      </c>
      <c r="BP37" s="47"/>
      <c r="BQ37" s="59">
        <v>94</v>
      </c>
      <c r="BR37" s="53" t="s">
        <v>121</v>
      </c>
      <c r="BS37" s="57" t="s">
        <v>121</v>
      </c>
      <c r="BT37" s="112" t="str">
        <f>IF(AND(BR37="-",BS37="-"),"-",IFERROR(BR37*Dashboard!$D$9,0)+IFERROR(BS37*(1-Dashboard!$D$9),0))</f>
        <v>-</v>
      </c>
      <c r="BU37" s="53" t="s">
        <v>121</v>
      </c>
      <c r="BV37" s="57" t="s">
        <v>121</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v>7.5334179836560794E-2</v>
      </c>
      <c r="E38" s="49">
        <v>5.9684206510484616E-2</v>
      </c>
      <c r="F38" s="49">
        <v>9.3672239209113495E-2</v>
      </c>
      <c r="G38" s="49">
        <v>7.3135137637521982E-2</v>
      </c>
      <c r="H38" s="50">
        <v>8.2092127668544988E-3</v>
      </c>
      <c r="I38" s="101">
        <f>IFERROR((D38+$H38)*(1+Dashboard!$D$7)*(1+Dashboard!$D$8),"-")</f>
        <v>9.7445013132623617E-2</v>
      </c>
      <c r="J38" s="102">
        <f>IFERROR((E38+$H38)*(1+Dashboard!$D$7)*(1+Dashboard!$D$8),"-")</f>
        <v>7.9190884245088355E-2</v>
      </c>
      <c r="K38" s="102">
        <f>IFERROR((F38+$H38)*(1+Dashboard!$D$7)*(1+Dashboard!$D$8),"-")</f>
        <v>0.11883452558476909</v>
      </c>
      <c r="L38" s="103">
        <f>IFERROR((G38+$H38)*(1+Dashboard!$D$7)*(1+Dashboard!$D$8),"-")</f>
        <v>9.4880050311664743E-2</v>
      </c>
      <c r="M38" s="53">
        <v>103.97524117860148</v>
      </c>
      <c r="N38" s="54">
        <v>118.37937055197339</v>
      </c>
      <c r="O38" s="109">
        <f>M38*(1+Dashboard!$D$8)</f>
        <v>112.2932604728896</v>
      </c>
      <c r="P38" s="111">
        <f>N38*(1+Dashboard!$D$10)*(1+Dashboard!$D$7)*(1+Dashboard!$D$8)</f>
        <v>140.28694097681094</v>
      </c>
      <c r="Q38" s="112">
        <f>O38*Dashboard!$D$9+P38*(1-Dashboard!$D$9)</f>
        <v>126.29010072485028</v>
      </c>
      <c r="R38" s="51">
        <v>2.5030516644335591E-2</v>
      </c>
      <c r="S38" s="49">
        <v>2.5563969771716433E-2</v>
      </c>
      <c r="T38" s="49">
        <v>2.4383873168415636E-2</v>
      </c>
      <c r="U38" s="52">
        <v>2.4538820861643416E-2</v>
      </c>
      <c r="W38" s="36">
        <v>2045</v>
      </c>
      <c r="X38" s="47"/>
      <c r="Y38" s="51" t="s">
        <v>121</v>
      </c>
      <c r="Z38" s="49" t="s">
        <v>121</v>
      </c>
      <c r="AA38" s="49" t="s">
        <v>121</v>
      </c>
      <c r="AB38" s="52" t="s">
        <v>121</v>
      </c>
      <c r="AC38" s="53" t="s">
        <v>121</v>
      </c>
      <c r="AD38" s="55" t="s">
        <v>121</v>
      </c>
      <c r="AE38" s="109" t="str">
        <f>IFERROR(AC38*(1+Dashboard!$D$8),"-")</f>
        <v>-</v>
      </c>
      <c r="AF38" s="119" t="str">
        <f>IFERROR(AD38*(1+Dashboard!$D$7)*(1+Dashboard!$D$8)*(1+Dashboard!$D$10),"-")</f>
        <v>-</v>
      </c>
      <c r="AG38" s="112" t="str">
        <f>IF(AND(AE38="-",AF38="-"),"-",IFERROR(AE38*Dashboard!$D$9,0)+IFERROR(AF38*(1-Dashboard!$D$9),0))</f>
        <v>-</v>
      </c>
      <c r="AH38" s="51" t="s">
        <v>121</v>
      </c>
      <c r="AI38" s="49" t="s">
        <v>121</v>
      </c>
      <c r="AJ38" s="49" t="s">
        <v>121</v>
      </c>
      <c r="AK38" s="52" t="s">
        <v>121</v>
      </c>
      <c r="AL38" s="53" t="s">
        <v>121</v>
      </c>
      <c r="AM38" s="55" t="s">
        <v>121</v>
      </c>
      <c r="AN38" s="109" t="str">
        <f>IFERROR(AL38*(1+Dashboard!$D$8),"-")</f>
        <v>-</v>
      </c>
      <c r="AO38" s="119" t="str">
        <f>IFERROR(AM38*(1+Dashboard!$D$7)*(1+Dashboard!$D$8)*(1+Dashboard!$D$10),"-")</f>
        <v>-</v>
      </c>
      <c r="AP38" s="112" t="str">
        <f>IF(AND(AN38="-",AO38="-"),"-",IFERROR(AN38*Dashboard!$D$9,0)+IFERROR(AO38*(1-Dashboard!$D$9),0))</f>
        <v>-</v>
      </c>
      <c r="AQ38" s="56">
        <v>5.5734899914173857E-4</v>
      </c>
      <c r="AR38" s="58">
        <v>5.5734899914173857E-4</v>
      </c>
      <c r="AT38" s="36">
        <v>2045</v>
      </c>
      <c r="AU38" s="47"/>
      <c r="AV38" s="51" t="s">
        <v>121</v>
      </c>
      <c r="AW38" s="49" t="s">
        <v>121</v>
      </c>
      <c r="AX38" s="49" t="s">
        <v>121</v>
      </c>
      <c r="AY38" s="52" t="s">
        <v>121</v>
      </c>
      <c r="AZ38" s="53" t="s">
        <v>121</v>
      </c>
      <c r="BA38" s="55" t="s">
        <v>121</v>
      </c>
      <c r="BB38" s="109" t="str">
        <f>IFERROR(AZ38*(1+Dashboard!$D$8),"-")</f>
        <v>-</v>
      </c>
      <c r="BC38" s="119" t="str">
        <f>IFERROR(BA38*(1+Dashboard!$D$7)*(1+Dashboard!$D$8)*(1+Dashboard!$D$10),"-")</f>
        <v>-</v>
      </c>
      <c r="BD38" s="112" t="str">
        <f>IF(AND(BB38="-",BC38="-"),"-",IFERROR(BB38*Dashboard!$D$9,0)+IFERROR(BC38*(1-Dashboard!$D$9),0))</f>
        <v>-</v>
      </c>
      <c r="BE38" s="51" t="s">
        <v>121</v>
      </c>
      <c r="BF38" s="49" t="s">
        <v>121</v>
      </c>
      <c r="BG38" s="49" t="s">
        <v>121</v>
      </c>
      <c r="BH38" s="52" t="s">
        <v>121</v>
      </c>
      <c r="BI38" s="53" t="s">
        <v>121</v>
      </c>
      <c r="BJ38" s="55" t="s">
        <v>121</v>
      </c>
      <c r="BK38" s="109" t="str">
        <f>IFERROR(BI38*(1+Dashboard!$D$8),"-")</f>
        <v>-</v>
      </c>
      <c r="BL38" s="119" t="str">
        <f>IFERROR(BJ38*(1+Dashboard!$D$7)*(1+Dashboard!$D$8)*(1+Dashboard!$D$10),"-")</f>
        <v>-</v>
      </c>
      <c r="BM38" s="112" t="str">
        <f>IF(AND(BK38="-",BL38="-"),"-",IFERROR(BK38*Dashboard!$D$9,0)+IFERROR(BL38*(1-Dashboard!$D$9),0))</f>
        <v>-</v>
      </c>
      <c r="BO38" s="36">
        <v>2045</v>
      </c>
      <c r="BP38" s="47"/>
      <c r="BQ38" s="59">
        <v>94</v>
      </c>
      <c r="BR38" s="53" t="s">
        <v>121</v>
      </c>
      <c r="BS38" s="57" t="s">
        <v>121</v>
      </c>
      <c r="BT38" s="112" t="str">
        <f>IF(AND(BR38="-",BS38="-"),"-",IFERROR(BR38*Dashboard!$D$9,0)+IFERROR(BS38*(1-Dashboard!$D$9),0))</f>
        <v>-</v>
      </c>
      <c r="BU38" s="53" t="s">
        <v>121</v>
      </c>
      <c r="BV38" s="57" t="s">
        <v>121</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v>7.67332822078899E-2</v>
      </c>
      <c r="E39" s="49">
        <v>6.0074729748316541E-2</v>
      </c>
      <c r="F39" s="49">
        <v>9.8581822483809159E-2</v>
      </c>
      <c r="G39" s="49">
        <v>7.636933835681288E-2</v>
      </c>
      <c r="H39" s="50">
        <v>9.1399870201131963E-3</v>
      </c>
      <c r="I39" s="101">
        <f>IFERROR((D39+$H39)*(1+Dashboard!$D$7)*(1+Dashboard!$D$8),"-")</f>
        <v>0.10016258122754282</v>
      </c>
      <c r="J39" s="102">
        <f>IFERROR((E39+$H39)*(1+Dashboard!$D$7)*(1+Dashboard!$D$8),"-")</f>
        <v>8.0732045638696445E-2</v>
      </c>
      <c r="K39" s="102">
        <f>IFERROR((F39+$H39)*(1+Dashboard!$D$7)*(1+Dashboard!$D$8),"-")</f>
        <v>0.12564671860537505</v>
      </c>
      <c r="L39" s="103">
        <f>IFERROR((G39+$H39)*(1+Dashboard!$D$7)*(1+Dashboard!$D$8),"-")</f>
        <v>9.9738077119646593E-2</v>
      </c>
      <c r="M39" s="53">
        <v>105.70865645960252</v>
      </c>
      <c r="N39" s="54">
        <v>120.27428678904008</v>
      </c>
      <c r="O39" s="109">
        <f>M39*(1+Dashboard!$D$8)</f>
        <v>114.16534897637074</v>
      </c>
      <c r="P39" s="111">
        <f>N39*(1+Dashboard!$D$10)*(1+Dashboard!$D$7)*(1+Dashboard!$D$8)</f>
        <v>142.53253496050814</v>
      </c>
      <c r="Q39" s="112">
        <f>O39*Dashboard!$D$9+P39*(1-Dashboard!$D$9)</f>
        <v>128.34894196843945</v>
      </c>
      <c r="R39" s="51">
        <v>2.421219994814577E-2</v>
      </c>
      <c r="S39" s="49">
        <v>2.4728213019974691E-2</v>
      </c>
      <c r="T39" s="49">
        <v>2.3586697032780213E-2</v>
      </c>
      <c r="U39" s="52">
        <v>2.3736579058119232E-2</v>
      </c>
      <c r="W39" s="36">
        <v>2046</v>
      </c>
      <c r="X39" s="47"/>
      <c r="Y39" s="51" t="s">
        <v>121</v>
      </c>
      <c r="Z39" s="49" t="s">
        <v>121</v>
      </c>
      <c r="AA39" s="49" t="s">
        <v>121</v>
      </c>
      <c r="AB39" s="52" t="s">
        <v>121</v>
      </c>
      <c r="AC39" s="53" t="s">
        <v>121</v>
      </c>
      <c r="AD39" s="55" t="s">
        <v>121</v>
      </c>
      <c r="AE39" s="109" t="str">
        <f>IFERROR(AC39*(1+Dashboard!$D$8),"-")</f>
        <v>-</v>
      </c>
      <c r="AF39" s="119" t="str">
        <f>IFERROR(AD39*(1+Dashboard!$D$7)*(1+Dashboard!$D$8)*(1+Dashboard!$D$10),"-")</f>
        <v>-</v>
      </c>
      <c r="AG39" s="112" t="str">
        <f>IF(AND(AE39="-",AF39="-"),"-",IFERROR(AE39*Dashboard!$D$9,0)+IFERROR(AF39*(1-Dashboard!$D$9),0))</f>
        <v>-</v>
      </c>
      <c r="AH39" s="51" t="s">
        <v>121</v>
      </c>
      <c r="AI39" s="49" t="s">
        <v>121</v>
      </c>
      <c r="AJ39" s="49" t="s">
        <v>121</v>
      </c>
      <c r="AK39" s="52" t="s">
        <v>121</v>
      </c>
      <c r="AL39" s="53" t="s">
        <v>121</v>
      </c>
      <c r="AM39" s="55" t="s">
        <v>121</v>
      </c>
      <c r="AN39" s="109" t="str">
        <f>IFERROR(AL39*(1+Dashboard!$D$8),"-")</f>
        <v>-</v>
      </c>
      <c r="AO39" s="119" t="str">
        <f>IFERROR(AM39*(1+Dashboard!$D$7)*(1+Dashboard!$D$8)*(1+Dashboard!$D$10),"-")</f>
        <v>-</v>
      </c>
      <c r="AP39" s="112" t="str">
        <f>IF(AND(AN39="-",AO39="-"),"-",IFERROR(AN39*Dashboard!$D$9,0)+IFERROR(AO39*(1-Dashboard!$D$9),0))</f>
        <v>-</v>
      </c>
      <c r="AQ39" s="56">
        <v>5.5734899914173857E-4</v>
      </c>
      <c r="AR39" s="58">
        <v>5.5734899914173857E-4</v>
      </c>
      <c r="AT39" s="36">
        <v>2046</v>
      </c>
      <c r="AU39" s="47"/>
      <c r="AV39" s="51" t="s">
        <v>121</v>
      </c>
      <c r="AW39" s="49" t="s">
        <v>121</v>
      </c>
      <c r="AX39" s="49" t="s">
        <v>121</v>
      </c>
      <c r="AY39" s="52" t="s">
        <v>121</v>
      </c>
      <c r="AZ39" s="53" t="s">
        <v>121</v>
      </c>
      <c r="BA39" s="55" t="s">
        <v>121</v>
      </c>
      <c r="BB39" s="109" t="str">
        <f>IFERROR(AZ39*(1+Dashboard!$D$8),"-")</f>
        <v>-</v>
      </c>
      <c r="BC39" s="119" t="str">
        <f>IFERROR(BA39*(1+Dashboard!$D$7)*(1+Dashboard!$D$8)*(1+Dashboard!$D$10),"-")</f>
        <v>-</v>
      </c>
      <c r="BD39" s="112" t="str">
        <f>IF(AND(BB39="-",BC39="-"),"-",IFERROR(BB39*Dashboard!$D$9,0)+IFERROR(BC39*(1-Dashboard!$D$9),0))</f>
        <v>-</v>
      </c>
      <c r="BE39" s="51" t="s">
        <v>121</v>
      </c>
      <c r="BF39" s="49" t="s">
        <v>121</v>
      </c>
      <c r="BG39" s="49" t="s">
        <v>121</v>
      </c>
      <c r="BH39" s="52" t="s">
        <v>121</v>
      </c>
      <c r="BI39" s="53" t="s">
        <v>121</v>
      </c>
      <c r="BJ39" s="55" t="s">
        <v>121</v>
      </c>
      <c r="BK39" s="109" t="str">
        <f>IFERROR(BI39*(1+Dashboard!$D$8),"-")</f>
        <v>-</v>
      </c>
      <c r="BL39" s="119" t="str">
        <f>IFERROR(BJ39*(1+Dashboard!$D$7)*(1+Dashboard!$D$8)*(1+Dashboard!$D$10),"-")</f>
        <v>-</v>
      </c>
      <c r="BM39" s="112" t="str">
        <f>IF(AND(BK39="-",BL39="-"),"-",IFERROR(BK39*Dashboard!$D$9,0)+IFERROR(BL39*(1-Dashboard!$D$9),0))</f>
        <v>-</v>
      </c>
      <c r="BO39" s="36">
        <v>2046</v>
      </c>
      <c r="BP39" s="47"/>
      <c r="BQ39" s="59">
        <v>94</v>
      </c>
      <c r="BR39" s="53" t="s">
        <v>121</v>
      </c>
      <c r="BS39" s="57" t="s">
        <v>121</v>
      </c>
      <c r="BT39" s="112" t="str">
        <f>IF(AND(BR39="-",BS39="-"),"-",IFERROR(BR39*Dashboard!$D$9,0)+IFERROR(BS39*(1-Dashboard!$D$9),0))</f>
        <v>-</v>
      </c>
      <c r="BU39" s="53" t="s">
        <v>121</v>
      </c>
      <c r="BV39" s="57" t="s">
        <v>121</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v>7.8158368633863329E-2</v>
      </c>
      <c r="E40" s="49">
        <v>6.0467808241687633E-2</v>
      </c>
      <c r="F40" s="49">
        <v>0.10374872861247612</v>
      </c>
      <c r="G40" s="49">
        <v>7.9746562725618239E-2</v>
      </c>
      <c r="H40" s="50">
        <v>1.0176294012641026E-2</v>
      </c>
      <c r="I40" s="101">
        <f>IFERROR((D40+$H40)*(1+Dashboard!$D$7)*(1+Dashboard!$D$8),"-")</f>
        <v>0.1030335505108827</v>
      </c>
      <c r="J40" s="102">
        <f>IFERROR((E40+$H40)*(1+Dashboard!$D$7)*(1+Dashboard!$D$8),"-")</f>
        <v>8.2399280869448949E-2</v>
      </c>
      <c r="K40" s="102">
        <f>IFERROR((F40+$H40)*(1+Dashboard!$D$7)*(1+Dashboard!$D$8),"-")</f>
        <v>0.13288214638993667</v>
      </c>
      <c r="L40" s="103">
        <f>IFERROR((G40+$H40)*(1+Dashboard!$D$7)*(1+Dashboard!$D$8),"-")</f>
        <v>0.10488602009950564</v>
      </c>
      <c r="M40" s="53">
        <v>107.47097024088448</v>
      </c>
      <c r="N40" s="54">
        <v>122.19953523288194</v>
      </c>
      <c r="O40" s="109">
        <f>M40*(1+Dashboard!$D$8)</f>
        <v>116.06864786015525</v>
      </c>
      <c r="P40" s="111">
        <f>N40*(1+Dashboard!$D$10)*(1+Dashboard!$D$7)*(1+Dashboard!$D$8)</f>
        <v>144.81407450196366</v>
      </c>
      <c r="Q40" s="112">
        <f>O40*Dashboard!$D$9+P40*(1-Dashboard!$D$9)</f>
        <v>130.44136118105945</v>
      </c>
      <c r="R40" s="51">
        <v>2.3420636284055853E-2</v>
      </c>
      <c r="S40" s="49">
        <v>2.3919779463899324E-2</v>
      </c>
      <c r="T40" s="49">
        <v>2.2815582785952915E-2</v>
      </c>
      <c r="U40" s="52">
        <v>2.2960564754072325E-2</v>
      </c>
      <c r="W40" s="36">
        <v>2047</v>
      </c>
      <c r="X40" s="47"/>
      <c r="Y40" s="51" t="s">
        <v>121</v>
      </c>
      <c r="Z40" s="49" t="s">
        <v>121</v>
      </c>
      <c r="AA40" s="49" t="s">
        <v>121</v>
      </c>
      <c r="AB40" s="52" t="s">
        <v>121</v>
      </c>
      <c r="AC40" s="53" t="s">
        <v>121</v>
      </c>
      <c r="AD40" s="55" t="s">
        <v>121</v>
      </c>
      <c r="AE40" s="109" t="str">
        <f>IFERROR(AC40*(1+Dashboard!$D$8),"-")</f>
        <v>-</v>
      </c>
      <c r="AF40" s="119" t="str">
        <f>IFERROR(AD40*(1+Dashboard!$D$7)*(1+Dashboard!$D$8)*(1+Dashboard!$D$10),"-")</f>
        <v>-</v>
      </c>
      <c r="AG40" s="112" t="str">
        <f>IF(AND(AE40="-",AF40="-"),"-",IFERROR(AE40*Dashboard!$D$9,0)+IFERROR(AF40*(1-Dashboard!$D$9),0))</f>
        <v>-</v>
      </c>
      <c r="AH40" s="51" t="s">
        <v>121</v>
      </c>
      <c r="AI40" s="49" t="s">
        <v>121</v>
      </c>
      <c r="AJ40" s="49" t="s">
        <v>121</v>
      </c>
      <c r="AK40" s="52" t="s">
        <v>121</v>
      </c>
      <c r="AL40" s="53" t="s">
        <v>121</v>
      </c>
      <c r="AM40" s="55" t="s">
        <v>121</v>
      </c>
      <c r="AN40" s="109" t="str">
        <f>IFERROR(AL40*(1+Dashboard!$D$8),"-")</f>
        <v>-</v>
      </c>
      <c r="AO40" s="119" t="str">
        <f>IFERROR(AM40*(1+Dashboard!$D$7)*(1+Dashboard!$D$8)*(1+Dashboard!$D$10),"-")</f>
        <v>-</v>
      </c>
      <c r="AP40" s="112" t="str">
        <f>IF(AND(AN40="-",AO40="-"),"-",IFERROR(AN40*Dashboard!$D$9,0)+IFERROR(AO40*(1-Dashboard!$D$9),0))</f>
        <v>-</v>
      </c>
      <c r="AQ40" s="56">
        <v>5.5734899914173857E-4</v>
      </c>
      <c r="AR40" s="58">
        <v>5.5734899914173857E-4</v>
      </c>
      <c r="AT40" s="36">
        <v>2047</v>
      </c>
      <c r="AU40" s="47"/>
      <c r="AV40" s="51" t="s">
        <v>121</v>
      </c>
      <c r="AW40" s="49" t="s">
        <v>121</v>
      </c>
      <c r="AX40" s="49" t="s">
        <v>121</v>
      </c>
      <c r="AY40" s="52" t="s">
        <v>121</v>
      </c>
      <c r="AZ40" s="53" t="s">
        <v>121</v>
      </c>
      <c r="BA40" s="55" t="s">
        <v>121</v>
      </c>
      <c r="BB40" s="109" t="str">
        <f>IFERROR(AZ40*(1+Dashboard!$D$8),"-")</f>
        <v>-</v>
      </c>
      <c r="BC40" s="119" t="str">
        <f>IFERROR(BA40*(1+Dashboard!$D$7)*(1+Dashboard!$D$8)*(1+Dashboard!$D$10),"-")</f>
        <v>-</v>
      </c>
      <c r="BD40" s="112" t="str">
        <f>IF(AND(BB40="-",BC40="-"),"-",IFERROR(BB40*Dashboard!$D$9,0)+IFERROR(BC40*(1-Dashboard!$D$9),0))</f>
        <v>-</v>
      </c>
      <c r="BE40" s="51" t="s">
        <v>121</v>
      </c>
      <c r="BF40" s="49" t="s">
        <v>121</v>
      </c>
      <c r="BG40" s="49" t="s">
        <v>121</v>
      </c>
      <c r="BH40" s="52" t="s">
        <v>121</v>
      </c>
      <c r="BI40" s="53" t="s">
        <v>121</v>
      </c>
      <c r="BJ40" s="55" t="s">
        <v>121</v>
      </c>
      <c r="BK40" s="109" t="str">
        <f>IFERROR(BI40*(1+Dashboard!$D$8),"-")</f>
        <v>-</v>
      </c>
      <c r="BL40" s="119" t="str">
        <f>IFERROR(BJ40*(1+Dashboard!$D$7)*(1+Dashboard!$D$8)*(1+Dashboard!$D$10),"-")</f>
        <v>-</v>
      </c>
      <c r="BM40" s="112" t="str">
        <f>IF(AND(BK40="-",BL40="-"),"-",IFERROR(BK40*Dashboard!$D$9,0)+IFERROR(BL40*(1-Dashboard!$D$9),0))</f>
        <v>-</v>
      </c>
      <c r="BO40" s="36">
        <v>2047</v>
      </c>
      <c r="BP40" s="47"/>
      <c r="BQ40" s="59">
        <v>94</v>
      </c>
      <c r="BR40" s="53" t="s">
        <v>121</v>
      </c>
      <c r="BS40" s="57" t="s">
        <v>121</v>
      </c>
      <c r="BT40" s="112" t="str">
        <f>IF(AND(BR40="-",BS40="-"),"-",IFERROR(BR40*Dashboard!$D$9,0)+IFERROR(BS40*(1-Dashboard!$D$9),0))</f>
        <v>-</v>
      </c>
      <c r="BU40" s="53" t="s">
        <v>121</v>
      </c>
      <c r="BV40" s="57" t="s">
        <v>121</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v>7.9609921688958543E-2</v>
      </c>
      <c r="E41" s="49">
        <v>6.0863458710040522E-2</v>
      </c>
      <c r="F41" s="49">
        <v>0.10918644449358848</v>
      </c>
      <c r="G41" s="49">
        <v>8.3273135572263804E-2</v>
      </c>
      <c r="H41" s="50">
        <v>1.1330099222660719E-2</v>
      </c>
      <c r="I41" s="101">
        <f>IFERROR((D41+$H41)*(1+Dashboard!$D$7)*(1+Dashboard!$D$8),"-")</f>
        <v>0.10607244039131274</v>
      </c>
      <c r="J41" s="102">
        <f>IFERROR((E41+$H41)*(1+Dashboard!$D$7)*(1+Dashboard!$D$8),"-")</f>
        <v>8.4206565972702735E-2</v>
      </c>
      <c r="K41" s="102">
        <f>IFERROR((F41+$H41)*(1+Dashboard!$D$7)*(1+Dashboard!$D$8),"-")</f>
        <v>0.14057049659063311</v>
      </c>
      <c r="L41" s="103">
        <f>IFERROR((G41+$H41)*(1+Dashboard!$D$7)*(1+Dashboard!$D$8),"-")</f>
        <v>0.11034521306479997</v>
      </c>
      <c r="M41" s="53">
        <v>109.26266430158455</v>
      </c>
      <c r="N41" s="54">
        <v>124.15560141565595</v>
      </c>
      <c r="O41" s="109">
        <f>M41*(1+Dashboard!$D$8)</f>
        <v>118.00367744571132</v>
      </c>
      <c r="P41" s="111">
        <f>N41*(1+Dashboard!$D$10)*(1+Dashboard!$D$7)*(1+Dashboard!$D$8)</f>
        <v>147.13213498708066</v>
      </c>
      <c r="Q41" s="112">
        <f>O41*Dashboard!$D$9+P41*(1-Dashboard!$D$9)</f>
        <v>132.56790621639598</v>
      </c>
      <c r="R41" s="51">
        <v>2.2654951021583689E-2</v>
      </c>
      <c r="S41" s="49">
        <v>2.3137775832787026E-2</v>
      </c>
      <c r="T41" s="49">
        <v>2.2069678392833986E-2</v>
      </c>
      <c r="U41" s="52">
        <v>2.2209920500132929E-2</v>
      </c>
      <c r="W41" s="36">
        <v>2048</v>
      </c>
      <c r="X41" s="47"/>
      <c r="Y41" s="51" t="s">
        <v>121</v>
      </c>
      <c r="Z41" s="49" t="s">
        <v>121</v>
      </c>
      <c r="AA41" s="49" t="s">
        <v>121</v>
      </c>
      <c r="AB41" s="52" t="s">
        <v>121</v>
      </c>
      <c r="AC41" s="53" t="s">
        <v>121</v>
      </c>
      <c r="AD41" s="55" t="s">
        <v>121</v>
      </c>
      <c r="AE41" s="109" t="str">
        <f>IFERROR(AC41*(1+Dashboard!$D$8),"-")</f>
        <v>-</v>
      </c>
      <c r="AF41" s="119" t="str">
        <f>IFERROR(AD41*(1+Dashboard!$D$7)*(1+Dashboard!$D$8)*(1+Dashboard!$D$10),"-")</f>
        <v>-</v>
      </c>
      <c r="AG41" s="112" t="str">
        <f>IF(AND(AE41="-",AF41="-"),"-",IFERROR(AE41*Dashboard!$D$9,0)+IFERROR(AF41*(1-Dashboard!$D$9),0))</f>
        <v>-</v>
      </c>
      <c r="AH41" s="51" t="s">
        <v>121</v>
      </c>
      <c r="AI41" s="49" t="s">
        <v>121</v>
      </c>
      <c r="AJ41" s="49" t="s">
        <v>121</v>
      </c>
      <c r="AK41" s="52" t="s">
        <v>121</v>
      </c>
      <c r="AL41" s="53" t="s">
        <v>121</v>
      </c>
      <c r="AM41" s="55" t="s">
        <v>121</v>
      </c>
      <c r="AN41" s="109" t="str">
        <f>IFERROR(AL41*(1+Dashboard!$D$8),"-")</f>
        <v>-</v>
      </c>
      <c r="AO41" s="119" t="str">
        <f>IFERROR(AM41*(1+Dashboard!$D$7)*(1+Dashboard!$D$8)*(1+Dashboard!$D$10),"-")</f>
        <v>-</v>
      </c>
      <c r="AP41" s="112" t="str">
        <f>IF(AND(AN41="-",AO41="-"),"-",IFERROR(AN41*Dashboard!$D$9,0)+IFERROR(AO41*(1-Dashboard!$D$9),0))</f>
        <v>-</v>
      </c>
      <c r="AQ41" s="56">
        <v>5.5734899914173857E-4</v>
      </c>
      <c r="AR41" s="58">
        <v>5.5734899914173857E-4</v>
      </c>
      <c r="AT41" s="36">
        <v>2048</v>
      </c>
      <c r="AU41" s="47"/>
      <c r="AV41" s="51" t="s">
        <v>121</v>
      </c>
      <c r="AW41" s="49" t="s">
        <v>121</v>
      </c>
      <c r="AX41" s="49" t="s">
        <v>121</v>
      </c>
      <c r="AY41" s="52" t="s">
        <v>121</v>
      </c>
      <c r="AZ41" s="53" t="s">
        <v>121</v>
      </c>
      <c r="BA41" s="55" t="s">
        <v>121</v>
      </c>
      <c r="BB41" s="109" t="str">
        <f>IFERROR(AZ41*(1+Dashboard!$D$8),"-")</f>
        <v>-</v>
      </c>
      <c r="BC41" s="119" t="str">
        <f>IFERROR(BA41*(1+Dashboard!$D$7)*(1+Dashboard!$D$8)*(1+Dashboard!$D$10),"-")</f>
        <v>-</v>
      </c>
      <c r="BD41" s="112" t="str">
        <f>IF(AND(BB41="-",BC41="-"),"-",IFERROR(BB41*Dashboard!$D$9,0)+IFERROR(BC41*(1-Dashboard!$D$9),0))</f>
        <v>-</v>
      </c>
      <c r="BE41" s="51" t="s">
        <v>121</v>
      </c>
      <c r="BF41" s="49" t="s">
        <v>121</v>
      </c>
      <c r="BG41" s="49" t="s">
        <v>121</v>
      </c>
      <c r="BH41" s="52" t="s">
        <v>121</v>
      </c>
      <c r="BI41" s="53" t="s">
        <v>121</v>
      </c>
      <c r="BJ41" s="55" t="s">
        <v>121</v>
      </c>
      <c r="BK41" s="109" t="str">
        <f>IFERROR(BI41*(1+Dashboard!$D$8),"-")</f>
        <v>-</v>
      </c>
      <c r="BL41" s="119" t="str">
        <f>IFERROR(BJ41*(1+Dashboard!$D$7)*(1+Dashboard!$D$8)*(1+Dashboard!$D$10),"-")</f>
        <v>-</v>
      </c>
      <c r="BM41" s="112" t="str">
        <f>IF(AND(BK41="-",BL41="-"),"-",IFERROR(BK41*Dashboard!$D$9,0)+IFERROR(BL41*(1-Dashboard!$D$9),0))</f>
        <v>-</v>
      </c>
      <c r="BO41" s="36">
        <v>2048</v>
      </c>
      <c r="BP41" s="47"/>
      <c r="BQ41" s="59">
        <v>94</v>
      </c>
      <c r="BR41" s="53" t="s">
        <v>121</v>
      </c>
      <c r="BS41" s="57" t="s">
        <v>121</v>
      </c>
      <c r="BT41" s="112" t="str">
        <f>IF(AND(BR41="-",BS41="-"),"-",IFERROR(BR41*Dashboard!$D$9,0)+IFERROR(BS41*(1-Dashboard!$D$9),0))</f>
        <v>-</v>
      </c>
      <c r="BU41" s="53" t="s">
        <v>121</v>
      </c>
      <c r="BV41" s="57" t="s">
        <v>121</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v>8.108843291000048E-2</v>
      </c>
      <c r="E42" s="49">
        <v>6.1261697982215806E-2</v>
      </c>
      <c r="F42" s="49">
        <v>0.11490916390582022</v>
      </c>
      <c r="G42" s="49">
        <v>8.6955661423247468E-2</v>
      </c>
      <c r="H42" s="50">
        <v>1.2614724794298787E-2</v>
      </c>
      <c r="I42" s="101">
        <f>IFERROR((D42+$H42)*(1+Dashboard!$D$7)*(1+Dashboard!$D$8),"-")</f>
        <v>0.10929536314629468</v>
      </c>
      <c r="J42" s="102">
        <f>IFERROR((E42+$H42)*(1+Dashboard!$D$7)*(1+Dashboard!$D$8),"-")</f>
        <v>8.6169459526526632E-2</v>
      </c>
      <c r="K42" s="102">
        <f>IFERROR((F42+$H42)*(1+Dashboard!$D$7)*(1+Dashboard!$D$8),"-")</f>
        <v>0.14874386377981882</v>
      </c>
      <c r="L42" s="103">
        <f>IFERROR((G42+$H42)*(1+Dashboard!$D$7)*(1+Dashboard!$D$8),"-")</f>
        <v>0.11613889848414596</v>
      </c>
      <c r="M42" s="53">
        <v>111.08422845278398</v>
      </c>
      <c r="N42" s="54">
        <v>126.14297864150473</v>
      </c>
      <c r="O42" s="109">
        <f>M42*(1+Dashboard!$D$8)</f>
        <v>119.9709667290067</v>
      </c>
      <c r="P42" s="111">
        <f>N42*(1+Dashboard!$D$10)*(1+Dashboard!$D$7)*(1+Dashboard!$D$8)</f>
        <v>149.48730101205035</v>
      </c>
      <c r="Q42" s="112">
        <f>O42*Dashboard!$D$9+P42*(1-Dashboard!$D$9)</f>
        <v>134.72913387052853</v>
      </c>
      <c r="R42" s="51">
        <v>2.191429812433237E-2</v>
      </c>
      <c r="S42" s="49">
        <v>2.2381338059420022E-2</v>
      </c>
      <c r="T42" s="49">
        <v>2.134815967370348E-2</v>
      </c>
      <c r="U42" s="52">
        <v>2.1483816879318524E-2</v>
      </c>
      <c r="W42" s="36">
        <v>2049</v>
      </c>
      <c r="X42" s="47"/>
      <c r="Y42" s="51" t="s">
        <v>121</v>
      </c>
      <c r="Z42" s="49" t="s">
        <v>121</v>
      </c>
      <c r="AA42" s="49" t="s">
        <v>121</v>
      </c>
      <c r="AB42" s="52" t="s">
        <v>121</v>
      </c>
      <c r="AC42" s="53" t="s">
        <v>121</v>
      </c>
      <c r="AD42" s="55" t="s">
        <v>121</v>
      </c>
      <c r="AE42" s="109" t="str">
        <f>IFERROR(AC42*(1+Dashboard!$D$8),"-")</f>
        <v>-</v>
      </c>
      <c r="AF42" s="119" t="str">
        <f>IFERROR(AD42*(1+Dashboard!$D$7)*(1+Dashboard!$D$8)*(1+Dashboard!$D$10),"-")</f>
        <v>-</v>
      </c>
      <c r="AG42" s="112" t="str">
        <f>IF(AND(AE42="-",AF42="-"),"-",IFERROR(AE42*Dashboard!$D$9,0)+IFERROR(AF42*(1-Dashboard!$D$9),0))</f>
        <v>-</v>
      </c>
      <c r="AH42" s="51" t="s">
        <v>121</v>
      </c>
      <c r="AI42" s="49" t="s">
        <v>121</v>
      </c>
      <c r="AJ42" s="49" t="s">
        <v>121</v>
      </c>
      <c r="AK42" s="52" t="s">
        <v>121</v>
      </c>
      <c r="AL42" s="53" t="s">
        <v>121</v>
      </c>
      <c r="AM42" s="55" t="s">
        <v>121</v>
      </c>
      <c r="AN42" s="109" t="str">
        <f>IFERROR(AL42*(1+Dashboard!$D$8),"-")</f>
        <v>-</v>
      </c>
      <c r="AO42" s="119" t="str">
        <f>IFERROR(AM42*(1+Dashboard!$D$7)*(1+Dashboard!$D$8)*(1+Dashboard!$D$10),"-")</f>
        <v>-</v>
      </c>
      <c r="AP42" s="112" t="str">
        <f>IF(AND(AN42="-",AO42="-"),"-",IFERROR(AN42*Dashboard!$D$9,0)+IFERROR(AO42*(1-Dashboard!$D$9),0))</f>
        <v>-</v>
      </c>
      <c r="AQ42" s="56">
        <v>5.5734899914173857E-4</v>
      </c>
      <c r="AR42" s="58">
        <v>5.5734899914173857E-4</v>
      </c>
      <c r="AT42" s="36">
        <v>2049</v>
      </c>
      <c r="AU42" s="47"/>
      <c r="AV42" s="51" t="s">
        <v>121</v>
      </c>
      <c r="AW42" s="49" t="s">
        <v>121</v>
      </c>
      <c r="AX42" s="49" t="s">
        <v>121</v>
      </c>
      <c r="AY42" s="52" t="s">
        <v>121</v>
      </c>
      <c r="AZ42" s="53" t="s">
        <v>121</v>
      </c>
      <c r="BA42" s="55" t="s">
        <v>121</v>
      </c>
      <c r="BB42" s="109" t="str">
        <f>IFERROR(AZ42*(1+Dashboard!$D$8),"-")</f>
        <v>-</v>
      </c>
      <c r="BC42" s="119" t="str">
        <f>IFERROR(BA42*(1+Dashboard!$D$7)*(1+Dashboard!$D$8)*(1+Dashboard!$D$10),"-")</f>
        <v>-</v>
      </c>
      <c r="BD42" s="112" t="str">
        <f>IF(AND(BB42="-",BC42="-"),"-",IFERROR(BB42*Dashboard!$D$9,0)+IFERROR(BC42*(1-Dashboard!$D$9),0))</f>
        <v>-</v>
      </c>
      <c r="BE42" s="51" t="s">
        <v>121</v>
      </c>
      <c r="BF42" s="49" t="s">
        <v>121</v>
      </c>
      <c r="BG42" s="49" t="s">
        <v>121</v>
      </c>
      <c r="BH42" s="52" t="s">
        <v>121</v>
      </c>
      <c r="BI42" s="53" t="s">
        <v>121</v>
      </c>
      <c r="BJ42" s="55" t="s">
        <v>121</v>
      </c>
      <c r="BK42" s="109" t="str">
        <f>IFERROR(BI42*(1+Dashboard!$D$8),"-")</f>
        <v>-</v>
      </c>
      <c r="BL42" s="119" t="str">
        <f>IFERROR(BJ42*(1+Dashboard!$D$7)*(1+Dashboard!$D$8)*(1+Dashboard!$D$10),"-")</f>
        <v>-</v>
      </c>
      <c r="BM42" s="112" t="str">
        <f>IF(AND(BK42="-",BL42="-"),"-",IFERROR(BK42*Dashboard!$D$9,0)+IFERROR(BL42*(1-Dashboard!$D$9),0))</f>
        <v>-</v>
      </c>
      <c r="BO42" s="36">
        <v>2049</v>
      </c>
      <c r="BP42" s="47"/>
      <c r="BQ42" s="59">
        <v>94</v>
      </c>
      <c r="BR42" s="53" t="s">
        <v>121</v>
      </c>
      <c r="BS42" s="57" t="s">
        <v>121</v>
      </c>
      <c r="BT42" s="112" t="str">
        <f>IF(AND(BR42="-",BS42="-"),"-",IFERROR(BR42*Dashboard!$D$9,0)+IFERROR(BS42*(1-Dashboard!$D$9),0))</f>
        <v>-</v>
      </c>
      <c r="BU42" s="53" t="s">
        <v>121</v>
      </c>
      <c r="BV42" s="57" t="s">
        <v>121</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v>8.2594402962609767E-2</v>
      </c>
      <c r="E43" s="63">
        <v>6.1662542997167856E-2</v>
      </c>
      <c r="F43" s="63">
        <v>0.12093182455730586</v>
      </c>
      <c r="G43" s="63">
        <v>9.0801036872123306E-2</v>
      </c>
      <c r="H43" s="64">
        <v>1.4045003358631378E-2</v>
      </c>
      <c r="I43" s="104">
        <f>IFERROR((D43+$H43)*(1+Dashboard!$D$7)*(1+Dashboard!$D$8),"-")</f>
        <v>0.11272020353309568</v>
      </c>
      <c r="J43" s="105">
        <f>IFERROR((E43+$H43)*(1+Dashboard!$D$7)*(1+Dashboard!$D$8),"-")</f>
        <v>8.8305282069404245E-2</v>
      </c>
      <c r="K43" s="105">
        <f>IFERROR((F43+$H43)*(1+Dashboard!$D$7)*(1+Dashboard!$D$8),"-")</f>
        <v>0.15743697208114921</v>
      </c>
      <c r="L43" s="106">
        <f>IFERROR((G43+$H43)*(1+Dashboard!$D$7)*(1+Dashboard!$D$8),"-")</f>
        <v>0.12229242132515228</v>
      </c>
      <c r="M43" s="67">
        <v>112.93616067141195</v>
      </c>
      <c r="N43" s="68">
        <v>128.16216811096382</v>
      </c>
      <c r="O43" s="115">
        <f>M43*(1+Dashboard!$D$8)</f>
        <v>121.97105352512492</v>
      </c>
      <c r="P43" s="117">
        <f>N43*(1+Dashboard!$D$10)*(1+Dashboard!$D$7)*(1+Dashboard!$D$8)</f>
        <v>151.8801665307823</v>
      </c>
      <c r="Q43" s="118">
        <f>O43*Dashboard!$D$9+P43*(1-Dashboard!$D$9)</f>
        <v>136.92561002795361</v>
      </c>
      <c r="R43" s="65">
        <v>2.1197859215170634E-2</v>
      </c>
      <c r="S43" s="63">
        <v>2.1649630325323497E-2</v>
      </c>
      <c r="T43" s="63">
        <v>2.0650229393551985E-2</v>
      </c>
      <c r="U43" s="66">
        <v>2.078145159057769E-2</v>
      </c>
      <c r="W43" s="61">
        <v>2050</v>
      </c>
      <c r="X43" s="47"/>
      <c r="Y43" s="65" t="s">
        <v>121</v>
      </c>
      <c r="Z43" s="63" t="s">
        <v>121</v>
      </c>
      <c r="AA43" s="63" t="s">
        <v>121</v>
      </c>
      <c r="AB43" s="66" t="s">
        <v>121</v>
      </c>
      <c r="AC43" s="67" t="s">
        <v>121</v>
      </c>
      <c r="AD43" s="69" t="s">
        <v>121</v>
      </c>
      <c r="AE43" s="115" t="str">
        <f>IFERROR(AC43*(1+Dashboard!$D$8),"-")</f>
        <v>-</v>
      </c>
      <c r="AF43" s="120" t="str">
        <f>IFERROR(AD43*(1+Dashboard!$D$7)*(1+Dashboard!$D$8)*(1+Dashboard!$D$10),"-")</f>
        <v>-</v>
      </c>
      <c r="AG43" s="118" t="str">
        <f>IF(AND(AE43="-",AF43="-"),"-",IFERROR(AE43*Dashboard!$D$9,0)+IFERROR(AF43*(1-Dashboard!$D$9),0))</f>
        <v>-</v>
      </c>
      <c r="AH43" s="65" t="s">
        <v>121</v>
      </c>
      <c r="AI43" s="63" t="s">
        <v>121</v>
      </c>
      <c r="AJ43" s="63" t="s">
        <v>121</v>
      </c>
      <c r="AK43" s="66" t="s">
        <v>121</v>
      </c>
      <c r="AL43" s="67" t="s">
        <v>121</v>
      </c>
      <c r="AM43" s="69" t="s">
        <v>121</v>
      </c>
      <c r="AN43" s="115" t="str">
        <f>IFERROR(AL43*(1+Dashboard!$D$8),"-")</f>
        <v>-</v>
      </c>
      <c r="AO43" s="120" t="str">
        <f>IFERROR(AM43*(1+Dashboard!$D$7)*(1+Dashboard!$D$8)*(1+Dashboard!$D$10),"-")</f>
        <v>-</v>
      </c>
      <c r="AP43" s="118" t="str">
        <f>IF(AND(AN43="-",AO43="-"),"-",IFERROR(AN43*Dashboard!$D$9,0)+IFERROR(AO43*(1-Dashboard!$D$9),0))</f>
        <v>-</v>
      </c>
      <c r="AQ43" s="71">
        <v>5.5734899914173857E-4</v>
      </c>
      <c r="AR43" s="72">
        <v>5.5734899914173857E-4</v>
      </c>
      <c r="AT43" s="61">
        <v>2050</v>
      </c>
      <c r="AU43" s="47"/>
      <c r="AV43" s="65" t="s">
        <v>121</v>
      </c>
      <c r="AW43" s="63" t="s">
        <v>121</v>
      </c>
      <c r="AX43" s="63" t="s">
        <v>121</v>
      </c>
      <c r="AY43" s="66" t="s">
        <v>121</v>
      </c>
      <c r="AZ43" s="67" t="s">
        <v>121</v>
      </c>
      <c r="BA43" s="69" t="s">
        <v>121</v>
      </c>
      <c r="BB43" s="115" t="str">
        <f>IFERROR(AZ43*(1+Dashboard!$D$8),"-")</f>
        <v>-</v>
      </c>
      <c r="BC43" s="120" t="str">
        <f>IFERROR(BA43*(1+Dashboard!$D$7)*(1+Dashboard!$D$8)*(1+Dashboard!$D$10),"-")</f>
        <v>-</v>
      </c>
      <c r="BD43" s="118" t="str">
        <f>IF(AND(BB43="-",BC43="-"),"-",IFERROR(BB43*Dashboard!$D$9,0)+IFERROR(BC43*(1-Dashboard!$D$9),0))</f>
        <v>-</v>
      </c>
      <c r="BE43" s="65" t="s">
        <v>121</v>
      </c>
      <c r="BF43" s="63" t="s">
        <v>121</v>
      </c>
      <c r="BG43" s="63" t="s">
        <v>121</v>
      </c>
      <c r="BH43" s="66" t="s">
        <v>121</v>
      </c>
      <c r="BI43" s="67" t="s">
        <v>121</v>
      </c>
      <c r="BJ43" s="69" t="s">
        <v>121</v>
      </c>
      <c r="BK43" s="115" t="str">
        <f>IFERROR(BI43*(1+Dashboard!$D$8),"-")</f>
        <v>-</v>
      </c>
      <c r="BL43" s="120" t="str">
        <f>IFERROR(BJ43*(1+Dashboard!$D$7)*(1+Dashboard!$D$8)*(1+Dashboard!$D$10),"-")</f>
        <v>-</v>
      </c>
      <c r="BM43" s="118" t="str">
        <f>IF(AND(BK43="-",BL43="-"),"-",IFERROR(BK43*Dashboard!$D$9,0)+IFERROR(BL43*(1-Dashboard!$D$9),0))</f>
        <v>-</v>
      </c>
      <c r="BO43" s="61">
        <v>2050</v>
      </c>
      <c r="BP43" s="47"/>
      <c r="BQ43" s="73">
        <v>94</v>
      </c>
      <c r="BR43" s="67" t="s">
        <v>121</v>
      </c>
      <c r="BS43" s="70" t="s">
        <v>121</v>
      </c>
      <c r="BT43" s="118" t="str">
        <f>IF(AND(BR43="-",BS43="-"),"-",IFERROR(BR43*Dashboard!$D$9,0)+IFERROR(BS43*(1-Dashboard!$D$9),0))</f>
        <v>-</v>
      </c>
      <c r="BU43" s="67" t="s">
        <v>121</v>
      </c>
      <c r="BV43" s="70" t="s">
        <v>121</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-PMT(Dashboard!$D$15,10,(NPV(Dashboard!$D$15,D12:D20)+IF(D11="-",,D11)),,1)</f>
        <v>5.3936849388138045E-2</v>
      </c>
      <c r="E46" s="102">
        <f>-PMT(Dashboard!$D$15,10,(NPV(Dashboard!$D$15,E12:E20)+IF(E11="-",,E11)),,1)</f>
        <v>4.9919575453762091E-2</v>
      </c>
      <c r="F46" s="102">
        <f>-PMT(Dashboard!$D$15,10,(NPV(Dashboard!$D$15,F12:F20)+IF(F11="-",,F11)),,1)</f>
        <v>4.0681903960650252E-2</v>
      </c>
      <c r="G46" s="102">
        <f>-PMT(Dashboard!$D$15,10,(NPV(Dashboard!$D$15,G12:G20)+IF(G11="-",,G11)),,1)</f>
        <v>3.4662418186113916E-2</v>
      </c>
      <c r="H46" s="107">
        <f>-PMT(Dashboard!$D$15,10,(NPV(Dashboard!$D$15,H12:H20)+IF(H11="-",,H11)),,1)</f>
        <v>4.3316155188643677E-3</v>
      </c>
      <c r="I46" s="101">
        <f>-PMT(Dashboard!$D$15,10,(NPV(Dashboard!$D$15,I12:I20)+IF(I11="-",,I11)),,1)</f>
        <v>6.7964337467527627E-2</v>
      </c>
      <c r="J46" s="102">
        <f>-PMT(Dashboard!$D$15,10,(NPV(Dashboard!$D$15,J12:J20)+IF(J11="-",,J11)),,1)</f>
        <v>6.327858915047152E-2</v>
      </c>
      <c r="K46" s="102">
        <f>-PMT(Dashboard!$D$15,10,(NPV(Dashboard!$D$15,K12:K20)+IF(K11="-",,K11)),,1)</f>
        <v>5.250376912090586E-2</v>
      </c>
      <c r="L46" s="108">
        <f>-PMT(Dashboard!$D$15,10,(NPV(Dashboard!$D$15,L12:L20)+IF(L11="-",,L11)),,1)</f>
        <v>4.548264091348668E-2</v>
      </c>
      <c r="M46" s="109">
        <f>-PMT(Dashboard!$D$15,10,(NPV(Dashboard!$D$15,M12:M20)+IF(M11="-",,M11)),,1)</f>
        <v>73.28754827689886</v>
      </c>
      <c r="N46" s="110">
        <f>-PMT(Dashboard!$D$15,10,(NPV(Dashboard!$D$15,N12:N20)+IF(N11="-",,N11)),,1)</f>
        <v>26.368526233790405</v>
      </c>
      <c r="O46" s="109">
        <f>-PMT(Dashboard!$D$15,10,(NPV(Dashboard!$D$15,O12:O20)+IF(O11="-",,O11)),,1)</f>
        <v>79.150552139050774</v>
      </c>
      <c r="P46" s="111">
        <f>-PMT(Dashboard!$D$15,10,(NPV(Dashboard!$D$15,P12:P20)+IF(P11="-",,P11)),,1)</f>
        <v>31.248348983078621</v>
      </c>
      <c r="Q46" s="112">
        <f>-PMT(Dashboard!$D$15,10,(NPV(Dashboard!$D$15,Q12:Q20)+IF(Q11="-",,Q11)),,1)</f>
        <v>55.199450561064694</v>
      </c>
      <c r="R46" s="101">
        <f>-PMT(Dashboard!$D$15,10,(NPV(Dashboard!$D$15,R12:R20)+IF(R11="-",,R11)),,1)</f>
        <v>4.2876094143773504E-2</v>
      </c>
      <c r="S46" s="102">
        <f>-PMT(Dashboard!$D$15,10,(NPV(Dashboard!$D$15,S12:S20)+IF(S11="-",,S11)),,1)</f>
        <v>4.3789874184188636E-2</v>
      </c>
      <c r="T46" s="102">
        <f>-PMT(Dashboard!$D$15,10,(NPV(Dashboard!$D$15,T12:T20)+IF(T11="-",,T11)),,1)</f>
        <v>4.1768424376306894E-2</v>
      </c>
      <c r="U46" s="103">
        <f>-PMT(Dashboard!$D$15,10,(NPV(Dashboard!$D$15,U12:U20)+IF(U11="-",,U11)),,1)</f>
        <v>4.2033842464818359E-2</v>
      </c>
      <c r="W46" s="92" t="s">
        <v>21</v>
      </c>
      <c r="X46" s="79">
        <v>10</v>
      </c>
      <c r="Y46" s="101">
        <f>-PMT(Dashboard!$D$15,10,(NPV(Dashboard!$D$15,Y12:Y20)+IF(Y11="-",,Y11)),,1)</f>
        <v>2.2155098672675757E-2</v>
      </c>
      <c r="Z46" s="102">
        <f>-PMT(Dashboard!$D$15,10,(NPV(Dashboard!$D$15,Z12:Z20)+IF(Z11="-",,Z11)),,1)</f>
        <v>1.5550939751891684E-2</v>
      </c>
      <c r="AA46" s="102">
        <f>-PMT(Dashboard!$D$15,10,(NPV(Dashboard!$D$15,AA12:AA20)+IF(AA11="-",,AA11)),,1)</f>
        <v>1.7143422848281655E-2</v>
      </c>
      <c r="AB46" s="108">
        <f>-PMT(Dashboard!$D$15,10,(NPV(Dashboard!$D$15,AB12:AB20)+IF(AB11="-",,AB11)),,1)</f>
        <v>1.1741399676982277E-2</v>
      </c>
      <c r="AC46" s="109">
        <f>-PMT(Dashboard!$D$15,10,(NPV(Dashboard!$D$15,AC12:AC20)+IF(AC11="-",,AC11)),,1)</f>
        <v>58.79498928938613</v>
      </c>
      <c r="AD46" s="111">
        <f>-PMT(Dashboard!$D$15,10,(NPV(Dashboard!$D$15,AD12:AD20)+IF(AD11="-",,AD11)),,1)</f>
        <v>163.33891957217054</v>
      </c>
      <c r="AE46" s="109">
        <f>-PMT(Dashboard!$D$15,10,(NPV(Dashboard!$D$15,AE12:AE20)+IF(AE11="-",,AE11)),,1)</f>
        <v>63.498588432537019</v>
      </c>
      <c r="AF46" s="119">
        <f>-PMT(Dashboard!$D$15,10,(NPV(Dashboard!$D$15,AF12:AF20)+IF(AF11="-",,AF11)),,1)</f>
        <v>193.56681204160341</v>
      </c>
      <c r="AG46" s="112">
        <f>-PMT(Dashboard!$D$15,10,(NPV(Dashboard!$D$15,AG12:AG20)+IF(AG11="-",,AG11)),,1)</f>
        <v>123.50267453985511</v>
      </c>
      <c r="AH46" s="101">
        <f>-PMT(Dashboard!$D$15,10,(NPV(Dashboard!$D$15,AH12:AH20)+IF(AH11="-",,AH11)),,1)</f>
        <v>2.1241751936764475E-2</v>
      </c>
      <c r="AI46" s="102">
        <f>-PMT(Dashboard!$D$15,10,(NPV(Dashboard!$D$15,AI12:AI20)+IF(AI11="-",,AI11)),,1)</f>
        <v>1.4929105505302857E-2</v>
      </c>
      <c r="AJ46" s="102">
        <f>-PMT(Dashboard!$D$15,10,(NPV(Dashboard!$D$15,AJ12:AJ20)+IF(AJ11="-",,AJ11)),,1)</f>
        <v>1.6790403550392255E-2</v>
      </c>
      <c r="AK46" s="108">
        <f>-PMT(Dashboard!$D$15,10,(NPV(Dashboard!$D$15,AK12:AK20)+IF(AK11="-",,AK11)),,1)</f>
        <v>1.1514396956688518E-2</v>
      </c>
      <c r="AL46" s="109">
        <f>-PMT(Dashboard!$D$15,10,(NPV(Dashboard!$D$15,AL12:AL20)+IF(AL11="-",,AL11)),,1)</f>
        <v>43.339059050031963</v>
      </c>
      <c r="AM46" s="111">
        <f>-PMT(Dashboard!$D$15,10,(NPV(Dashboard!$D$15,AM12:AM20)+IF(AM11="-",,AM11)),,1)</f>
        <v>150.70046346751099</v>
      </c>
      <c r="AN46" s="109">
        <f>-PMT(Dashboard!$D$15,10,(NPV(Dashboard!$D$15,AN12:AN20)+IF(AN11="-",,AN11)),,1)</f>
        <v>46.806183774034515</v>
      </c>
      <c r="AO46" s="119">
        <f>-PMT(Dashboard!$D$15,10,(NPV(Dashboard!$D$15,AO12:AO20)+IF(AO11="-",,AO11)),,1)</f>
        <v>178.58945291792097</v>
      </c>
      <c r="AP46" s="112">
        <f>-PMT(Dashboard!$D$15,10,(NPV(Dashboard!$D$15,AP12:AP20)+IF(AP11="-",,AP11)),,1)</f>
        <v>106.93497565230562</v>
      </c>
      <c r="AQ46" s="101">
        <f>-PMT(Dashboard!$D$15,10,(NPV(Dashboard!$D$15,AQ12:AQ20)+IF(AQ11="-",,AQ11)),,1)</f>
        <v>8.2375466987228921E-3</v>
      </c>
      <c r="AR46" s="103">
        <f>-PMT(Dashboard!$D$15,10,(NPV(Dashboard!$D$15,AR12:AR20)+IF(AR11="-",,AR11)),,1)</f>
        <v>6.6963824092518406E-3</v>
      </c>
      <c r="AT46" s="92" t="s">
        <v>21</v>
      </c>
      <c r="AU46" s="79">
        <v>10</v>
      </c>
      <c r="AV46" s="101">
        <f>-PMT(Dashboard!$D$15,10,(NPV(Dashboard!$D$15,AV12:AV20)+IF(AV11="-",,AV11)),,1)</f>
        <v>2.2620886611325303E-2</v>
      </c>
      <c r="AW46" s="102">
        <f>-PMT(Dashboard!$D$15,10,(NPV(Dashboard!$D$15,AW12:AW20)+IF(AW11="-",,AW11)),,1)</f>
        <v>1.6403906627741913E-2</v>
      </c>
      <c r="AX46" s="102">
        <f>-PMT(Dashboard!$D$15,10,(NPV(Dashboard!$D$15,AX12:AX20)+IF(AX11="-",,AX11)),,1)</f>
        <v>1.7032122834082664E-2</v>
      </c>
      <c r="AY46" s="108">
        <f>-PMT(Dashboard!$D$15,10,(NPV(Dashboard!$D$15,AY12:AY20)+IF(AY11="-",,AY11)),,1)</f>
        <v>1.1575967263781507E-2</v>
      </c>
      <c r="AZ46" s="109">
        <f>-PMT(Dashboard!$D$15,10,(NPV(Dashboard!$D$15,AZ12:AZ20)+IF(AZ11="-",,AZ11)),,1)</f>
        <v>60.386260801129332</v>
      </c>
      <c r="BA46" s="111">
        <f>-PMT(Dashboard!$D$15,10,(NPV(Dashboard!$D$15,BA12:BA20)+IF(BA11="-",,BA11)),,1)</f>
        <v>164.93677279421632</v>
      </c>
      <c r="BB46" s="109">
        <f>-PMT(Dashboard!$D$15,10,(NPV(Dashboard!$D$15,BB12:BB20)+IF(BB11="-",,BB11)),,1)</f>
        <v>65.21716166521972</v>
      </c>
      <c r="BC46" s="119">
        <f>-PMT(Dashboard!$D$15,10,(NPV(Dashboard!$D$15,BC12:BC20)+IF(BC11="-",,BC11)),,1)</f>
        <v>195.46036781576876</v>
      </c>
      <c r="BD46" s="112">
        <f>-PMT(Dashboard!$D$15,10,(NPV(Dashboard!$D$15,BD12:BD20)+IF(BD11="-",,BD11)),,1)</f>
        <v>125.25953311741456</v>
      </c>
      <c r="BE46" s="101">
        <f>-PMT(Dashboard!$D$15,10,(NPV(Dashboard!$D$15,BE12:BE20)+IF(BE11="-",,BE11)),,1)</f>
        <v>2.217060882071183E-2</v>
      </c>
      <c r="BF46" s="102">
        <f>-PMT(Dashboard!$D$15,10,(NPV(Dashboard!$D$15,BF12:BF20)+IF(BF11="-",,BF11)),,1)</f>
        <v>1.6103405105860887E-2</v>
      </c>
      <c r="BG46" s="102">
        <f>-PMT(Dashboard!$D$15,10,(NPV(Dashboard!$D$15,BG12:BG20)+IF(BG11="-",,BG11)),,1)</f>
        <v>1.7036768122566884E-2</v>
      </c>
      <c r="BH46" s="108">
        <f>-PMT(Dashboard!$D$15,10,(NPV(Dashboard!$D$15,BH12:BH20)+IF(BH11="-",,BH11)),,1)</f>
        <v>1.1607656060961272E-2</v>
      </c>
      <c r="BI46" s="109">
        <f>-PMT(Dashboard!$D$15,10,(NPV(Dashboard!$D$15,BI12:BI20)+IF(BI11="-",,BI11)),,1)</f>
        <v>44.334471440758563</v>
      </c>
      <c r="BJ46" s="111">
        <f>-PMT(Dashboard!$D$15,10,(NPV(Dashboard!$D$15,BJ12:BJ20)+IF(BJ11="-",,BJ11)),,1)</f>
        <v>152.13134175976029</v>
      </c>
      <c r="BK46" s="109">
        <f>-PMT(Dashboard!$D$15,10,(NPV(Dashboard!$D$15,BK12:BK20)+IF(BK11="-",,BK11)),,1)</f>
        <v>47.881229156019245</v>
      </c>
      <c r="BL46" s="119">
        <f>-PMT(Dashboard!$D$15,10,(NPV(Dashboard!$D$15,BL12:BL20)+IF(BL11="-",,BL11)),,1)</f>
        <v>180.28513298104178</v>
      </c>
      <c r="BM46" s="112">
        <f>-PMT(Dashboard!$D$15,10,(NPV(Dashboard!$D$15,BM12:BM20)+IF(BM11="-",,BM11)),,1)</f>
        <v>108.26562104803479</v>
      </c>
      <c r="BO46" s="92" t="s">
        <v>21</v>
      </c>
      <c r="BP46" s="79">
        <v>10</v>
      </c>
      <c r="BQ46" s="121">
        <f>-PMT(Dashboard!$D$15,10,(NPV(Dashboard!$D$15,BQ12:BQ20)+IF(BQ11="-",,BQ11)),,1)</f>
        <v>94.000000000000014</v>
      </c>
      <c r="BR46" s="109">
        <f>-PMT(Dashboard!$D$15,10,(NPV(Dashboard!$D$15,BR12:BR20)+IF(BR11="-",,BR11)),,1)</f>
        <v>0.94128340325418858</v>
      </c>
      <c r="BS46" s="119">
        <f>-PMT(Dashboard!$D$15,10,(NPV(Dashboard!$D$15,BS12:BS20)+IF(BS11="-",,BS11)),,1)</f>
        <v>8.332183877578565</v>
      </c>
      <c r="BT46" s="112">
        <f>-PMT(Dashboard!$D$15,10,(NPV(Dashboard!$D$15,BT12:BT20)+IF(BT11="-",,BT11)),,1)</f>
        <v>4.6367336404163773</v>
      </c>
      <c r="BU46" s="109">
        <f>-PMT(Dashboard!$D$15,10,(NPV(Dashboard!$D$15,BU12:BU20)+IF(BU11="-",,BU11)),,1)</f>
        <v>0.48403563989045389</v>
      </c>
      <c r="BV46" s="119">
        <f>-PMT(Dashboard!$D$15,10,(NPV(Dashboard!$D$15,BV12:BV20)+IF(BV11="-",,BV11)),,1)</f>
        <v>7.328769273320594</v>
      </c>
      <c r="BW46" s="112">
        <f>-PMT(Dashboard!$D$15,10,(NPV(Dashboard!$D$15,BW12:BW20)+IF(BW11="-",,BW11)),,1)</f>
        <v>3.9064024566055231</v>
      </c>
      <c r="BX46" s="112">
        <f>-PMT(Dashboard!$D$15,10,(NPV(Dashboard!$D$15,BX12:BX20)+IF(BX11="-",,BX11)),,1)</f>
        <v>5.408286118181663</v>
      </c>
      <c r="BY46" s="112">
        <f>-PMT(Dashboard!$D$15,10,(NPV(Dashboard!$D$15,BY12:BY20)+IF(BY11="-",,BY11)),,1)</f>
        <v>4.5564278253846826</v>
      </c>
    </row>
    <row r="47" spans="2:77" x14ac:dyDescent="0.2">
      <c r="B47" s="92" t="s">
        <v>22</v>
      </c>
      <c r="C47" s="79">
        <v>15</v>
      </c>
      <c r="D47" s="101">
        <f>-PMT(Dashboard!$D$15,15,(NPV(Dashboard!$D$15,D12:D25)+IF(D11="-",,D11)),,1)</f>
        <v>5.5796835174653434E-2</v>
      </c>
      <c r="E47" s="102">
        <f>-PMT(Dashboard!$D$15,15,(NPV(Dashboard!$D$15,E12:E25)+IF(E11="-",,E11)),,1)</f>
        <v>5.1538373514885084E-2</v>
      </c>
      <c r="F47" s="102">
        <f>-PMT(Dashboard!$D$15,15,(NPV(Dashboard!$D$15,F12:F25)+IF(F11="-",,F11)),,1)</f>
        <v>4.2955807730490847E-2</v>
      </c>
      <c r="G47" s="102">
        <f>-PMT(Dashboard!$D$15,15,(NPV(Dashboard!$D$15,G12:G25)+IF(G11="-",,G11)),,1)</f>
        <v>3.6729714520284902E-2</v>
      </c>
      <c r="H47" s="107">
        <f>-PMT(Dashboard!$D$15,15,(NPV(Dashboard!$D$15,H12:H25)+IF(H11="-",,H11)),,1)</f>
        <v>3.608374754083132E-3</v>
      </c>
      <c r="I47" s="101">
        <f>-PMT(Dashboard!$D$15,15,(NPV(Dashboard!$D$15,I12:I25)+IF(I11="-",,I11)),,1)</f>
        <v>6.9290236860878332E-2</v>
      </c>
      <c r="J47" s="102">
        <f>-PMT(Dashboard!$D$15,15,(NPV(Dashboard!$D$15,J12:J25)+IF(J11="-",,J11)),,1)</f>
        <v>6.432316718092454E-2</v>
      </c>
      <c r="K47" s="102">
        <f>-PMT(Dashboard!$D$15,15,(NPV(Dashboard!$D$15,K12:K25)+IF(K11="-",,K11)),,1)</f>
        <v>5.4312462450007093E-2</v>
      </c>
      <c r="L47" s="108">
        <f>-PMT(Dashboard!$D$15,15,(NPV(Dashboard!$D$15,L12:L25)+IF(L11="-",,L11)),,1)</f>
        <v>4.705034732962287E-2</v>
      </c>
      <c r="M47" s="109">
        <f>-PMT(Dashboard!$D$15,15,(NPV(Dashboard!$D$15,M12:M25)+IF(M11="-",,M11)),,1)</f>
        <v>76.938370478334988</v>
      </c>
      <c r="N47" s="110">
        <f>-PMT(Dashboard!$D$15,15,(NPV(Dashboard!$D$15,N12:N25)+IF(N11="-",,N11)),,1)</f>
        <v>48.622829545884954</v>
      </c>
      <c r="O47" s="109">
        <f>-PMT(Dashboard!$D$15,15,(NPV(Dashboard!$D$15,O12:O25)+IF(O11="-",,O11)),,1)</f>
        <v>83.093440116601812</v>
      </c>
      <c r="P47" s="111">
        <f>-PMT(Dashboard!$D$15,15,(NPV(Dashboard!$D$15,P12:P25)+IF(P11="-",,P11)),,1)</f>
        <v>57.621087076437348</v>
      </c>
      <c r="Q47" s="112">
        <f>-PMT(Dashboard!$D$15,15,(NPV(Dashboard!$D$15,Q12:Q25)+IF(Q11="-",,Q11)),,1)</f>
        <v>70.357263596519587</v>
      </c>
      <c r="R47" s="101">
        <f>-PMT(Dashboard!$D$15,15,(NPV(Dashboard!$D$15,R12:R25)+IF(R11="-",,R11)),,1)</f>
        <v>4.1467572175805677E-2</v>
      </c>
      <c r="S47" s="102">
        <f>-PMT(Dashboard!$D$15,15,(NPV(Dashboard!$D$15,S12:S25)+IF(S11="-",,S11)),,1)</f>
        <v>4.2351333640916367E-2</v>
      </c>
      <c r="T47" s="102">
        <f>-PMT(Dashboard!$D$15,15,(NPV(Dashboard!$D$15,T12:T25)+IF(T11="-",,T11)),,1)</f>
        <v>4.0396290452350249E-2</v>
      </c>
      <c r="U47" s="103">
        <f>-PMT(Dashboard!$D$15,15,(NPV(Dashboard!$D$15,U12:U25)+IF(U11="-",,U11)),,1)</f>
        <v>4.0652989294954867E-2</v>
      </c>
      <c r="W47" s="92" t="s">
        <v>22</v>
      </c>
      <c r="X47" s="79">
        <v>15</v>
      </c>
      <c r="Y47" s="101">
        <f>-PMT(Dashboard!$D$15,15,(NPV(Dashboard!$D$15,Y12:Y25)+IF(Y11="-",,Y11)),,1)</f>
        <v>1.5256913898153058E-2</v>
      </c>
      <c r="Z47" s="102">
        <f>-PMT(Dashboard!$D$15,15,(NPV(Dashboard!$D$15,Z12:Z25)+IF(Z11="-",,Z11)),,1)</f>
        <v>1.0709017925638621E-2</v>
      </c>
      <c r="AA47" s="102">
        <f>-PMT(Dashboard!$D$15,15,(NPV(Dashboard!$D$15,AA12:AA25)+IF(AA11="-",,AA11)),,1)</f>
        <v>1.180566740776668E-2</v>
      </c>
      <c r="AB47" s="108">
        <f>-PMT(Dashboard!$D$15,15,(NPV(Dashboard!$D$15,AB12:AB25)+IF(AB11="-",,AB11)),,1)</f>
        <v>8.0856116491349207E-3</v>
      </c>
      <c r="AC47" s="109">
        <f>-PMT(Dashboard!$D$15,15,(NPV(Dashboard!$D$15,AC12:AC25)+IF(AC11="-",,AC11)),,1)</f>
        <v>40.488652408364899</v>
      </c>
      <c r="AD47" s="111">
        <f>-PMT(Dashboard!$D$15,15,(NPV(Dashboard!$D$15,AD12:AD25)+IF(AD11="-",,AD11)),,1)</f>
        <v>173.1299530142563</v>
      </c>
      <c r="AE47" s="109">
        <f>-PMT(Dashboard!$D$15,15,(NPV(Dashboard!$D$15,AE12:AE25)+IF(AE11="-",,AE11)),,1)</f>
        <v>43.72774460103409</v>
      </c>
      <c r="AF47" s="119">
        <f>-PMT(Dashboard!$D$15,15,(NPV(Dashboard!$D$15,AF12:AF25)+IF(AF11="-",,AF11)),,1)</f>
        <v>205.16979763096182</v>
      </c>
      <c r="AG47" s="112">
        <f>-PMT(Dashboard!$D$15,15,(NPV(Dashboard!$D$15,AG12:AG25)+IF(AG11="-",,AG11)),,1)</f>
        <v>119.11723032400334</v>
      </c>
      <c r="AH47" s="101">
        <f>-PMT(Dashboard!$D$15,15,(NPV(Dashboard!$D$15,AH12:AH25)+IF(AH11="-",,AH11)),,1)</f>
        <v>1.4871626241734813E-2</v>
      </c>
      <c r="AI47" s="102">
        <f>-PMT(Dashboard!$D$15,15,(NPV(Dashboard!$D$15,AI12:AI25)+IF(AI11="-",,AI11)),,1)</f>
        <v>1.0445051765867698E-2</v>
      </c>
      <c r="AJ47" s="102">
        <f>-PMT(Dashboard!$D$15,15,(NPV(Dashboard!$D$15,AJ12:AJ25)+IF(AJ11="-",,AJ11)),,1)</f>
        <v>1.1762351953563122E-2</v>
      </c>
      <c r="AK47" s="108">
        <f>-PMT(Dashboard!$D$15,15,(NPV(Dashboard!$D$15,AK12:AK25)+IF(AK11="-",,AK11)),,1)</f>
        <v>8.0628581929417086E-3</v>
      </c>
      <c r="AL47" s="109">
        <f>-PMT(Dashboard!$D$15,15,(NPV(Dashboard!$D$15,AL12:AL25)+IF(AL11="-",,AL11)),,1)</f>
        <v>29.845061948146604</v>
      </c>
      <c r="AM47" s="111">
        <f>-PMT(Dashboard!$D$15,15,(NPV(Dashboard!$D$15,AM12:AM25)+IF(AM11="-",,AM11)),,1)</f>
        <v>203.29408267643504</v>
      </c>
      <c r="AN47" s="109">
        <f>-PMT(Dashboard!$D$15,15,(NPV(Dashboard!$D$15,AN12:AN25)+IF(AN11="-",,AN11)),,1)</f>
        <v>32.232666903998329</v>
      </c>
      <c r="AO47" s="119">
        <f>-PMT(Dashboard!$D$15,15,(NPV(Dashboard!$D$15,AO12:AO25)+IF(AO11="-",,AO11)),,1)</f>
        <v>240.91617352233459</v>
      </c>
      <c r="AP47" s="112">
        <f>-PMT(Dashboard!$D$15,15,(NPV(Dashboard!$D$15,AP12:AP25)+IF(AP11="-",,AP11)),,1)</f>
        <v>128.80037763849822</v>
      </c>
      <c r="AQ47" s="101">
        <f>-PMT(Dashboard!$D$15,15,(NPV(Dashboard!$D$15,AQ12:AQ25)+IF(AQ11="-",,AQ11)),,1)</f>
        <v>5.8454107772344978E-3</v>
      </c>
      <c r="AR47" s="103">
        <f>-PMT(Dashboard!$D$15,15,(NPV(Dashboard!$D$15,AR12:AR25)+IF(AR11="-",,AR11)),,1)</f>
        <v>4.7841015402610909E-3</v>
      </c>
      <c r="AT47" s="92" t="s">
        <v>22</v>
      </c>
      <c r="AU47" s="79">
        <v>15</v>
      </c>
      <c r="AV47" s="101">
        <f>-PMT(Dashboard!$D$15,15,(NPV(Dashboard!$D$15,AV12:AV25)+IF(AV11="-",,AV11)),,1)</f>
        <v>1.5577674666577836E-2</v>
      </c>
      <c r="AW47" s="102">
        <f>-PMT(Dashboard!$D$15,15,(NPV(Dashboard!$D$15,AW12:AW25)+IF(AW11="-",,AW11)),,1)</f>
        <v>1.1296406064824543E-2</v>
      </c>
      <c r="AX47" s="102">
        <f>-PMT(Dashboard!$D$15,15,(NPV(Dashboard!$D$15,AX12:AX25)+IF(AX11="-",,AX11)),,1)</f>
        <v>1.1729021631614418E-2</v>
      </c>
      <c r="AY47" s="108">
        <f>-PMT(Dashboard!$D$15,15,(NPV(Dashboard!$D$15,AY12:AY25)+IF(AY11="-",,AY11)),,1)</f>
        <v>7.971688072379168E-3</v>
      </c>
      <c r="AZ47" s="109">
        <f>-PMT(Dashboard!$D$15,15,(NPV(Dashboard!$D$15,AZ12:AZ25)+IF(AZ11="-",,AZ11)),,1)</f>
        <v>41.584467543379048</v>
      </c>
      <c r="BA47" s="111">
        <f>-PMT(Dashboard!$D$15,15,(NPV(Dashboard!$D$15,BA12:BA25)+IF(BA11="-",,BA11)),,1)</f>
        <v>174.73798355802239</v>
      </c>
      <c r="BB47" s="109">
        <f>-PMT(Dashboard!$D$15,15,(NPV(Dashboard!$D$15,BB12:BB25)+IF(BB11="-",,BB11)),,1)</f>
        <v>44.911224946849394</v>
      </c>
      <c r="BC47" s="119">
        <f>-PMT(Dashboard!$D$15,15,(NPV(Dashboard!$D$15,BC12:BC25)+IF(BC11="-",,BC11)),,1)</f>
        <v>207.07541416643059</v>
      </c>
      <c r="BD47" s="112">
        <f>-PMT(Dashboard!$D$15,15,(NPV(Dashboard!$D$15,BD12:BD25)+IF(BD11="-",,BD11)),,1)</f>
        <v>120.61225942792983</v>
      </c>
      <c r="BE47" s="101">
        <f>-PMT(Dashboard!$D$15,15,(NPV(Dashboard!$D$15,BE12:BE25)+IF(BE11="-",,BE11)),,1)</f>
        <v>1.5557336563255003E-2</v>
      </c>
      <c r="BF47" s="102">
        <f>-PMT(Dashboard!$D$15,15,(NPV(Dashboard!$D$15,BF12:BF25)+IF(BF11="-",,BF11)),,1)</f>
        <v>1.1292814694014528E-2</v>
      </c>
      <c r="BG47" s="102">
        <f>-PMT(Dashboard!$D$15,15,(NPV(Dashboard!$D$15,BG12:BG25)+IF(BG11="-",,BG11)),,1)</f>
        <v>1.1962535565460916E-2</v>
      </c>
      <c r="BH47" s="108">
        <f>-PMT(Dashboard!$D$15,15,(NPV(Dashboard!$D$15,BH12:BH25)+IF(BH11="-",,BH11)),,1)</f>
        <v>8.1462531480980694E-3</v>
      </c>
      <c r="BI47" s="109">
        <f>-PMT(Dashboard!$D$15,15,(NPV(Dashboard!$D$15,BI12:BI25)+IF(BI11="-",,BI11)),,1)</f>
        <v>30.53054393867372</v>
      </c>
      <c r="BJ47" s="111">
        <f>-PMT(Dashboard!$D$15,15,(NPV(Dashboard!$D$15,BJ12:BJ25)+IF(BJ11="-",,BJ11)),,1)</f>
        <v>205.11248602590098</v>
      </c>
      <c r="BK47" s="109">
        <f>-PMT(Dashboard!$D$15,15,(NPV(Dashboard!$D$15,BK12:BK25)+IF(BK11="-",,BK11)),,1)</f>
        <v>32.972987453767615</v>
      </c>
      <c r="BL47" s="119">
        <f>-PMT(Dashboard!$D$15,15,(NPV(Dashboard!$D$15,BL12:BL25)+IF(BL11="-",,BL11)),,1)</f>
        <v>243.07109495982073</v>
      </c>
      <c r="BM47" s="112">
        <f>-PMT(Dashboard!$D$15,15,(NPV(Dashboard!$D$15,BM12:BM25)+IF(BM11="-",,BM11)),,1)</f>
        <v>130.17846220061469</v>
      </c>
      <c r="BO47" s="92" t="s">
        <v>22</v>
      </c>
      <c r="BP47" s="79">
        <v>15</v>
      </c>
      <c r="BQ47" s="121">
        <f>-PMT(Dashboard!$D$15,15,(NPV(Dashboard!$D$15,BQ12:BQ25)+IF(BQ11="-",,BQ11)),,1)</f>
        <v>93.999999999999986</v>
      </c>
      <c r="BR47" s="109">
        <f>-PMT(Dashboard!$D$15,15,(NPV(Dashboard!$D$15,BR12:BR25)+IF(BR11="-",,BR11)),,1)</f>
        <v>0.6482065392433296</v>
      </c>
      <c r="BS47" s="119">
        <f>-PMT(Dashboard!$D$15,15,(NPV(Dashboard!$D$15,BS12:BS25)+IF(BS11="-",,BS11)),,1)</f>
        <v>6.6041336769365184</v>
      </c>
      <c r="BT47" s="112">
        <f>-PMT(Dashboard!$D$15,15,(NPV(Dashboard!$D$15,BT12:BT25)+IF(BT11="-",,BT11)),,1)</f>
        <v>3.6261701080899238</v>
      </c>
      <c r="BU47" s="109">
        <f>-PMT(Dashboard!$D$15,15,(NPV(Dashboard!$D$15,BU12:BU25)+IF(BU11="-",,BU11)),,1)</f>
        <v>0.33332688743805861</v>
      </c>
      <c r="BV47" s="119">
        <f>-PMT(Dashboard!$D$15,15,(NPV(Dashboard!$D$15,BV12:BV25)+IF(BV11="-",,BV11)),,1)</f>
        <v>6.4440715691891333</v>
      </c>
      <c r="BW47" s="112">
        <f>-PMT(Dashboard!$D$15,15,(NPV(Dashboard!$D$15,BW12:BW25)+IF(BW11="-",,BW11)),,1)</f>
        <v>3.3886992283135946</v>
      </c>
      <c r="BX47" s="112">
        <f>-PMT(Dashboard!$D$15,15,(NPV(Dashboard!$D$15,BX12:BX25)+IF(BX11="-",,BX11)),,1)</f>
        <v>4.2295648140760873</v>
      </c>
      <c r="BY47" s="112">
        <f>-PMT(Dashboard!$D$15,15,(NPV(Dashboard!$D$15,BY12:BY25)+IF(BY11="-",,BY11)),,1)</f>
        <v>3.9525787799049765</v>
      </c>
    </row>
    <row r="48" spans="2:77" ht="13.5" thickBot="1" x14ac:dyDescent="0.25">
      <c r="B48" s="93" t="s">
        <v>23</v>
      </c>
      <c r="C48" s="79">
        <v>30</v>
      </c>
      <c r="D48" s="104">
        <f>-PMT(Dashboard!$D$15,30,(NPV(Dashboard!$D$15,D12:D40)+IF(D11="-",,D11)),,1)</f>
        <v>6.157327550511172E-2</v>
      </c>
      <c r="E48" s="105">
        <f>-PMT(Dashboard!$D$15,30,(NPV(Dashboard!$D$15,E12:E40)+IF(E11="-",,E11)),,1)</f>
        <v>5.4118999979826145E-2</v>
      </c>
      <c r="F48" s="105">
        <f>-PMT(Dashboard!$D$15,30,(NPV(Dashboard!$D$15,F12:F40)+IF(F11="-",,F11)),,1)</f>
        <v>5.6459771829805064E-2</v>
      </c>
      <c r="G48" s="105">
        <f>-PMT(Dashboard!$D$15,30,(NPV(Dashboard!$D$15,G12:G40)+IF(G11="-",,G11)),,1)</f>
        <v>4.6542445140275487E-2</v>
      </c>
      <c r="H48" s="113">
        <f>-PMT(Dashboard!$D$15,30,(NPV(Dashboard!$D$15,H12:H40)+IF(H11="-",,H11)),,1)</f>
        <v>4.3376946898995832E-3</v>
      </c>
      <c r="I48" s="104">
        <f>-PMT(Dashboard!$D$15,30,(NPV(Dashboard!$D$15,I12:I40)+IF(I11="-",,I11)),,1)</f>
        <v>7.6878555635461199E-2</v>
      </c>
      <c r="J48" s="105">
        <f>-PMT(Dashboard!$D$15,30,(NPV(Dashboard!$D$15,J12:J40)+IF(J11="-",,J11)),,1)</f>
        <v>6.8183888662768102E-2</v>
      </c>
      <c r="K48" s="105">
        <f>-PMT(Dashboard!$D$15,30,(NPV(Dashboard!$D$15,K12:K40)+IF(K11="-",,K11)),,1)</f>
        <v>7.0914164948583505E-2</v>
      </c>
      <c r="L48" s="114">
        <f>-PMT(Dashboard!$D$15,30,(NPV(Dashboard!$D$15,L12:L40)+IF(L11="-",,L11)),,1)</f>
        <v>5.9346595097916205E-2</v>
      </c>
      <c r="M48" s="115">
        <f>-PMT(Dashboard!$D$15,30,(NPV(Dashboard!$D$15,M12:M40)+IF(M11="-",,M11)),,1)</f>
        <v>85.146541541345115</v>
      </c>
      <c r="N48" s="116">
        <f>-PMT(Dashboard!$D$15,30,(NPV(Dashboard!$D$15,N12:N40)+IF(N11="-",,N11)),,1)</f>
        <v>75.722990972062561</v>
      </c>
      <c r="O48" s="115">
        <f>-PMT(Dashboard!$D$15,30,(NPV(Dashboard!$D$15,O12:O40)+IF(O11="-",,O11)),,1)</f>
        <v>91.958264864652705</v>
      </c>
      <c r="P48" s="117">
        <f>-PMT(Dashboard!$D$15,30,(NPV(Dashboard!$D$15,P12:P40)+IF(P11="-",,P11)),,1)</f>
        <v>89.736469416530809</v>
      </c>
      <c r="Q48" s="118">
        <f>-PMT(Dashboard!$D$15,30,(NPV(Dashboard!$D$15,Q12:Q40)+IF(Q11="-",,Q11)),,1)</f>
        <v>90.847367140591771</v>
      </c>
      <c r="R48" s="104">
        <f>-PMT(Dashboard!$D$15,30,(NPV(Dashboard!$D$15,R12:R40)+IF(R11="-",,R11)),,1)</f>
        <v>3.6426095099539132E-2</v>
      </c>
      <c r="S48" s="105">
        <f>-PMT(Dashboard!$D$15,30,(NPV(Dashboard!$D$15,S12:S40)+IF(S11="-",,S11)),,1)</f>
        <v>3.7202412049973294E-2</v>
      </c>
      <c r="T48" s="105">
        <f>-PMT(Dashboard!$D$15,30,(NPV(Dashboard!$D$15,T12:T40)+IF(T11="-",,T11)),,1)</f>
        <v>3.5485055923878073E-2</v>
      </c>
      <c r="U48" s="106">
        <f>-PMT(Dashboard!$D$15,30,(NPV(Dashboard!$D$15,U12:U40)+IF(U11="-",,U11)),,1)</f>
        <v>3.5710546251911154E-2</v>
      </c>
      <c r="W48" s="93" t="s">
        <v>23</v>
      </c>
      <c r="X48" s="79">
        <v>30</v>
      </c>
      <c r="Y48" s="104">
        <f>-PMT(Dashboard!$D$15,30,(NPV(Dashboard!$D$15,Y12:Y40)+IF(Y11="-",,Y11)),,1)</f>
        <v>8.3893065479522886E-3</v>
      </c>
      <c r="Z48" s="105">
        <f>-PMT(Dashboard!$D$15,30,(NPV(Dashboard!$D$15,Z12:Z40)+IF(Z11="-",,Z11)),,1)</f>
        <v>5.8885587744304142E-3</v>
      </c>
      <c r="AA48" s="105">
        <f>-PMT(Dashboard!$D$15,30,(NPV(Dashboard!$D$15,AA12:AA40)+IF(AA11="-",,AA11)),,1)</f>
        <v>6.4915725125061835E-3</v>
      </c>
      <c r="AB48" s="114">
        <f>-PMT(Dashboard!$D$15,30,(NPV(Dashboard!$D$15,AB12:AB40)+IF(AB11="-",,AB11)),,1)</f>
        <v>4.446028548440486E-3</v>
      </c>
      <c r="AC48" s="115">
        <f>-PMT(Dashboard!$D$15,30,(NPV(Dashboard!$D$15,AC12:AC40)+IF(AC11="-",,AC11)),,1)</f>
        <v>22.263461604012804</v>
      </c>
      <c r="AD48" s="117">
        <f>-PMT(Dashboard!$D$15,30,(NPV(Dashboard!$D$15,AD12:AD40)+IF(AD11="-",,AD11)),,1)</f>
        <v>95.19882318042049</v>
      </c>
      <c r="AE48" s="115">
        <f>-PMT(Dashboard!$D$15,30,(NPV(Dashboard!$D$15,AE12:AE40)+IF(AE11="-",,AE11)),,1)</f>
        <v>24.044538532333831</v>
      </c>
      <c r="AF48" s="120">
        <f>-PMT(Dashboard!$D$15,30,(NPV(Dashboard!$D$15,AF12:AF40)+IF(AF11="-",,AF11)),,1)</f>
        <v>112.81654587536474</v>
      </c>
      <c r="AG48" s="118">
        <f>-PMT(Dashboard!$D$15,30,(NPV(Dashboard!$D$15,AG12:AG40)+IF(AG11="-",,AG11)),,1)</f>
        <v>65.498892305610696</v>
      </c>
      <c r="AH48" s="104">
        <f>-PMT(Dashboard!$D$15,30,(NPV(Dashboard!$D$15,AH12:AH40)+IF(AH11="-",,AH11)),,1)</f>
        <v>8.1774487449646181E-3</v>
      </c>
      <c r="AI48" s="105">
        <f>-PMT(Dashboard!$D$15,30,(NPV(Dashboard!$D$15,AI12:AI40)+IF(AI11="-",,AI11)),,1)</f>
        <v>5.7434119218371061E-3</v>
      </c>
      <c r="AJ48" s="105">
        <f>-PMT(Dashboard!$D$15,30,(NPV(Dashboard!$D$15,AJ12:AJ40)+IF(AJ11="-",,AJ11)),,1)</f>
        <v>6.4677546797515893E-3</v>
      </c>
      <c r="AK48" s="114">
        <f>-PMT(Dashboard!$D$15,30,(NPV(Dashboard!$D$15,AK12:AK40)+IF(AK11="-",,AK11)),,1)</f>
        <v>4.4335171244195776E-3</v>
      </c>
      <c r="AL48" s="115">
        <f>-PMT(Dashboard!$D$15,30,(NPV(Dashboard!$D$15,AL12:AL40)+IF(AL11="-",,AL11)),,1)</f>
        <v>16.410879375542521</v>
      </c>
      <c r="AM48" s="117">
        <f>-PMT(Dashboard!$D$15,30,(NPV(Dashboard!$D$15,AM12:AM40)+IF(AM11="-",,AM11)),,1)</f>
        <v>112.35393221184138</v>
      </c>
      <c r="AN48" s="115">
        <f>-PMT(Dashboard!$D$15,30,(NPV(Dashboard!$D$15,AN12:AN40)+IF(AN11="-",,AN11)),,1)</f>
        <v>17.723749725585922</v>
      </c>
      <c r="AO48" s="120">
        <f>-PMT(Dashboard!$D$15,30,(NPV(Dashboard!$D$15,AO12:AO40)+IF(AO11="-",,AO11)),,1)</f>
        <v>133.14642055640206</v>
      </c>
      <c r="AP48" s="118">
        <f>-PMT(Dashboard!$D$15,30,(NPV(Dashboard!$D$15,AP12:AP40)+IF(AP11="-",,AP11)),,1)</f>
        <v>71.138628299028611</v>
      </c>
      <c r="AQ48" s="104">
        <f>-PMT(Dashboard!$D$15,30,(NPV(Dashboard!$D$15,AQ12:AQ40)+IF(AQ11="-",,AQ11)),,1)</f>
        <v>3.4650911281905394E-3</v>
      </c>
      <c r="AR48" s="106">
        <f>-PMT(Dashboard!$D$15,30,(NPV(Dashboard!$D$15,AR12:AR40)+IF(AR11="-",,AR11)),,1)</f>
        <v>2.8815099013068317E-3</v>
      </c>
      <c r="AT48" s="93" t="s">
        <v>23</v>
      </c>
      <c r="AU48" s="79">
        <v>30</v>
      </c>
      <c r="AV48" s="104">
        <f>-PMT(Dashboard!$D$15,30,(NPV(Dashboard!$D$15,AV12:AV40)+IF(AV11="-",,AV11)),,1)</f>
        <v>8.5656830047400531E-3</v>
      </c>
      <c r="AW48" s="105">
        <f>-PMT(Dashboard!$D$15,30,(NPV(Dashboard!$D$15,AW12:AW40)+IF(AW11="-",,AW11)),,1)</f>
        <v>6.2115454016839454E-3</v>
      </c>
      <c r="AX48" s="105">
        <f>-PMT(Dashboard!$D$15,30,(NPV(Dashboard!$D$15,AX12:AX40)+IF(AX11="-",,AX11)),,1)</f>
        <v>6.449427363360071E-3</v>
      </c>
      <c r="AY48" s="114">
        <f>-PMT(Dashboard!$D$15,30,(NPV(Dashboard!$D$15,AY12:AY40)+IF(AY11="-",,AY11)),,1)</f>
        <v>4.3833854861001472E-3</v>
      </c>
      <c r="AZ48" s="115">
        <f>-PMT(Dashboard!$D$15,30,(NPV(Dashboard!$D$15,AZ12:AZ40)+IF(AZ11="-",,AZ11)),,1)</f>
        <v>22.86601656033541</v>
      </c>
      <c r="BA48" s="117">
        <f>-PMT(Dashboard!$D$15,30,(NPV(Dashboard!$D$15,BA12:BA40)+IF(BA11="-",,BA11)),,1)</f>
        <v>96.083029597273708</v>
      </c>
      <c r="BB48" s="115">
        <f>-PMT(Dashboard!$D$15,30,(NPV(Dashboard!$D$15,BB12:BB40)+IF(BB11="-",,BB11)),,1)</f>
        <v>24.695297885162255</v>
      </c>
      <c r="BC48" s="120">
        <f>-PMT(Dashboard!$D$15,30,(NPV(Dashboard!$D$15,BC12:BC40)+IF(BC11="-",,BC11)),,1)</f>
        <v>113.86438565381624</v>
      </c>
      <c r="BD48" s="118">
        <f>-PMT(Dashboard!$D$15,30,(NPV(Dashboard!$D$15,BD12:BD40)+IF(BD11="-",,BD11)),,1)</f>
        <v>66.320962714782254</v>
      </c>
      <c r="BE48" s="104">
        <f>-PMT(Dashboard!$D$15,30,(NPV(Dashboard!$D$15,BE12:BE40)+IF(BE11="-",,BE11)),,1)</f>
        <v>8.5544997087918569E-3</v>
      </c>
      <c r="BF48" s="105">
        <f>-PMT(Dashboard!$D$15,30,(NPV(Dashboard!$D$15,BF12:BF40)+IF(BF11="-",,BF11)),,1)</f>
        <v>6.20957061760548E-3</v>
      </c>
      <c r="BG48" s="105">
        <f>-PMT(Dashboard!$D$15,30,(NPV(Dashboard!$D$15,BG12:BG40)+IF(BG11="-",,BG11)),,1)</f>
        <v>6.5778294758274992E-3</v>
      </c>
      <c r="BH48" s="114">
        <f>-PMT(Dashboard!$D$15,30,(NPV(Dashboard!$D$15,BH12:BH40)+IF(BH11="-",,BH11)),,1)</f>
        <v>4.4793734390078206E-3</v>
      </c>
      <c r="BI48" s="115">
        <f>-PMT(Dashboard!$D$15,30,(NPV(Dashboard!$D$15,BI12:BI40)+IF(BI11="-",,BI11)),,1)</f>
        <v>16.78780478719662</v>
      </c>
      <c r="BJ48" s="117">
        <f>-PMT(Dashboard!$D$15,30,(NPV(Dashboard!$D$15,BJ12:BJ40)+IF(BJ11="-",,BJ11)),,1)</f>
        <v>113.35857742368404</v>
      </c>
      <c r="BK48" s="115">
        <f>-PMT(Dashboard!$D$15,30,(NPV(Dashboard!$D$15,BK12:BK40)+IF(BK11="-",,BK11)),,1)</f>
        <v>18.130829170172348</v>
      </c>
      <c r="BL48" s="120">
        <f>-PMT(Dashboard!$D$15,30,(NPV(Dashboard!$D$15,BL12:BL40)+IF(BL11="-",,BL11)),,1)</f>
        <v>134.33698782229683</v>
      </c>
      <c r="BM48" s="118">
        <f>-PMT(Dashboard!$D$15,30,(NPV(Dashboard!$D$15,BM12:BM40)+IF(BM11="-",,BM11)),,1)</f>
        <v>71.899033641573126</v>
      </c>
      <c r="BO48" s="93" t="s">
        <v>23</v>
      </c>
      <c r="BP48" s="79">
        <v>30</v>
      </c>
      <c r="BQ48" s="122">
        <f>-PMT(Dashboard!$D$15,30,(NPV(Dashboard!$D$15,BQ12:BQ40)+IF(BQ11="-",,BQ11)),,1)</f>
        <v>93.999999999999957</v>
      </c>
      <c r="BR48" s="115">
        <f>-PMT(Dashboard!$D$15,30,(NPV(Dashboard!$D$15,BR12:BR40)+IF(BR11="-",,BR11)),,1)</f>
        <v>0.35642879027834468</v>
      </c>
      <c r="BS48" s="120">
        <f>-PMT(Dashboard!$D$15,30,(NPV(Dashboard!$D$15,BS12:BS40)+IF(BS11="-",,BS11)),,1)</f>
        <v>3.631409488794636</v>
      </c>
      <c r="BT48" s="118">
        <f>-PMT(Dashboard!$D$15,30,(NPV(Dashboard!$D$15,BT12:BT40)+IF(BT11="-",,BT11)),,1)</f>
        <v>1.9939191395364901</v>
      </c>
      <c r="BU48" s="115">
        <f>-PMT(Dashboard!$D$15,30,(NPV(Dashboard!$D$15,BU12:BU40)+IF(BU11="-",,BU11)),,1)</f>
        <v>0.1832861781917233</v>
      </c>
      <c r="BV48" s="120">
        <f>-PMT(Dashboard!$D$15,30,(NPV(Dashboard!$D$15,BV12:BV40)+IF(BV11="-",,BV11)),,1)</f>
        <v>3.5493763915060068</v>
      </c>
      <c r="BW48" s="118">
        <f>-PMT(Dashboard!$D$15,30,(NPV(Dashboard!$D$15,BW12:BW40)+IF(BW11="-",,BW11)),,1)</f>
        <v>1.8663312848488651</v>
      </c>
      <c r="BX48" s="118">
        <f>-PMT(Dashboard!$D$15,30,(NPV(Dashboard!$D$15,BX12:BX40)+IF(BX11="-",,BX11)),,1)</f>
        <v>2.3257072843553619</v>
      </c>
      <c r="BY48" s="118">
        <f>-PMT(Dashboard!$D$15,30,(NPV(Dashboard!$D$15,BY12:BY40)+IF(BY11="-",,BY11)),,1)</f>
        <v>2.1768888106477156</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tr">
        <f>IF(Dashboard!$D$4="2018 $","All Avoided Costs are in 2018 Dollars","All Avoided Costs are in Nominal Dollars")</f>
        <v>All Avoided Costs are in 2018 Dollars</v>
      </c>
      <c r="E50" s="97"/>
      <c r="F50" s="95"/>
      <c r="G50" s="95"/>
      <c r="H50" s="95"/>
      <c r="K50" s="10"/>
      <c r="L50" s="95"/>
      <c r="M50" s="95"/>
      <c r="N50" s="95"/>
      <c r="O50" s="95"/>
      <c r="P50" s="95"/>
      <c r="Q50" s="95"/>
      <c r="R50" s="75"/>
      <c r="S50" s="75"/>
      <c r="T50" s="75"/>
      <c r="U50" s="75"/>
      <c r="W50" s="96" t="s">
        <v>116</v>
      </c>
      <c r="X50" s="10"/>
      <c r="Y50" s="97" t="str">
        <f>$D50</f>
        <v>All Avoided Costs are in 2018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All Avoided Costs are in 2018 Dollars</v>
      </c>
      <c r="AW50" s="98"/>
      <c r="BO50" s="96" t="s">
        <v>116</v>
      </c>
      <c r="BP50" s="10"/>
      <c r="BQ50" s="97" t="str">
        <f>$D50</f>
        <v>All Avoided Costs are in 2018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B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CJ65"/>
  <sheetViews>
    <sheetView showGridLines="0" topLeftCell="A16"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(nominal $)"</f>
        <v>AESC 2018 Results: Avoided Cost of Electricity (nominal $)</v>
      </c>
      <c r="C2" s="11"/>
      <c r="F2" s="11"/>
      <c r="G2" s="11"/>
      <c r="H2" s="11"/>
      <c r="K2" s="11"/>
      <c r="L2" s="11"/>
      <c r="M2" s="11"/>
      <c r="N2" s="11"/>
      <c r="O2" s="11"/>
      <c r="P2" s="11"/>
      <c r="U2" s="12" t="s">
        <v>24</v>
      </c>
      <c r="W2" s="11" t="str">
        <f>$B$2</f>
        <v>AESC 2018 Results: Avoided Cost of Electricity (nominal $)</v>
      </c>
      <c r="X2" s="11"/>
      <c r="AB2" s="11"/>
      <c r="AI2" s="11"/>
      <c r="AK2" s="11"/>
      <c r="AQ2" s="11"/>
      <c r="AR2" s="12" t="s">
        <v>25</v>
      </c>
      <c r="AT2" s="11" t="str">
        <f>$B$2</f>
        <v>AESC 2018 Results: Avoided Cost of Electricity (nominal $)</v>
      </c>
      <c r="AV2" s="11"/>
      <c r="AW2" s="11"/>
      <c r="AZ2" s="11"/>
      <c r="BA2" s="11"/>
      <c r="BB2" s="11"/>
      <c r="BC2" s="11"/>
      <c r="BD2" s="11"/>
      <c r="BM2" s="12" t="s">
        <v>26</v>
      </c>
      <c r="BO2" s="11" t="str">
        <f>$B$2</f>
        <v>AESC 2018 Results: Avoided Cost of Electricity (nominal $)</v>
      </c>
      <c r="BQ2" s="11"/>
      <c r="BR2" s="11"/>
      <c r="BS2" s="11"/>
      <c r="BU2" s="11"/>
      <c r="BV2" s="11"/>
      <c r="BW2" s="12"/>
      <c r="BY2" s="12"/>
      <c r="CJ2" s="12" t="s">
        <v>27</v>
      </c>
    </row>
    <row r="3" spans="1:88" ht="23.25" x14ac:dyDescent="0.35">
      <c r="B3" s="13" t="s">
        <v>28</v>
      </c>
      <c r="D3" s="13" t="s">
        <v>130</v>
      </c>
      <c r="F3" s="11"/>
      <c r="G3" s="11"/>
      <c r="H3" s="11"/>
      <c r="K3" s="11"/>
      <c r="L3" s="11"/>
      <c r="M3" s="11"/>
      <c r="N3" s="11"/>
      <c r="O3" s="11"/>
      <c r="P3" s="11"/>
      <c r="Q3" s="11"/>
      <c r="R3" s="11"/>
      <c r="S3" s="11"/>
      <c r="T3" s="11"/>
      <c r="U3" s="11"/>
      <c r="W3" s="13" t="s">
        <v>28</v>
      </c>
      <c r="Y3" s="13" t="str">
        <f>D3</f>
        <v>Connecticut</v>
      </c>
      <c r="AI3" s="11"/>
      <c r="AJ3" s="11"/>
      <c r="AK3" s="11"/>
      <c r="AL3" s="11"/>
      <c r="AQ3" s="11"/>
      <c r="AR3" s="11"/>
      <c r="AT3" s="13" t="s">
        <v>28</v>
      </c>
      <c r="AV3" s="13" t="str">
        <f>Y3</f>
        <v>Connecticut</v>
      </c>
      <c r="BO3" s="13" t="s">
        <v>28</v>
      </c>
      <c r="BQ3" s="13" t="str">
        <f>AV3</f>
        <v>Connecticut</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f>IFERROR(CT!D11*(1+Dashboard!$D$14)^($B11-$B$11),"-")</f>
        <v>4.7894254169147756E-2</v>
      </c>
      <c r="E11" s="49">
        <f>IFERROR(CT!E11*(1+Dashboard!$D$14)^($B11-$B$11),"-")</f>
        <v>4.3812071318092539E-2</v>
      </c>
      <c r="F11" s="49">
        <f>IFERROR(CT!F11*(1+Dashboard!$D$14)^($B11-$B$11),"-")</f>
        <v>3.1842871074401209E-2</v>
      </c>
      <c r="G11" s="49">
        <f>IFERROR(CT!G11*(1+Dashboard!$D$14)^($B11-$B$11),"-")</f>
        <v>2.5814662569075313E-2</v>
      </c>
      <c r="H11" s="50">
        <f>IFERROR(CT!H11*(1+Dashboard!$D$14)^($B11-$B$11),"-")</f>
        <v>5.2910500809924136E-3</v>
      </c>
      <c r="I11" s="101">
        <f>IFERROR((D11+$H11)*(1+Dashboard!$D$7)*(1+Dashboard!$D$8),"-")</f>
        <v>6.2035338877363504E-2</v>
      </c>
      <c r="J11" s="102">
        <f>IFERROR((E11+$H11)*(1+Dashboard!$D$7)*(1+Dashboard!$D$8),"-")</f>
        <v>5.7273880799892693E-2</v>
      </c>
      <c r="K11" s="102">
        <f>IFERROR((F11+$H11)*(1+Dashboard!$D$7)*(1+Dashboard!$D$8),"-")</f>
        <v>4.3313005635651131E-2</v>
      </c>
      <c r="L11" s="103">
        <f>IFERROR((G11+$H11)*(1+Dashboard!$D$7)*(1+Dashboard!$D$8),"-")</f>
        <v>3.6281703235039001E-2</v>
      </c>
      <c r="M11" s="53">
        <f>IFERROR(CT!M11*(1+Dashboard!$D$14)^($B11-$B$11),"-")</f>
        <v>104.4975</v>
      </c>
      <c r="N11" s="54">
        <f>IFERROR(CT!N11*(1+Dashboard!$D$14)^($B11-$B$11),"-")</f>
        <v>0</v>
      </c>
      <c r="O11" s="109">
        <f>M11*(1+Dashboard!$D$8)</f>
        <v>112.85730000000001</v>
      </c>
      <c r="P11" s="111">
        <f>N11*(1+Dashboard!$D$10)*(1+Dashboard!$D$7)*(1+Dashboard!$D$8)</f>
        <v>0</v>
      </c>
      <c r="Q11" s="112">
        <f>O11*Dashboard!$D$9+P11*(1-Dashboard!$D$9)</f>
        <v>56.428650000000005</v>
      </c>
      <c r="R11" s="51">
        <f>IFERROR(CT!R11*(1+Dashboard!$D$14)^($B11-$B$11),"-")</f>
        <v>4.5903584515619753E-2</v>
      </c>
      <c r="S11" s="49">
        <f>IFERROR(CT!S11*(1+Dashboard!$D$14)^($B11-$B$11),"-")</f>
        <v>4.6881886764262748E-2</v>
      </c>
      <c r="T11" s="49">
        <f>IFERROR(CT!T11*(1+Dashboard!$D$14)^($B11-$B$11),"-")</f>
        <v>4.4717701943951693E-2</v>
      </c>
      <c r="U11" s="52">
        <f>IFERROR(CT!U11*(1+Dashboard!$D$14)^($B11-$B$11),"-")</f>
        <v>4.5001861261661585E-2</v>
      </c>
      <c r="W11" s="36">
        <v>2018</v>
      </c>
      <c r="X11" s="47"/>
      <c r="Y11" s="56">
        <f>IFERROR(CT!Y11*(1+Dashboard!$D$14)^($B11-$B$11),"-")</f>
        <v>8.0488762082830765E-3</v>
      </c>
      <c r="Z11" s="49">
        <f>IFERROR(CT!Z11*(1+Dashboard!$D$14)^($B11-$B$11),"-")</f>
        <v>5.6817479554121756E-3</v>
      </c>
      <c r="AA11" s="49">
        <f>IFERROR(CT!AA11*(1+Dashboard!$D$14)^($B11-$B$11),"-")</f>
        <v>5.6792530535577646E-3</v>
      </c>
      <c r="AB11" s="52">
        <f>IFERROR(CT!AB11*(1+Dashboard!$D$14)^($B11-$B$11),"-")</f>
        <v>3.6899462731072932E-3</v>
      </c>
      <c r="AC11" s="53">
        <f>IFERROR(CT!AC11*(1+Dashboard!$D$14)^($B11-$B$11),"-")</f>
        <v>117.57088815238566</v>
      </c>
      <c r="AD11" s="55" t="str">
        <f>IFERROR(CT!AD11*(1+Dashboard!$D$14)^($B11-$B$11),"-")</f>
        <v>-</v>
      </c>
      <c r="AE11" s="109">
        <f>IFERROR(AC11*(1+Dashboard!$D$8),"-")</f>
        <v>126.97655920457653</v>
      </c>
      <c r="AF11" s="119" t="str">
        <f>IFERROR(AD11*(1+Dashboard!$D$7)*(1+Dashboard!$D$8)*(1+Dashboard!$D$10),"-")</f>
        <v>-</v>
      </c>
      <c r="AG11" s="112">
        <f>IF(AND(AE11="-",AF11="-"),"-",IFERROR(AE11*Dashboard!$D$9,0)+IFERROR(AF11*(1-Dashboard!$D$9),0))</f>
        <v>63.488279602288266</v>
      </c>
      <c r="AH11" s="51" t="str">
        <f>IFERROR(CT!AH11*(1+Dashboard!$D$14)^($B11-$B$11),"-")</f>
        <v>-</v>
      </c>
      <c r="AI11" s="49" t="str">
        <f>IFERROR(CT!AI11*(1+Dashboard!$D$14)^($B11-$B$11),"-")</f>
        <v>-</v>
      </c>
      <c r="AJ11" s="49" t="str">
        <f>IFERROR(CT!AJ11*(1+Dashboard!$D$14)^($B11-$B$11),"-")</f>
        <v>-</v>
      </c>
      <c r="AK11" s="52" t="str">
        <f>IFERROR(CT!AK11*(1+Dashboard!$D$14)^($B11-$B$11),"-")</f>
        <v>-</v>
      </c>
      <c r="AL11" s="53" t="str">
        <f>IFERROR(CT!AL11*(1+Dashboard!$D$14)^($B11-$B$11),"-")</f>
        <v>-</v>
      </c>
      <c r="AM11" s="55" t="str">
        <f>IFERROR(CT!AM11*(1+Dashboard!$D$14)^($B11-$B$11),"-")</f>
        <v>-</v>
      </c>
      <c r="AN11" s="109" t="str">
        <f>IFERROR(AL11*(1+Dashboard!$D$8),"-")</f>
        <v>-</v>
      </c>
      <c r="AO11" s="119" t="str">
        <f>IFERROR(AM11*(1+Dashboard!$D$7)*(1+Dashboard!$D$8)*(1+Dashboard!$D$10),"-")</f>
        <v>-</v>
      </c>
      <c r="AP11" s="112" t="str">
        <f>IF(AND(AN11="-",AO11="-"),"-",IFERROR(AN11*Dashboard!$D$9,0)+IFERROR(AO11*(1-Dashboard!$D$9),0))</f>
        <v>-</v>
      </c>
      <c r="AQ11" s="56">
        <f>IFERROR(CT!AQ11*(1+Dashboard!$D$14)^($B11-$B$11),"-")</f>
        <v>3.2043733291839309E-3</v>
      </c>
      <c r="AR11" s="58">
        <f>IFERROR(CT!AR11*(1+Dashboard!$D$14)^($B11-$B$11),"-")</f>
        <v>0</v>
      </c>
      <c r="AT11" s="36">
        <v>2018</v>
      </c>
      <c r="AU11" s="47"/>
      <c r="AV11" s="56">
        <f>IFERROR(CT!AV11*(1+Dashboard!$D$14)^($B11-$B$11),"-")</f>
        <v>3.0658650993841401E-2</v>
      </c>
      <c r="AW11" s="49">
        <f>IFERROR(CT!AW11*(1+Dashboard!$D$14)^($B11-$B$11),"-")</f>
        <v>2.172304050351687E-2</v>
      </c>
      <c r="AX11" s="49">
        <f>IFERROR(CT!AX11*(1+Dashboard!$D$14)^($B11-$B$11),"-")</f>
        <v>2.0639368120926808E-2</v>
      </c>
      <c r="AY11" s="52">
        <f>IFERROR(CT!AY11*(1+Dashboard!$D$14)^($B11-$B$11),"-")</f>
        <v>1.3556298059871318E-2</v>
      </c>
      <c r="AZ11" s="53">
        <f>IFERROR(CT!AZ11*(1+Dashboard!$D$14)^($B11-$B$11),"-")</f>
        <v>369.37716484908094</v>
      </c>
      <c r="BA11" s="55" t="str">
        <f>IFERROR(CT!BA11*(1+Dashboard!$D$14)^($B11-$B$11),"-")</f>
        <v>-</v>
      </c>
      <c r="BB11" s="109">
        <f>IFERROR(AZ11*(1+Dashboard!$D$8),"-")</f>
        <v>398.92733803700742</v>
      </c>
      <c r="BC11" s="119" t="str">
        <f>IFERROR(BA11*(1+Dashboard!$D$7)*(1+Dashboard!$D$8)*(1+Dashboard!$D$10),"-")</f>
        <v>-</v>
      </c>
      <c r="BD11" s="112">
        <f>IF(AND(BB11="-",BC11="-"),"-",IFERROR(BB11*Dashboard!$D$9,0)+IFERROR(BC11*(1-Dashboard!$D$9),0))</f>
        <v>199.46366901850371</v>
      </c>
      <c r="BE11" s="51" t="str">
        <f>IFERROR(CT!BE11*(1+Dashboard!$D$14)^($B11-$B$11),"-")</f>
        <v>-</v>
      </c>
      <c r="BF11" s="49" t="str">
        <f>IFERROR(CT!BF11*(1+Dashboard!$D$14)^($B11-$B$11),"-")</f>
        <v>-</v>
      </c>
      <c r="BG11" s="49" t="str">
        <f>IFERROR(CT!BG11*(1+Dashboard!$D$14)^($B11-$B$11),"-")</f>
        <v>-</v>
      </c>
      <c r="BH11" s="52" t="str">
        <f>IFERROR(CT!BH11*(1+Dashboard!$D$14)^($B11-$B$11),"-")</f>
        <v>-</v>
      </c>
      <c r="BI11" s="53" t="str">
        <f>IFERROR(CT!BI11*(1+Dashboard!$D$14)^($B11-$B$11),"-")</f>
        <v>-</v>
      </c>
      <c r="BJ11" s="55" t="str">
        <f>IFERROR(CT!BJ11*(1+Dashboard!$D$14)^($B11-$B$11),"-")</f>
        <v>-</v>
      </c>
      <c r="BK11" s="109" t="str">
        <f>IFERROR(BI11*(1+Dashboard!$D$8),"-")</f>
        <v>-</v>
      </c>
      <c r="BL11" s="119" t="str">
        <f>IFERROR(BJ11*(1+Dashboard!$D$7)*(1+Dashboard!$D$8)*(1+Dashboard!$D$10),"-")</f>
        <v>-</v>
      </c>
      <c r="BM11" s="112" t="str">
        <f>IF(AND(BK11="-",BL11="-"),"-",IFERROR(BK11*Dashboard!$D$9,0)+IFERROR(BL11*(1-Dashboard!$D$9),0))</f>
        <v>-</v>
      </c>
      <c r="BO11" s="36">
        <v>2018</v>
      </c>
      <c r="BP11" s="47"/>
      <c r="BQ11" s="59">
        <f>IFERROR(CT!BQ11*(1+Dashboard!$D$14)^($B11-$B$11),"-")</f>
        <v>94</v>
      </c>
      <c r="BR11" s="60">
        <f>IFERROR(CT!BR11*(1+Dashboard!$D$14)^($B11-$B$11),"-")</f>
        <v>5.3250000000000002</v>
      </c>
      <c r="BS11" s="57">
        <f>IFERROR(CT!BS11*(1+Dashboard!$D$14)^($B11-$B$11),"-")</f>
        <v>16.643999999999998</v>
      </c>
      <c r="BT11" s="112">
        <f>IF(AND(BR11="-",BS11="-"),"-",IFERROR(BR11*Dashboard!$D$9,0)+IFERROR(BS11*(1-Dashboard!$D$9),0))</f>
        <v>10.984499999999999</v>
      </c>
      <c r="BU11" s="60" t="str">
        <f>IFERROR(CT!BU11*(1+Dashboard!$D$14)^($B11-$B$11),"-")</f>
        <v>-</v>
      </c>
      <c r="BV11" s="57" t="str">
        <f>IFERROR(CT!BV11*(1+Dashboard!$D$14)^($B11-$B$11),"-")</f>
        <v>-</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f>IFERROR(CT!D12*(1+Dashboard!$D$14)^($B12-$B$11),"-")</f>
        <v>4.9676656415702132E-2</v>
      </c>
      <c r="E12" s="49">
        <f>IFERROR(CT!E12*(1+Dashboard!$D$14)^($B12-$B$11),"-")</f>
        <v>4.6186056946485102E-2</v>
      </c>
      <c r="F12" s="49">
        <f>IFERROR(CT!F12*(1+Dashboard!$D$14)^($B12-$B$11),"-")</f>
        <v>3.2391325719534944E-2</v>
      </c>
      <c r="G12" s="49">
        <f>IFERROR(CT!G12*(1+Dashboard!$D$14)^($B12-$B$11),"-")</f>
        <v>2.8971972755836971E-2</v>
      </c>
      <c r="H12" s="50">
        <f>IFERROR(CT!H12*(1+Dashboard!$D$14)^($B12-$B$11),"-")</f>
        <v>1.1121871591808987E-2</v>
      </c>
      <c r="I12" s="101">
        <f>IFERROR((D12+$H12)*(1+Dashboard!$D$7)*(1+Dashboard!$D$8),"-")</f>
        <v>7.0915403067960986E-2</v>
      </c>
      <c r="J12" s="102">
        <f>IFERROR((E12+$H12)*(1+Dashboard!$D$7)*(1+Dashboard!$D$8),"-")</f>
        <v>6.6843967847066227E-2</v>
      </c>
      <c r="K12" s="102">
        <f>IFERROR((F12+$H12)*(1+Dashboard!$D$7)*(1+Dashboard!$D$8),"-")</f>
        <v>5.0753793343951567E-2</v>
      </c>
      <c r="L12" s="103">
        <f>IFERROR((G12+$H12)*(1+Dashboard!$D$7)*(1+Dashboard!$D$8),"-")</f>
        <v>4.6765460047094247E-2</v>
      </c>
      <c r="M12" s="53">
        <f>IFERROR(CT!M12*(1+Dashboard!$D$14)^($B12-$B$11),"-")</f>
        <v>102.0102</v>
      </c>
      <c r="N12" s="54">
        <f>IFERROR(CT!N12*(1+Dashboard!$D$14)^($B12-$B$11),"-")</f>
        <v>0</v>
      </c>
      <c r="O12" s="109">
        <f>M12*(1+Dashboard!$D$8)</f>
        <v>110.17101600000001</v>
      </c>
      <c r="P12" s="111">
        <f>N12*(1+Dashboard!$D$10)*(1+Dashboard!$D$7)*(1+Dashboard!$D$8)</f>
        <v>0</v>
      </c>
      <c r="Q12" s="112">
        <f>O12*Dashboard!$D$9+P12*(1-Dashboard!$D$9)</f>
        <v>55.085508000000004</v>
      </c>
      <c r="R12" s="51">
        <f>IFERROR(CT!R12*(1+Dashboard!$D$14)^($B12-$B$11),"-")</f>
        <v>4.5539803848446234E-2</v>
      </c>
      <c r="S12" s="49">
        <f>IFERROR(CT!S12*(1+Dashboard!$D$14)^($B12-$B$11),"-")</f>
        <v>4.6510353163446601E-2</v>
      </c>
      <c r="T12" s="49">
        <f>IFERROR(CT!T12*(1+Dashboard!$D$14)^($B12-$B$11),"-")</f>
        <v>4.436331926078451E-2</v>
      </c>
      <c r="U12" s="52">
        <f>IFERROR(CT!U12*(1+Dashboard!$D$14)^($B12-$B$11),"-")</f>
        <v>4.4645226648339691E-2</v>
      </c>
      <c r="W12" s="36">
        <v>2019</v>
      </c>
      <c r="X12" s="47"/>
      <c r="Y12" s="51">
        <f>IFERROR(CT!Y12*(1+Dashboard!$D$14)^($B12-$B$11),"-")</f>
        <v>1.267249772703434E-2</v>
      </c>
      <c r="Z12" s="49">
        <f>IFERROR(CT!Z12*(1+Dashboard!$D$14)^($B12-$B$11),"-")</f>
        <v>8.9592950159356997E-3</v>
      </c>
      <c r="AA12" s="49">
        <f>IFERROR(CT!AA12*(1+Dashboard!$D$14)^($B12-$B$11),"-")</f>
        <v>8.7788047744808834E-3</v>
      </c>
      <c r="AB12" s="52">
        <f>IFERROR(CT!AB12*(1+Dashboard!$D$14)^($B12-$B$11),"-")</f>
        <v>6.3269988960180795E-3</v>
      </c>
      <c r="AC12" s="53">
        <f>IFERROR(CT!AC12*(1+Dashboard!$D$14)^($B12-$B$11),"-")</f>
        <v>62.30581860504531</v>
      </c>
      <c r="AD12" s="55" t="str">
        <f>IFERROR(CT!AD12*(1+Dashboard!$D$14)^($B12-$B$11),"-")</f>
        <v>-</v>
      </c>
      <c r="AE12" s="109">
        <f>IFERROR(AC12*(1+Dashboard!$D$8),"-")</f>
        <v>67.290284093448946</v>
      </c>
      <c r="AF12" s="119" t="str">
        <f>IFERROR(AD12*(1+Dashboard!$D$7)*(1+Dashboard!$D$8)*(1+Dashboard!$D$10),"-")</f>
        <v>-</v>
      </c>
      <c r="AG12" s="112">
        <f>IF(AND(AE12="-",AF12="-"),"-",IFERROR(AE12*Dashboard!$D$9,0)+IFERROR(AF12*(1-Dashboard!$D$9),0))</f>
        <v>33.645142046724473</v>
      </c>
      <c r="AH12" s="51">
        <f>IFERROR(CT!AH12*(1+Dashboard!$D$14)^($B12-$B$11),"-")</f>
        <v>8.1749813088140191E-3</v>
      </c>
      <c r="AI12" s="49">
        <f>IFERROR(CT!AI12*(1+Dashboard!$D$14)^($B12-$B$11),"-")</f>
        <v>5.7796080041251112E-3</v>
      </c>
      <c r="AJ12" s="49">
        <f>IFERROR(CT!AJ12*(1+Dashboard!$D$14)^($B12-$B$11),"-")</f>
        <v>5.6631744184106898E-3</v>
      </c>
      <c r="AK12" s="52">
        <f>IFERROR(CT!AK12*(1+Dashboard!$D$14)^($B12-$B$11),"-")</f>
        <v>4.0815235346614784E-3</v>
      </c>
      <c r="AL12" s="53">
        <f>IFERROR(CT!AL12*(1+Dashboard!$D$14)^($B12-$B$11),"-")</f>
        <v>75.067251331379893</v>
      </c>
      <c r="AM12" s="55" t="str">
        <f>IFERROR(CT!AM12*(1+Dashboard!$D$14)^($B12-$B$11),"-")</f>
        <v>-</v>
      </c>
      <c r="AN12" s="109">
        <f>IFERROR(AL12*(1+Dashboard!$D$8),"-")</f>
        <v>81.072631437890294</v>
      </c>
      <c r="AO12" s="119" t="str">
        <f>IFERROR(AM12*(1+Dashboard!$D$7)*(1+Dashboard!$D$8)*(1+Dashboard!$D$10),"-")</f>
        <v>-</v>
      </c>
      <c r="AP12" s="112">
        <f>IF(AND(AN12="-",AO12="-"),"-",IFERROR(AN12*Dashboard!$D$9,0)+IFERROR(AO12*(1-Dashboard!$D$9),0))</f>
        <v>40.536315718945147</v>
      </c>
      <c r="AQ12" s="56">
        <f>IFERROR(CT!AQ12*(1+Dashboard!$D$14)^($B12-$B$11),"-")</f>
        <v>5.1180476489939633E-3</v>
      </c>
      <c r="AR12" s="58">
        <f>IFERROR(CT!AR12*(1+Dashboard!$D$14)^($B12-$B$11),"-")</f>
        <v>3.1987797806212271E-3</v>
      </c>
      <c r="AT12" s="36">
        <v>2019</v>
      </c>
      <c r="AU12" s="47"/>
      <c r="AV12" s="51">
        <f>IFERROR(CT!AV12*(1+Dashboard!$D$14)^($B12-$B$11),"-")</f>
        <v>4.8919660175511484E-2</v>
      </c>
      <c r="AW12" s="49">
        <f>IFERROR(CT!AW12*(1+Dashboard!$D$14)^($B12-$B$11),"-")</f>
        <v>3.4408188803103444E-2</v>
      </c>
      <c r="AX12" s="49">
        <f>IFERROR(CT!AX12*(1+Dashboard!$D$14)^($B12-$B$11),"-")</f>
        <v>3.2118921465580125E-2</v>
      </c>
      <c r="AY12" s="52">
        <f>IFERROR(CT!AY12*(1+Dashboard!$D$14)^($B12-$B$11),"-")</f>
        <v>2.3303546863507572E-2</v>
      </c>
      <c r="AZ12" s="53">
        <f>IFERROR(CT!AZ12*(1+Dashboard!$D$14)^($B12-$B$11),"-")</f>
        <v>197.80051663866973</v>
      </c>
      <c r="BA12" s="55" t="str">
        <f>IFERROR(CT!BA12*(1+Dashboard!$D$14)^($B12-$B$11),"-")</f>
        <v>-</v>
      </c>
      <c r="BB12" s="109">
        <f>IFERROR(AZ12*(1+Dashboard!$D$8),"-")</f>
        <v>213.62455796976332</v>
      </c>
      <c r="BC12" s="119" t="str">
        <f>IFERROR(BA12*(1+Dashboard!$D$7)*(1+Dashboard!$D$8)*(1+Dashboard!$D$10),"-")</f>
        <v>-</v>
      </c>
      <c r="BD12" s="112">
        <f>IF(AND(BB12="-",BC12="-"),"-",IFERROR(BB12*Dashboard!$D$9,0)+IFERROR(BC12*(1-Dashboard!$D$9),0))</f>
        <v>106.81227898488166</v>
      </c>
      <c r="BE12" s="51">
        <f>IFERROR(CT!BE12*(1+Dashboard!$D$14)^($B12-$B$11),"-")</f>
        <v>3.1557891441968321E-2</v>
      </c>
      <c r="BF12" s="49">
        <f>IFERROR(CT!BF12*(1+Dashboard!$D$14)^($B12-$B$11),"-")</f>
        <v>2.2196595051301067E-2</v>
      </c>
      <c r="BG12" s="49">
        <f>IFERROR(CT!BG12*(1+Dashboard!$D$14)^($B12-$B$11),"-")</f>
        <v>2.0719797177807878E-2</v>
      </c>
      <c r="BH12" s="52">
        <f>IFERROR(CT!BH12*(1+Dashboard!$D$14)^($B12-$B$11),"-")</f>
        <v>1.5033031699176233E-2</v>
      </c>
      <c r="BI12" s="53">
        <f>IFERROR(CT!BI12*(1+Dashboard!$D$14)^($B12-$B$11),"-")</f>
        <v>238.31387546827682</v>
      </c>
      <c r="BJ12" s="55" t="str">
        <f>IFERROR(CT!BJ12*(1+Dashboard!$D$14)^($B12-$B$11),"-")</f>
        <v>-</v>
      </c>
      <c r="BK12" s="109">
        <f>IFERROR(BI12*(1+Dashboard!$D$8),"-")</f>
        <v>257.37898550573897</v>
      </c>
      <c r="BL12" s="119" t="str">
        <f>IFERROR(BJ12*(1+Dashboard!$D$7)*(1+Dashboard!$D$8)*(1+Dashboard!$D$10),"-")</f>
        <v>-</v>
      </c>
      <c r="BM12" s="112">
        <f>IF(AND(BK12="-",BL12="-"),"-",IFERROR(BK12*Dashboard!$D$9,0)+IFERROR(BL12*(1-Dashboard!$D$9),0))</f>
        <v>128.68949275286948</v>
      </c>
      <c r="BO12" s="36">
        <v>2019</v>
      </c>
      <c r="BP12" s="47"/>
      <c r="BQ12" s="59">
        <f>IFERROR(CT!BQ12*(1+Dashboard!$D$14)^($B12-$B$11),"-")</f>
        <v>95.88</v>
      </c>
      <c r="BR12" s="53">
        <f>IFERROR(CT!BR12*(1+Dashboard!$D$14)^($B12-$B$11),"-")</f>
        <v>2.1930000000000001</v>
      </c>
      <c r="BS12" s="57">
        <f>IFERROR(CT!BS12*(1+Dashboard!$D$14)^($B12-$B$11),"-")</f>
        <v>12.922226999999999</v>
      </c>
      <c r="BT12" s="112">
        <f>IF(AND(BR12="-",BS12="-"),"-",IFERROR(BR12*Dashboard!$D$9,0)+IFERROR(BS12*(1-Dashboard!$D$9),0))</f>
        <v>7.5576134999999995</v>
      </c>
      <c r="BU12" s="53">
        <f>IFERROR(CT!BU12*(1+Dashboard!$D$14)^($B12-$B$11),"-")</f>
        <v>2.6520000000000001</v>
      </c>
      <c r="BV12" s="57">
        <f>IFERROR(CT!BV12*(1+Dashboard!$D$14)^($B12-$B$11),"-")</f>
        <v>12.922226999999999</v>
      </c>
      <c r="BW12" s="112">
        <f>IF(AND(BU12="-",BV12="-"),"-",IFERROR(BU12*Dashboard!$D$9,0)+IFERROR(BV12*(1-Dashboard!$D$9),0))</f>
        <v>7.7871135000000002</v>
      </c>
      <c r="BX12" s="112">
        <f>IFERROR(BT12*(1+Dashboard!$D$7)*(1+Dashboard!$D$8),"-")</f>
        <v>8.8152003864000008</v>
      </c>
      <c r="BY12" s="112">
        <f>IFERROR(BW12*(1+Dashboard!$D$7)*(1+Dashboard!$D$8),"-")</f>
        <v>9.082889186400001</v>
      </c>
    </row>
    <row r="13" spans="1:88" x14ac:dyDescent="0.2">
      <c r="B13" s="36">
        <v>2020</v>
      </c>
      <c r="C13" s="47"/>
      <c r="D13" s="48">
        <f>IFERROR(CT!D13*(1+Dashboard!$D$14)^($B13-$B$11),"-")</f>
        <v>5.4146278046282907E-2</v>
      </c>
      <c r="E13" s="49">
        <f>IFERROR(CT!E13*(1+Dashboard!$D$14)^($B13-$B$11),"-")</f>
        <v>5.0853383288443091E-2</v>
      </c>
      <c r="F13" s="49">
        <f>IFERROR(CT!F13*(1+Dashboard!$D$14)^($B13-$B$11),"-")</f>
        <v>3.9105698016325095E-2</v>
      </c>
      <c r="G13" s="49">
        <f>IFERROR(CT!G13*(1+Dashboard!$D$14)^($B13-$B$11),"-")</f>
        <v>3.405752812441723E-2</v>
      </c>
      <c r="H13" s="50">
        <f>IFERROR(CT!H13*(1+Dashboard!$D$14)^($B13-$B$11),"-")</f>
        <v>8.8664246791331069E-3</v>
      </c>
      <c r="I13" s="101">
        <f>IFERROR((D13+$H13)*(1+Dashboard!$D$7)*(1+Dashboard!$D$8),"-")</f>
        <v>7.3498016458925244E-2</v>
      </c>
      <c r="J13" s="102">
        <f>IFERROR((E13+$H13)*(1+Dashboard!$D$7)*(1+Dashboard!$D$8),"-")</f>
        <v>6.9657184013380891E-2</v>
      </c>
      <c r="K13" s="102">
        <f>IFERROR((F13+$H13)*(1+Dashboard!$D$7)*(1+Dashboard!$D$8),"-")</f>
        <v>5.595468391198246E-2</v>
      </c>
      <c r="L13" s="103">
        <f>IFERROR((G13+$H13)*(1+Dashboard!$D$7)*(1+Dashboard!$D$8),"-")</f>
        <v>5.0066498550061123E-2</v>
      </c>
      <c r="M13" s="53">
        <f>IFERROR(CT!M13*(1+Dashboard!$D$14)^($B13-$B$11),"-")</f>
        <v>76.833539999999999</v>
      </c>
      <c r="N13" s="54">
        <f>IFERROR(CT!N13*(1+Dashboard!$D$14)^($B13-$B$11),"-")</f>
        <v>0</v>
      </c>
      <c r="O13" s="109">
        <f>M13*(1+Dashboard!$D$8)</f>
        <v>82.980223200000012</v>
      </c>
      <c r="P13" s="111">
        <f>N13*(1+Dashboard!$D$10)*(1+Dashboard!$D$7)*(1+Dashboard!$D$8)</f>
        <v>0</v>
      </c>
      <c r="Q13" s="112">
        <f>O13*Dashboard!$D$9+P13*(1-Dashboard!$D$9)</f>
        <v>41.490111600000006</v>
      </c>
      <c r="R13" s="51">
        <f>IFERROR(CT!R13*(1+Dashboard!$D$14)^($B13-$B$11),"-")</f>
        <v>4.5195577387306556E-2</v>
      </c>
      <c r="S13" s="49">
        <f>IFERROR(CT!S13*(1+Dashboard!$D$14)^($B13-$B$11),"-")</f>
        <v>4.6158790510056814E-2</v>
      </c>
      <c r="T13" s="49">
        <f>IFERROR(CT!T13*(1+Dashboard!$D$14)^($B13-$B$11),"-")</f>
        <v>4.40279856163013E-2</v>
      </c>
      <c r="U13" s="52">
        <f>IFERROR(CT!U13*(1+Dashboard!$D$14)^($B13-$B$11),"-")</f>
        <v>4.4307762121108062E-2</v>
      </c>
      <c r="W13" s="36">
        <v>2020</v>
      </c>
      <c r="X13" s="47"/>
      <c r="Y13" s="51">
        <f>IFERROR(CT!Y13*(1+Dashboard!$D$14)^($B13-$B$11),"-")</f>
        <v>1.4742233800192002E-2</v>
      </c>
      <c r="Z13" s="49">
        <f>IFERROR(CT!Z13*(1+Dashboard!$D$14)^($B13-$B$11),"-")</f>
        <v>1.0737430578939527E-2</v>
      </c>
      <c r="AA13" s="49">
        <f>IFERROR(CT!AA13*(1+Dashboard!$D$14)^($B13-$B$11),"-")</f>
        <v>1.1291115673014733E-2</v>
      </c>
      <c r="AB13" s="52">
        <f>IFERROR(CT!AB13*(1+Dashboard!$D$14)^($B13-$B$11),"-")</f>
        <v>7.8559159072091548E-3</v>
      </c>
      <c r="AC13" s="53">
        <f>IFERROR(CT!AC13*(1+Dashboard!$D$14)^($B13-$B$11),"-")</f>
        <v>77.539668349545394</v>
      </c>
      <c r="AD13" s="55" t="str">
        <f>IFERROR(CT!AD13*(1+Dashboard!$D$14)^($B13-$B$11),"-")</f>
        <v>-</v>
      </c>
      <c r="AE13" s="109">
        <f>IFERROR(AC13*(1+Dashboard!$D$8),"-")</f>
        <v>83.742841817509031</v>
      </c>
      <c r="AF13" s="119" t="str">
        <f>IFERROR(AD13*(1+Dashboard!$D$7)*(1+Dashboard!$D$8)*(1+Dashboard!$D$10),"-")</f>
        <v>-</v>
      </c>
      <c r="AG13" s="112">
        <f>IF(AND(AE13="-",AF13="-"),"-",IFERROR(AE13*Dashboard!$D$9,0)+IFERROR(AF13*(1-Dashboard!$D$9),0))</f>
        <v>41.871420908754516</v>
      </c>
      <c r="AH13" s="51">
        <f>IFERROR(CT!AH13*(1+Dashboard!$D$14)^($B13-$B$11),"-")</f>
        <v>1.3651222107095063E-2</v>
      </c>
      <c r="AI13" s="49">
        <f>IFERROR(CT!AI13*(1+Dashboard!$D$14)^($B13-$B$11),"-")</f>
        <v>9.9427977930121279E-3</v>
      </c>
      <c r="AJ13" s="49">
        <f>IFERROR(CT!AJ13*(1+Dashboard!$D$14)^($B13-$B$11),"-")</f>
        <v>1.0455506945441253E-2</v>
      </c>
      <c r="AK13" s="52">
        <f>IFERROR(CT!AK13*(1+Dashboard!$D$14)^($B13-$B$11),"-")</f>
        <v>7.2745320931334474E-3</v>
      </c>
      <c r="AL13" s="53">
        <f>IFERROR(CT!AL13*(1+Dashboard!$D$14)^($B13-$B$11),"-")</f>
        <v>96.056604074809968</v>
      </c>
      <c r="AM13" s="55" t="str">
        <f>IFERROR(CT!AM13*(1+Dashboard!$D$14)^($B13-$B$11),"-")</f>
        <v>-</v>
      </c>
      <c r="AN13" s="109">
        <f>IFERROR(AL13*(1+Dashboard!$D$8),"-")</f>
        <v>103.74113240079477</v>
      </c>
      <c r="AO13" s="119" t="str">
        <f>IFERROR(AM13*(1+Dashboard!$D$7)*(1+Dashboard!$D$8)*(1+Dashboard!$D$10),"-")</f>
        <v>-</v>
      </c>
      <c r="AP13" s="112">
        <f>IF(AND(AN13="-",AO13="-"),"-",IFERROR(AN13*Dashboard!$D$9,0)+IFERROR(AO13*(1-Dashboard!$D$9),0))</f>
        <v>51.870566200397384</v>
      </c>
      <c r="AQ13" s="56">
        <f>IFERROR(CT!AQ13*(1+Dashboard!$D$14)^($B13-$B$11),"-")</f>
        <v>5.7358684105157853E-3</v>
      </c>
      <c r="AR13" s="58">
        <f>IFERROR(CT!AR13*(1+Dashboard!$D$14)^($B13-$B$11),"-")</f>
        <v>5.087062369465936E-3</v>
      </c>
      <c r="AT13" s="36">
        <v>2020</v>
      </c>
      <c r="AU13" s="47"/>
      <c r="AV13" s="51">
        <f>IFERROR(CT!AV13*(1+Dashboard!$D$14)^($B13-$B$11),"-")</f>
        <v>5.7156527683180983E-2</v>
      </c>
      <c r="AW13" s="49">
        <f>IFERROR(CT!AW13*(1+Dashboard!$D$14)^($B13-$B$11),"-")</f>
        <v>4.1512484168163784E-2</v>
      </c>
      <c r="AX13" s="49">
        <f>IFERROR(CT!AX13*(1+Dashboard!$D$14)^($B13-$B$11),"-")</f>
        <v>4.1615573757928563E-2</v>
      </c>
      <c r="AY13" s="52">
        <f>IFERROR(CT!AY13*(1+Dashboard!$D$14)^($B13-$B$11),"-")</f>
        <v>2.8960358249221822E-2</v>
      </c>
      <c r="AZ13" s="53">
        <f>IFERROR(CT!AZ13*(1+Dashboard!$D$14)^($B13-$B$11),"-")</f>
        <v>245.34264660404085</v>
      </c>
      <c r="BA13" s="55" t="str">
        <f>IFERROR(CT!BA13*(1+Dashboard!$D$14)^($B13-$B$11),"-")</f>
        <v>-</v>
      </c>
      <c r="BB13" s="109">
        <f>IFERROR(AZ13*(1+Dashboard!$D$8),"-")</f>
        <v>264.97005833236415</v>
      </c>
      <c r="BC13" s="119" t="str">
        <f>IFERROR(BA13*(1+Dashboard!$D$7)*(1+Dashboard!$D$8)*(1+Dashboard!$D$10),"-")</f>
        <v>-</v>
      </c>
      <c r="BD13" s="112">
        <f>IF(AND(BB13="-",BC13="-"),"-",IFERROR(BB13*Dashboard!$D$9,0)+IFERROR(BC13*(1-Dashboard!$D$9),0))</f>
        <v>132.48502916618207</v>
      </c>
      <c r="BE13" s="51">
        <f>IFERROR(CT!BE13*(1+Dashboard!$D$14)^($B13-$B$11),"-")</f>
        <v>5.2926609688096878E-2</v>
      </c>
      <c r="BF13" s="49">
        <f>IFERROR(CT!BF13*(1+Dashboard!$D$14)^($B13-$B$11),"-")</f>
        <v>3.8440317069824974E-2</v>
      </c>
      <c r="BG13" s="49">
        <f>IFERROR(CT!BG13*(1+Dashboard!$D$14)^($B13-$B$11),"-")</f>
        <v>3.8535777425825431E-2</v>
      </c>
      <c r="BH13" s="52">
        <f>IFERROR(CT!BH13*(1+Dashboard!$D$14)^($B13-$B$11),"-")</f>
        <v>2.681712202637981E-2</v>
      </c>
      <c r="BI13" s="53">
        <f>IFERROR(CT!BI13*(1+Dashboard!$D$14)^($B13-$B$11),"-")</f>
        <v>303.93193534530428</v>
      </c>
      <c r="BJ13" s="55" t="str">
        <f>IFERROR(CT!BJ13*(1+Dashboard!$D$14)^($B13-$B$11),"-")</f>
        <v>-</v>
      </c>
      <c r="BK13" s="109">
        <f>IFERROR(BI13*(1+Dashboard!$D$8),"-")</f>
        <v>328.24649017292865</v>
      </c>
      <c r="BL13" s="119" t="str">
        <f>IFERROR(BJ13*(1+Dashboard!$D$7)*(1+Dashboard!$D$8)*(1+Dashboard!$D$10),"-")</f>
        <v>-</v>
      </c>
      <c r="BM13" s="112">
        <f>IF(AND(BK13="-",BL13="-"),"-",IFERROR(BK13*Dashboard!$D$9,0)+IFERROR(BL13*(1-Dashboard!$D$9),0))</f>
        <v>164.12324508646432</v>
      </c>
      <c r="BO13" s="36">
        <v>2020</v>
      </c>
      <c r="BP13" s="47"/>
      <c r="BQ13" s="59">
        <f>IFERROR(CT!BQ13*(1+Dashboard!$D$14)^($B13-$B$11),"-")</f>
        <v>97.797600000000003</v>
      </c>
      <c r="BR13" s="53">
        <f>IFERROR(CT!BR13*(1+Dashboard!$D$14)^($B13-$B$11),"-")</f>
        <v>0.96236999999999995</v>
      </c>
      <c r="BS13" s="57">
        <f>IFERROR(CT!BS13*(1+Dashboard!$D$14)^($B13-$B$11),"-")</f>
        <v>4.8272479200000005</v>
      </c>
      <c r="BT13" s="112">
        <f>IF(AND(BR13="-",BS13="-"),"-",IFERROR(BR13*Dashboard!$D$9,0)+IFERROR(BS13*(1-Dashboard!$D$9),0))</f>
        <v>2.8948089600000002</v>
      </c>
      <c r="BU13" s="53">
        <f>IFERROR(CT!BU13*(1+Dashboard!$D$14)^($B13-$B$11),"-")</f>
        <v>1.1964599999999999</v>
      </c>
      <c r="BV13" s="57">
        <f>IFERROR(CT!BV13*(1+Dashboard!$D$14)^($B13-$B$11),"-")</f>
        <v>4.8272479200000005</v>
      </c>
      <c r="BW13" s="112">
        <f>IF(AND(BU13="-",BV13="-"),"-",IFERROR(BU13*Dashboard!$D$9,0)+IFERROR(BV13*(1-Dashboard!$D$9),0))</f>
        <v>3.0118539600000003</v>
      </c>
      <c r="BX13" s="112">
        <f>IFERROR(BT13*(1+Dashboard!$D$7)*(1+Dashboard!$D$8),"-")</f>
        <v>3.3765051709440006</v>
      </c>
      <c r="BY13" s="112">
        <f>IFERROR(BW13*(1+Dashboard!$D$7)*(1+Dashboard!$D$8),"-")</f>
        <v>3.513026458944001</v>
      </c>
    </row>
    <row r="14" spans="1:88" x14ac:dyDescent="0.2">
      <c r="B14" s="36">
        <v>2021</v>
      </c>
      <c r="C14" s="47"/>
      <c r="D14" s="48">
        <f>IFERROR(CT!D14*(1+Dashboard!$D$14)^($B14-$B$11),"-")</f>
        <v>5.7683874255528893E-2</v>
      </c>
      <c r="E14" s="49">
        <f>IFERROR(CT!E14*(1+Dashboard!$D$14)^($B14-$B$11),"-")</f>
        <v>5.3796814163778559E-2</v>
      </c>
      <c r="F14" s="49">
        <f>IFERROR(CT!F14*(1+Dashboard!$D$14)^($B14-$B$11),"-")</f>
        <v>4.8219052089083593E-2</v>
      </c>
      <c r="G14" s="49">
        <f>IFERROR(CT!G14*(1+Dashboard!$D$14)^($B14-$B$11),"-")</f>
        <v>4.0145998725930311E-2</v>
      </c>
      <c r="H14" s="50">
        <f>IFERROR(CT!H14*(1+Dashboard!$D$14)^($B14-$B$11),"-")</f>
        <v>6.5935074455601428E-3</v>
      </c>
      <c r="I14" s="101">
        <f>IFERROR((D14+$H14)*(1+Dashboard!$D$7)*(1+Dashboard!$D$8),"-")</f>
        <v>7.497313801615027E-2</v>
      </c>
      <c r="J14" s="102">
        <f>IFERROR((E14+$H14)*(1+Dashboard!$D$7)*(1+Dashboard!$D$8),"-")</f>
        <v>7.0439271125132666E-2</v>
      </c>
      <c r="K14" s="102">
        <f>IFERROR((F14+$H14)*(1+Dashboard!$D$7)*(1+Dashboard!$D$8),"-")</f>
        <v>6.3933369441208462E-2</v>
      </c>
      <c r="L14" s="103">
        <f>IFERROR((G14+$H14)*(1+Dashboard!$D$7)*(1+Dashboard!$D$8),"-")</f>
        <v>5.451695999842647E-2</v>
      </c>
      <c r="M14" s="53">
        <f>IFERROR(CT!M14*(1+Dashboard!$D$14)^($B14-$B$11),"-")</f>
        <v>63.598195439999998</v>
      </c>
      <c r="N14" s="54">
        <f>IFERROR(CT!N14*(1+Dashboard!$D$14)^($B14-$B$11),"-")</f>
        <v>0</v>
      </c>
      <c r="O14" s="109">
        <f>M14*(1+Dashboard!$D$8)</f>
        <v>68.686051075199998</v>
      </c>
      <c r="P14" s="111">
        <f>N14*(1+Dashboard!$D$10)*(1+Dashboard!$D$7)*(1+Dashboard!$D$8)</f>
        <v>0</v>
      </c>
      <c r="Q14" s="112">
        <f>O14*Dashboard!$D$9+P14*(1-Dashboard!$D$9)</f>
        <v>34.343025537599999</v>
      </c>
      <c r="R14" s="51">
        <f>IFERROR(CT!R14*(1+Dashboard!$D$14)^($B14-$B$11),"-")</f>
        <v>4.5851691790393605E-2</v>
      </c>
      <c r="S14" s="49">
        <f>IFERROR(CT!S14*(1+Dashboard!$D$14)^($B14-$B$11),"-")</f>
        <v>4.6828888095561544E-2</v>
      </c>
      <c r="T14" s="49">
        <f>IFERROR(CT!T14*(1+Dashboard!$D$14)^($B14-$B$11),"-")</f>
        <v>4.4667149825980766E-2</v>
      </c>
      <c r="U14" s="52">
        <f>IFERROR(CT!U14*(1+Dashboard!$D$14)^($B14-$B$11),"-")</f>
        <v>4.495098790948749E-2</v>
      </c>
      <c r="W14" s="36">
        <v>2021</v>
      </c>
      <c r="X14" s="47"/>
      <c r="Y14" s="51">
        <f>IFERROR(CT!Y14*(1+Dashboard!$D$14)^($B14-$B$11),"-")</f>
        <v>1.5514819675412704E-2</v>
      </c>
      <c r="Z14" s="49">
        <f>IFERROR(CT!Z14*(1+Dashboard!$D$14)^($B14-$B$11),"-")</f>
        <v>1.1259704812704194E-2</v>
      </c>
      <c r="AA14" s="49">
        <f>IFERROR(CT!AA14*(1+Dashboard!$D$14)^($B14-$B$11),"-")</f>
        <v>1.3818718353885406E-2</v>
      </c>
      <c r="AB14" s="52">
        <f>IFERROR(CT!AB14*(1+Dashboard!$D$14)^($B14-$B$11),"-")</f>
        <v>9.2219350347674551E-3</v>
      </c>
      <c r="AC14" s="53">
        <f>IFERROR(CT!AC14*(1+Dashboard!$D$14)^($B14-$B$11),"-")</f>
        <v>13.109349885580381</v>
      </c>
      <c r="AD14" s="55" t="str">
        <f>IFERROR(CT!AD14*(1+Dashboard!$D$14)^($B14-$B$11),"-")</f>
        <v>-</v>
      </c>
      <c r="AE14" s="109">
        <f>IFERROR(AC14*(1+Dashboard!$D$8),"-")</f>
        <v>14.158097876426812</v>
      </c>
      <c r="AF14" s="119" t="str">
        <f>IFERROR(AD14*(1+Dashboard!$D$7)*(1+Dashboard!$D$8)*(1+Dashboard!$D$10),"-")</f>
        <v>-</v>
      </c>
      <c r="AG14" s="112">
        <f>IF(AND(AE14="-",AF14="-"),"-",IFERROR(AE14*Dashboard!$D$9,0)+IFERROR(AF14*(1-Dashboard!$D$9),0))</f>
        <v>7.0790489382134059</v>
      </c>
      <c r="AH14" s="51">
        <f>IFERROR(CT!AH14*(1+Dashboard!$D$14)^($B14-$B$11),"-")</f>
        <v>1.5269076433943362E-2</v>
      </c>
      <c r="AI14" s="49">
        <f>IFERROR(CT!AI14*(1+Dashboard!$D$14)^($B14-$B$11),"-")</f>
        <v>1.1081359436054612E-2</v>
      </c>
      <c r="AJ14" s="49">
        <f>IFERROR(CT!AJ14*(1+Dashboard!$D$14)^($B14-$B$11),"-")</f>
        <v>1.359984009991399E-2</v>
      </c>
      <c r="AK14" s="52">
        <f>IFERROR(CT!AK14*(1+Dashboard!$D$14)^($B14-$B$11),"-")</f>
        <v>9.0758664206632995E-3</v>
      </c>
      <c r="AL14" s="53">
        <f>IFERROR(CT!AL14*(1+Dashboard!$D$14)^($B14-$B$11),"-")</f>
        <v>17.566528846677709</v>
      </c>
      <c r="AM14" s="55" t="str">
        <f>IFERROR(CT!AM14*(1+Dashboard!$D$14)^($B14-$B$11),"-")</f>
        <v>-</v>
      </c>
      <c r="AN14" s="109">
        <f>IFERROR(AL14*(1+Dashboard!$D$8),"-")</f>
        <v>18.971851154411926</v>
      </c>
      <c r="AO14" s="119" t="str">
        <f>IFERROR(AM14*(1+Dashboard!$D$7)*(1+Dashboard!$D$8)*(1+Dashboard!$D$10),"-")</f>
        <v>-</v>
      </c>
      <c r="AP14" s="112">
        <f>IF(AND(AN14="-",AO14="-"),"-",IFERROR(AN14*Dashboard!$D$9,0)+IFERROR(AO14*(1-Dashboard!$D$9),0))</f>
        <v>9.485925577205963</v>
      </c>
      <c r="AQ14" s="56">
        <f>IFERROR(CT!AQ14*(1+Dashboard!$D$14)^($B14-$B$11),"-")</f>
        <v>5.8973555712630889E-3</v>
      </c>
      <c r="AR14" s="58">
        <f>IFERROR(CT!AR14*(1+Dashboard!$D$14)^($B14-$B$11),"-")</f>
        <v>5.3207735653130472E-3</v>
      </c>
      <c r="AT14" s="36">
        <v>2021</v>
      </c>
      <c r="AU14" s="47"/>
      <c r="AV14" s="51">
        <f>IFERROR(CT!AV14*(1+Dashboard!$D$14)^($B14-$B$11),"-")</f>
        <v>6.1365341751147356E-2</v>
      </c>
      <c r="AW14" s="49">
        <f>IFERROR(CT!AW14*(1+Dashboard!$D$14)^($B14-$B$11),"-")</f>
        <v>4.4404621819678157E-2</v>
      </c>
      <c r="AX14" s="49">
        <f>IFERROR(CT!AX14*(1+Dashboard!$D$14)^($B14-$B$11),"-")</f>
        <v>5.1599806079435116E-2</v>
      </c>
      <c r="AY14" s="52">
        <f>IFERROR(CT!AY14*(1+Dashboard!$D$14)^($B14-$B$11),"-")</f>
        <v>3.4890445366503216E-2</v>
      </c>
      <c r="AZ14" s="53">
        <f>IFERROR(CT!AZ14*(1+Dashboard!$D$14)^($B14-$B$11),"-")</f>
        <v>41.754192986013329</v>
      </c>
      <c r="BA14" s="55" t="str">
        <f>IFERROR(CT!BA14*(1+Dashboard!$D$14)^($B14-$B$11),"-")</f>
        <v>-</v>
      </c>
      <c r="BB14" s="109">
        <f>IFERROR(AZ14*(1+Dashboard!$D$8),"-")</f>
        <v>45.094528424894399</v>
      </c>
      <c r="BC14" s="119" t="str">
        <f>IFERROR(BA14*(1+Dashboard!$D$7)*(1+Dashboard!$D$8)*(1+Dashboard!$D$10),"-")</f>
        <v>-</v>
      </c>
      <c r="BD14" s="112">
        <f>IF(AND(BB14="-",BC14="-"),"-",IFERROR(BB14*Dashboard!$D$9,0)+IFERROR(BC14*(1-Dashboard!$D$9),0))</f>
        <v>22.5472642124472</v>
      </c>
      <c r="BE14" s="51">
        <f>IFERROR(CT!BE14*(1+Dashboard!$D$14)^($B14-$B$11),"-")</f>
        <v>6.0393360232103385E-2</v>
      </c>
      <c r="BF14" s="49">
        <f>IFERROR(CT!BF14*(1+Dashboard!$D$14)^($B14-$B$11),"-")</f>
        <v>4.3701285530215433E-2</v>
      </c>
      <c r="BG14" s="49">
        <f>IFERROR(CT!BG14*(1+Dashboard!$D$14)^($B14-$B$11),"-")</f>
        <v>5.0782503405576447E-2</v>
      </c>
      <c r="BH14" s="52">
        <f>IFERROR(CT!BH14*(1+Dashboard!$D$14)^($B14-$B$11),"-")</f>
        <v>3.4337806578553814E-2</v>
      </c>
      <c r="BI14" s="53">
        <f>IFERROR(CT!BI14*(1+Dashboard!$D$14)^($B14-$B$11),"-")</f>
        <v>55.950618601257865</v>
      </c>
      <c r="BJ14" s="55" t="str">
        <f>IFERROR(CT!BJ14*(1+Dashboard!$D$14)^($B14-$B$11),"-")</f>
        <v>-</v>
      </c>
      <c r="BK14" s="109">
        <f>IFERROR(BI14*(1+Dashboard!$D$8),"-")</f>
        <v>60.4266680893585</v>
      </c>
      <c r="BL14" s="119" t="str">
        <f>IFERROR(BJ14*(1+Dashboard!$D$7)*(1+Dashboard!$D$8)*(1+Dashboard!$D$10),"-")</f>
        <v>-</v>
      </c>
      <c r="BM14" s="112">
        <f>IF(AND(BK14="-",BL14="-"),"-",IFERROR(BK14*Dashboard!$D$9,0)+IFERROR(BL14*(1-Dashboard!$D$9),0))</f>
        <v>30.21333404467925</v>
      </c>
      <c r="BO14" s="36">
        <v>2021</v>
      </c>
      <c r="BP14" s="47"/>
      <c r="BQ14" s="59">
        <f>IFERROR(CT!BQ14*(1+Dashboard!$D$14)^($B14-$B$11),"-")</f>
        <v>99.753551999999999</v>
      </c>
      <c r="BR14" s="53">
        <f>IFERROR(CT!BR14*(1+Dashboard!$D$14)^($B14-$B$11),"-")</f>
        <v>0.29183219999999993</v>
      </c>
      <c r="BS14" s="57">
        <f>IFERROR(CT!BS14*(1+Dashboard!$D$14)^($B14-$B$11),"-")</f>
        <v>8.2403597105999999</v>
      </c>
      <c r="BT14" s="112">
        <f>IF(AND(BR14="-",BS14="-"),"-",IFERROR(BR14*Dashboard!$D$9,0)+IFERROR(BS14*(1-Dashboard!$D$9),0))</f>
        <v>4.2660959553</v>
      </c>
      <c r="BU14" s="53">
        <f>IFERROR(CT!BU14*(1+Dashboard!$D$14)^($B14-$B$11),"-")</f>
        <v>0.3714228</v>
      </c>
      <c r="BV14" s="57">
        <f>IFERROR(CT!BV14*(1+Dashboard!$D$14)^($B14-$B$11),"-")</f>
        <v>8.2403597105999999</v>
      </c>
      <c r="BW14" s="112">
        <f>IF(AND(BU14="-",BV14="-"),"-",IFERROR(BU14*Dashboard!$D$9,0)+IFERROR(BV14*(1-Dashboard!$D$9),0))</f>
        <v>4.3058912552999997</v>
      </c>
      <c r="BX14" s="112">
        <f>IFERROR(BT14*(1+Dashboard!$D$7)*(1+Dashboard!$D$8),"-")</f>
        <v>4.975974322261921</v>
      </c>
      <c r="BY14" s="112">
        <f>IFERROR(BW14*(1+Dashboard!$D$7)*(1+Dashboard!$D$8),"-")</f>
        <v>5.0223915601819202</v>
      </c>
    </row>
    <row r="15" spans="1:88" x14ac:dyDescent="0.2">
      <c r="B15" s="36">
        <v>2022</v>
      </c>
      <c r="C15" s="47"/>
      <c r="D15" s="48">
        <f>IFERROR(CT!D15*(1+Dashboard!$D$14)^($B15-$B$11),"-")</f>
        <v>5.841591471046876E-2</v>
      </c>
      <c r="E15" s="49">
        <f>IFERROR(CT!E15*(1+Dashboard!$D$14)^($B15-$B$11),"-")</f>
        <v>5.3044870695394389E-2</v>
      </c>
      <c r="F15" s="49">
        <f>IFERROR(CT!F15*(1+Dashboard!$D$14)^($B15-$B$11),"-")</f>
        <v>4.8243989040004397E-2</v>
      </c>
      <c r="G15" s="49">
        <f>IFERROR(CT!G15*(1+Dashboard!$D$14)^($B15-$B$11),"-")</f>
        <v>3.8874422931647189E-2</v>
      </c>
      <c r="H15" s="50">
        <f>IFERROR(CT!H15*(1+Dashboard!$D$14)^($B15-$B$11),"-")</f>
        <v>3.6749668477296733E-3</v>
      </c>
      <c r="I15" s="101">
        <f>IFERROR((D15+$H15)*(1+Dashboard!$D$7)*(1+Dashboard!$D$8),"-")</f>
        <v>7.2422804249482664E-2</v>
      </c>
      <c r="J15" s="102">
        <f>IFERROR((E15+$H15)*(1+Dashboard!$D$7)*(1+Dashboard!$D$8),"-")</f>
        <v>6.6158018510299912E-2</v>
      </c>
      <c r="K15" s="102">
        <f>IFERROR((F15+$H15)*(1+Dashboard!$D$7)*(1+Dashboard!$D$8),"-")</f>
        <v>6.0558270147453026E-2</v>
      </c>
      <c r="L15" s="103">
        <f>IFERROR((G15+$H15)*(1+Dashboard!$D$7)*(1+Dashboard!$D$8),"-")</f>
        <v>4.9629608238665177E-2</v>
      </c>
      <c r="M15" s="53">
        <f>IFERROR(CT!M15*(1+Dashboard!$D$14)^($B15-$B$11),"-")</f>
        <v>62.326443772799998</v>
      </c>
      <c r="N15" s="54">
        <f>IFERROR(CT!N15*(1+Dashboard!$D$14)^($B15-$B$11),"-")</f>
        <v>0</v>
      </c>
      <c r="O15" s="109">
        <f>M15*(1+Dashboard!$D$8)</f>
        <v>67.312559274624007</v>
      </c>
      <c r="P15" s="111">
        <f>N15*(1+Dashboard!$D$10)*(1+Dashboard!$D$7)*(1+Dashboard!$D$8)</f>
        <v>0</v>
      </c>
      <c r="Q15" s="112">
        <f>O15*Dashboard!$D$9+P15*(1-Dashboard!$D$9)</f>
        <v>33.656279637312004</v>
      </c>
      <c r="R15" s="51">
        <f>IFERROR(CT!R15*(1+Dashboard!$D$14)^($B15-$B$11),"-")</f>
        <v>4.6528150389438264E-2</v>
      </c>
      <c r="S15" s="49">
        <f>IFERROR(CT!S15*(1+Dashboard!$D$14)^($B15-$B$11),"-")</f>
        <v>4.7519763454768667E-2</v>
      </c>
      <c r="T15" s="49">
        <f>IFERROR(CT!T15*(1+Dashboard!$D$14)^($B15-$B$11),"-")</f>
        <v>4.532613265550705E-2</v>
      </c>
      <c r="U15" s="52">
        <f>IFERROR(CT!U15*(1+Dashboard!$D$14)^($B15-$B$11),"-")</f>
        <v>4.5614158255435244E-2</v>
      </c>
      <c r="W15" s="36">
        <v>2022</v>
      </c>
      <c r="X15" s="47"/>
      <c r="Y15" s="51">
        <f>IFERROR(CT!Y15*(1+Dashboard!$D$14)^($B15-$B$11),"-")</f>
        <v>1.4138113039368449E-2</v>
      </c>
      <c r="Z15" s="49">
        <f>IFERROR(CT!Z15*(1+Dashboard!$D$14)^($B15-$B$11),"-")</f>
        <v>9.8767342581578352E-3</v>
      </c>
      <c r="AA15" s="49">
        <f>IFERROR(CT!AA15*(1+Dashboard!$D$14)^($B15-$B$11),"-")</f>
        <v>1.2466185508324349E-2</v>
      </c>
      <c r="AB15" s="52">
        <f>IFERROR(CT!AB15*(1+Dashboard!$D$14)^($B15-$B$11),"-")</f>
        <v>7.9639773528140199E-3</v>
      </c>
      <c r="AC15" s="53">
        <f>IFERROR(CT!AC15*(1+Dashboard!$D$14)^($B15-$B$11),"-")</f>
        <v>8.8960311258146589</v>
      </c>
      <c r="AD15" s="55" t="str">
        <f>IFERROR(CT!AD15*(1+Dashboard!$D$14)^($B15-$B$11),"-")</f>
        <v>-</v>
      </c>
      <c r="AE15" s="109">
        <f>IFERROR(AC15*(1+Dashboard!$D$8),"-")</f>
        <v>9.6077136158798329</v>
      </c>
      <c r="AF15" s="119" t="str">
        <f>IFERROR(AD15*(1+Dashboard!$D$7)*(1+Dashboard!$D$8)*(1+Dashboard!$D$10),"-")</f>
        <v>-</v>
      </c>
      <c r="AG15" s="112">
        <f>IF(AND(AE15="-",AF15="-"),"-",IFERROR(AE15*Dashboard!$D$9,0)+IFERROR(AF15*(1-Dashboard!$D$9),0))</f>
        <v>4.8038568079399164</v>
      </c>
      <c r="AH15" s="51">
        <f>IFERROR(CT!AH15*(1+Dashboard!$D$14)^($B15-$B$11),"-")</f>
        <v>1.5575640303003195E-2</v>
      </c>
      <c r="AI15" s="49">
        <f>IFERROR(CT!AI15*(1+Dashboard!$D$14)^($B15-$B$11),"-")</f>
        <v>1.0880975399266397E-2</v>
      </c>
      <c r="AJ15" s="49">
        <f>IFERROR(CT!AJ15*(1+Dashboard!$D$14)^($B15-$B$11),"-")</f>
        <v>1.3733715446148721E-2</v>
      </c>
      <c r="AK15" s="52">
        <f>IFERROR(CT!AK15*(1+Dashboard!$D$14)^($B15-$B$11),"-")</f>
        <v>8.7737342517552695E-3</v>
      </c>
      <c r="AL15" s="53">
        <f>IFERROR(CT!AL15*(1+Dashboard!$D$14)^($B15-$B$11),"-")</f>
        <v>13.478835039113118</v>
      </c>
      <c r="AM15" s="55" t="str">
        <f>IFERROR(CT!AM15*(1+Dashboard!$D$14)^($B15-$B$11),"-")</f>
        <v>-</v>
      </c>
      <c r="AN15" s="109">
        <f>IFERROR(AL15*(1+Dashboard!$D$8),"-")</f>
        <v>14.557141842242169</v>
      </c>
      <c r="AO15" s="119" t="str">
        <f>IFERROR(AM15*(1+Dashboard!$D$7)*(1+Dashboard!$D$8)*(1+Dashboard!$D$10),"-")</f>
        <v>-</v>
      </c>
      <c r="AP15" s="112">
        <f>IF(AND(AN15="-",AO15="-"),"-",IFERROR(AN15*Dashboard!$D$9,0)+IFERROR(AO15*(1-Dashboard!$D$9),0))</f>
        <v>7.2785709211210845</v>
      </c>
      <c r="AQ15" s="56">
        <f>IFERROR(CT!AQ15*(1+Dashboard!$D$14)^($B15-$B$11),"-")</f>
        <v>5.4302602299232247E-3</v>
      </c>
      <c r="AR15" s="58">
        <f>IFERROR(CT!AR15*(1+Dashboard!$D$14)^($B15-$B$11),"-")</f>
        <v>5.4302602299232247E-3</v>
      </c>
      <c r="AT15" s="36">
        <v>2022</v>
      </c>
      <c r="AU15" s="47"/>
      <c r="AV15" s="51">
        <f>IFERROR(CT!AV15*(1+Dashboard!$D$14)^($B15-$B$11),"-")</f>
        <v>5.5971902871617241E-2</v>
      </c>
      <c r="AW15" s="49">
        <f>IFERROR(CT!AW15*(1+Dashboard!$D$14)^($B15-$B$11),"-")</f>
        <v>3.9208116804902292E-2</v>
      </c>
      <c r="AX15" s="49">
        <f>IFERROR(CT!AX15*(1+Dashboard!$D$14)^($B15-$B$11),"-")</f>
        <v>4.6723860974206041E-2</v>
      </c>
      <c r="AY15" s="52">
        <f>IFERROR(CT!AY15*(1+Dashboard!$D$14)^($B15-$B$11),"-")</f>
        <v>3.0074303729852255E-2</v>
      </c>
      <c r="AZ15" s="53">
        <f>IFERROR(CT!AZ15*(1+Dashboard!$D$14)^($B15-$B$11),"-")</f>
        <v>28.515478736316958</v>
      </c>
      <c r="BA15" s="55" t="str">
        <f>IFERROR(CT!BA15*(1+Dashboard!$D$14)^($B15-$B$11),"-")</f>
        <v>-</v>
      </c>
      <c r="BB15" s="109">
        <f>IFERROR(AZ15*(1+Dashboard!$D$8),"-")</f>
        <v>30.796717035222315</v>
      </c>
      <c r="BC15" s="119" t="str">
        <f>IFERROR(BA15*(1+Dashboard!$D$7)*(1+Dashboard!$D$8)*(1+Dashboard!$D$10),"-")</f>
        <v>-</v>
      </c>
      <c r="BD15" s="112">
        <f>IF(AND(BB15="-",BC15="-"),"-",IFERROR(BB15*Dashboard!$D$9,0)+IFERROR(BC15*(1-Dashboard!$D$9),0))</f>
        <v>15.398358517611157</v>
      </c>
      <c r="BE15" s="51">
        <f>IFERROR(CT!BE15*(1+Dashboard!$D$14)^($B15-$B$11),"-")</f>
        <v>6.1662983155910969E-2</v>
      </c>
      <c r="BF15" s="49">
        <f>IFERROR(CT!BF15*(1+Dashboard!$D$14)^($B15-$B$11),"-")</f>
        <v>4.3194698090953505E-2</v>
      </c>
      <c r="BG15" s="49">
        <f>IFERROR(CT!BG15*(1+Dashboard!$D$14)^($B15-$B$11),"-")</f>
        <v>5.1474623952665097E-2</v>
      </c>
      <c r="BH15" s="52">
        <f>IFERROR(CT!BH15*(1+Dashboard!$D$14)^($B15-$B$11),"-")</f>
        <v>3.3132182205297372E-2</v>
      </c>
      <c r="BI15" s="53">
        <f>IFERROR(CT!BI15*(1+Dashboard!$D$14)^($B15-$B$11),"-")</f>
        <v>43.205270812601434</v>
      </c>
      <c r="BJ15" s="55" t="str">
        <f>IFERROR(CT!BJ15*(1+Dashboard!$D$14)^($B15-$B$11),"-")</f>
        <v>-</v>
      </c>
      <c r="BK15" s="109">
        <f>IFERROR(BI15*(1+Dashboard!$D$8),"-")</f>
        <v>46.661692477609549</v>
      </c>
      <c r="BL15" s="119" t="str">
        <f>IFERROR(BJ15*(1+Dashboard!$D$7)*(1+Dashboard!$D$8)*(1+Dashboard!$D$10),"-")</f>
        <v>-</v>
      </c>
      <c r="BM15" s="112">
        <f>IF(AND(BK15="-",BL15="-"),"-",IFERROR(BK15*Dashboard!$D$9,0)+IFERROR(BL15*(1-Dashboard!$D$9),0))</f>
        <v>23.330846238804774</v>
      </c>
      <c r="BO15" s="36">
        <v>2022</v>
      </c>
      <c r="BP15" s="47"/>
      <c r="BQ15" s="59">
        <f>IFERROR(CT!BQ15*(1+Dashboard!$D$14)^($B15-$B$11),"-")</f>
        <v>101.74862304</v>
      </c>
      <c r="BR15" s="53">
        <f>IFERROR(CT!BR15*(1+Dashboard!$D$14)^($B15-$B$11),"-")</f>
        <v>0.18942562800000001</v>
      </c>
      <c r="BS15" s="57">
        <f>IFERROR(CT!BS15*(1+Dashboard!$D$14)^($B15-$B$11),"-")</f>
        <v>8.621572154399999</v>
      </c>
      <c r="BT15" s="112">
        <f>IF(AND(BR15="-",BS15="-"),"-",IFERROR(BR15*Dashboard!$D$9,0)+IFERROR(BS15*(1-Dashboard!$D$9),0))</f>
        <v>4.4054988911999997</v>
      </c>
      <c r="BU15" s="53">
        <f>IFERROR(CT!BU15*(1+Dashboard!$D$14)^($B15-$B$11),"-")</f>
        <v>0.29766884399999993</v>
      </c>
      <c r="BV15" s="57">
        <f>IFERROR(CT!BV15*(1+Dashboard!$D$14)^($B15-$B$11),"-")</f>
        <v>8.621572154399999</v>
      </c>
      <c r="BW15" s="112">
        <f>IF(AND(BU15="-",BV15="-"),"-",IFERROR(BU15*Dashboard!$D$9,0)+IFERROR(BV15*(1-Dashboard!$D$9),0))</f>
        <v>4.4596204991999997</v>
      </c>
      <c r="BX15" s="112">
        <f>IFERROR(BT15*(1+Dashboard!$D$7)*(1+Dashboard!$D$8),"-")</f>
        <v>5.1385739066956804</v>
      </c>
      <c r="BY15" s="112">
        <f>IFERROR(BW15*(1+Dashboard!$D$7)*(1+Dashboard!$D$8),"-")</f>
        <v>5.2017013502668803</v>
      </c>
    </row>
    <row r="16" spans="1:88" x14ac:dyDescent="0.2">
      <c r="B16" s="36">
        <v>2023</v>
      </c>
      <c r="C16" s="47"/>
      <c r="D16" s="48">
        <f>IFERROR(CT!D16*(1+Dashboard!$D$14)^($B16-$B$11),"-")</f>
        <v>6.1032427363361966E-2</v>
      </c>
      <c r="E16" s="49">
        <f>IFERROR(CT!E16*(1+Dashboard!$D$14)^($B16-$B$11),"-")</f>
        <v>5.4074983655921685E-2</v>
      </c>
      <c r="F16" s="49">
        <f>IFERROR(CT!F16*(1+Dashboard!$D$14)^($B16-$B$11),"-")</f>
        <v>4.6021986161998554E-2</v>
      </c>
      <c r="G16" s="49">
        <f>IFERROR(CT!G16*(1+Dashboard!$D$14)^($B16-$B$11),"-")</f>
        <v>3.6115789673323927E-2</v>
      </c>
      <c r="H16" s="50">
        <f>IFERROR(CT!H16*(1+Dashboard!$D$14)^($B16-$B$11),"-")</f>
        <v>4.1535000000000009E-3</v>
      </c>
      <c r="I16" s="101">
        <f>IFERROR((D16+$H16)*(1+Dashboard!$D$7)*(1+Dashboard!$D$8),"-")</f>
        <v>7.6032865676625414E-2</v>
      </c>
      <c r="J16" s="102">
        <f>IFERROR((E16+$H16)*(1+Dashboard!$D$7)*(1+Dashboard!$D$8),"-")</f>
        <v>6.7917703336267066E-2</v>
      </c>
      <c r="K16" s="102">
        <f>IFERROR((F16+$H16)*(1+Dashboard!$D$7)*(1+Dashboard!$D$8),"-")</f>
        <v>5.8524687059355131E-2</v>
      </c>
      <c r="L16" s="103">
        <f>IFERROR((G16+$H16)*(1+Dashboard!$D$7)*(1+Dashboard!$D$8),"-")</f>
        <v>4.6970099474965027E-2</v>
      </c>
      <c r="M16" s="53">
        <f>IFERROR(CT!M16*(1+Dashboard!$D$14)^($B16-$B$11),"-")</f>
        <v>64.897869612096002</v>
      </c>
      <c r="N16" s="54">
        <f>IFERROR(CT!N16*(1+Dashboard!$D$14)^($B16-$B$11),"-")</f>
        <v>22.954376481798352</v>
      </c>
      <c r="O16" s="109">
        <f>M16*(1+Dashboard!$D$8)</f>
        <v>70.089699181063693</v>
      </c>
      <c r="P16" s="111">
        <f>N16*(1+Dashboard!$D$10)*(1+Dashboard!$D$7)*(1+Dashboard!$D$8)</f>
        <v>27.202368484023513</v>
      </c>
      <c r="Q16" s="112">
        <f>O16*Dashboard!$D$9+P16*(1-Dashboard!$D$9)</f>
        <v>48.646033832543601</v>
      </c>
      <c r="R16" s="51">
        <f>IFERROR(CT!R16*(1+Dashboard!$D$14)^($B16-$B$11),"-")</f>
        <v>4.7225360068359687E-2</v>
      </c>
      <c r="S16" s="49">
        <f>IFERROR(CT!S16*(1+Dashboard!$D$14)^($B16-$B$11),"-")</f>
        <v>4.8231832143152242E-2</v>
      </c>
      <c r="T16" s="49">
        <f>IFERROR(CT!T16*(1+Dashboard!$D$14)^($B16-$B$11),"-")</f>
        <v>4.6005330477277104E-2</v>
      </c>
      <c r="U16" s="52">
        <f>IFERROR(CT!U16*(1+Dashboard!$D$14)^($B16-$B$11),"-")</f>
        <v>4.6297672050102698E-2</v>
      </c>
      <c r="W16" s="36">
        <v>2023</v>
      </c>
      <c r="X16" s="47"/>
      <c r="Y16" s="51">
        <f>IFERROR(CT!Y16*(1+Dashboard!$D$14)^($B16-$B$11),"-")</f>
        <v>1.1839633526731652E-2</v>
      </c>
      <c r="Z16" s="49">
        <f>IFERROR(CT!Z16*(1+Dashboard!$D$14)^($B16-$B$11),"-")</f>
        <v>7.9862381479476052E-3</v>
      </c>
      <c r="AA16" s="49">
        <f>IFERROR(CT!AA16*(1+Dashboard!$D$14)^($B16-$B$11),"-")</f>
        <v>9.513900138536353E-3</v>
      </c>
      <c r="AB16" s="52">
        <f>IFERROR(CT!AB16*(1+Dashboard!$D$14)^($B16-$B$11),"-")</f>
        <v>5.9496731140009102E-3</v>
      </c>
      <c r="AC16" s="53" t="str">
        <f>IFERROR(CT!AC16*(1+Dashboard!$D$14)^($B16-$B$11),"-")</f>
        <v>-</v>
      </c>
      <c r="AD16" s="55">
        <f>IFERROR(CT!AD16*(1+Dashboard!$D$14)^($B16-$B$11),"-")</f>
        <v>8.6678943917580433</v>
      </c>
      <c r="AE16" s="109" t="str">
        <f>IFERROR(AC16*(1+Dashboard!$D$8),"-")</f>
        <v>-</v>
      </c>
      <c r="AF16" s="119">
        <f>IFERROR(AD16*(1+Dashboard!$D$7)*(1+Dashboard!$D$8)*(1+Dashboard!$D$10),"-")</f>
        <v>10.271995730843328</v>
      </c>
      <c r="AG16" s="112">
        <f>IF(AND(AE16="-",AF16="-"),"-",IFERROR(AE16*Dashboard!$D$9,0)+IFERROR(AF16*(1-Dashboard!$D$9),0))</f>
        <v>5.1359978654216638</v>
      </c>
      <c r="AH16" s="51">
        <f>IFERROR(CT!AH16*(1+Dashboard!$D$14)^($B16-$B$11),"-")</f>
        <v>1.4879421398150169E-2</v>
      </c>
      <c r="AI16" s="49">
        <f>IFERROR(CT!AI16*(1+Dashboard!$D$14)^($B16-$B$11),"-")</f>
        <v>1.0036679135464603E-2</v>
      </c>
      <c r="AJ16" s="49">
        <f>IFERROR(CT!AJ16*(1+Dashboard!$D$14)^($B16-$B$11),"-")</f>
        <v>1.1956563434297433E-2</v>
      </c>
      <c r="AK16" s="52">
        <f>IFERROR(CT!AK16*(1+Dashboard!$D$14)^($B16-$B$11),"-")</f>
        <v>7.4772325718177948E-3</v>
      </c>
      <c r="AL16" s="53">
        <f>IFERROR(CT!AL16*(1+Dashboard!$D$14)^($B16-$B$11),"-")</f>
        <v>9.0979807547078888</v>
      </c>
      <c r="AM16" s="55" t="str">
        <f>IFERROR(CT!AM16*(1+Dashboard!$D$14)^($B16-$B$11),"-")</f>
        <v>-</v>
      </c>
      <c r="AN16" s="109">
        <f>IFERROR(AL16*(1+Dashboard!$D$8),"-")</f>
        <v>9.8258192150845201</v>
      </c>
      <c r="AO16" s="119" t="str">
        <f>IFERROR(AM16*(1+Dashboard!$D$7)*(1+Dashboard!$D$8)*(1+Dashboard!$D$10),"-")</f>
        <v>-</v>
      </c>
      <c r="AP16" s="112">
        <f>IF(AND(AN16="-",AO16="-"),"-",IFERROR(AN16*Dashboard!$D$9,0)+IFERROR(AO16*(1-Dashboard!$D$9),0))</f>
        <v>4.91290960754226</v>
      </c>
      <c r="AQ16" s="56">
        <f>IFERROR(CT!AQ16*(1+Dashboard!$D$14)^($B16-$B$11),"-")</f>
        <v>4.0586248486871521E-3</v>
      </c>
      <c r="AR16" s="58">
        <f>IFERROR(CT!AR16*(1+Dashboard!$D$14)^($B16-$B$11),"-")</f>
        <v>4.0586248486871521E-3</v>
      </c>
      <c r="AT16" s="36">
        <v>2023</v>
      </c>
      <c r="AU16" s="47"/>
      <c r="AV16" s="51">
        <f>IFERROR(CT!AV16*(1+Dashboard!$D$14)^($B16-$B$11),"-")</f>
        <v>4.1842659900073145E-2</v>
      </c>
      <c r="AW16" s="49">
        <f>IFERROR(CT!AW16*(1+Dashboard!$D$14)^($B16-$B$11),"-")</f>
        <v>2.8515085586318625E-2</v>
      </c>
      <c r="AX16" s="49">
        <f>IFERROR(CT!AX16*(1+Dashboard!$D$14)^($B16-$B$11),"-")</f>
        <v>3.1777617376712898E-2</v>
      </c>
      <c r="AY16" s="52">
        <f>IFERROR(CT!AY16*(1+Dashboard!$D$14)^($B16-$B$11),"-")</f>
        <v>2.0145850681961681E-2</v>
      </c>
      <c r="AZ16" s="53" t="str">
        <f>IFERROR(CT!AZ16*(1+Dashboard!$D$14)^($B16-$B$11),"-")</f>
        <v>-</v>
      </c>
      <c r="BA16" s="55">
        <f>IFERROR(CT!BA16*(1+Dashboard!$D$14)^($B16-$B$11),"-")</f>
        <v>27.931215047558695</v>
      </c>
      <c r="BB16" s="109" t="str">
        <f>IFERROR(AZ16*(1+Dashboard!$D$8),"-")</f>
        <v>-</v>
      </c>
      <c r="BC16" s="119">
        <f>IFERROR(BA16*(1+Dashboard!$D$7)*(1+Dashboard!$D$8)*(1+Dashboard!$D$10),"-")</f>
        <v>33.100232739176022</v>
      </c>
      <c r="BD16" s="112">
        <f>IF(AND(BB16="-",BC16="-"),"-",IFERROR(BB16*Dashboard!$D$9,0)+IFERROR(BC16*(1-Dashboard!$D$9),0))</f>
        <v>16.550116369588011</v>
      </c>
      <c r="BE16" s="51">
        <f>IFERROR(CT!BE16*(1+Dashboard!$D$14)^($B16-$B$11),"-")</f>
        <v>5.2585628403697425E-2</v>
      </c>
      <c r="BF16" s="49">
        <f>IFERROR(CT!BF16*(1+Dashboard!$D$14)^($B16-$B$11),"-")</f>
        <v>3.5836242201685617E-2</v>
      </c>
      <c r="BG16" s="49">
        <f>IFERROR(CT!BG16*(1+Dashboard!$D$14)^($B16-$B$11),"-")</f>
        <v>3.9936418547898811E-2</v>
      </c>
      <c r="BH16" s="52">
        <f>IFERROR(CT!BH16*(1+Dashboard!$D$14)^($B16-$B$11),"-")</f>
        <v>2.5318233123037177E-2</v>
      </c>
      <c r="BI16" s="53">
        <f>IFERROR(CT!BI16*(1+Dashboard!$D$14)^($B16-$B$11),"-")</f>
        <v>29.317115030834547</v>
      </c>
      <c r="BJ16" s="55" t="str">
        <f>IFERROR(CT!BJ16*(1+Dashboard!$D$14)^($B16-$B$11),"-")</f>
        <v>-</v>
      </c>
      <c r="BK16" s="109">
        <f>IFERROR(BI16*(1+Dashboard!$D$8),"-")</f>
        <v>31.662484233301313</v>
      </c>
      <c r="BL16" s="119" t="str">
        <f>IFERROR(BJ16*(1+Dashboard!$D$7)*(1+Dashboard!$D$8)*(1+Dashboard!$D$10),"-")</f>
        <v>-</v>
      </c>
      <c r="BM16" s="112">
        <f>IF(AND(BK16="-",BL16="-"),"-",IFERROR(BK16*Dashboard!$D$9,0)+IFERROR(BL16*(1-Dashboard!$D$9),0))</f>
        <v>15.831242116650657</v>
      </c>
      <c r="BO16" s="36">
        <v>2023</v>
      </c>
      <c r="BP16" s="47"/>
      <c r="BQ16" s="59">
        <f>IFERROR(CT!BQ16*(1+Dashboard!$D$14)^($B16-$B$11),"-")</f>
        <v>103.7835955008</v>
      </c>
      <c r="BR16" s="53">
        <f>IFERROR(CT!BR16*(1+Dashboard!$D$14)^($B16-$B$11),"-")</f>
        <v>0.11040808032</v>
      </c>
      <c r="BS16" s="57">
        <f>IFERROR(CT!BS16*(1+Dashboard!$D$14)^($B16-$B$11),"-")</f>
        <v>6.4872401023262363</v>
      </c>
      <c r="BT16" s="112">
        <f>IF(AND(BR16="-",BS16="-"),"-",IFERROR(BR16*Dashboard!$D$9,0)+IFERROR(BS16*(1-Dashboard!$D$9),0))</f>
        <v>3.2988240913231182</v>
      </c>
      <c r="BU16" s="53">
        <f>IFERROR(CT!BU16*(1+Dashboard!$D$14)^($B16-$B$11),"-")</f>
        <v>0.22081616064000001</v>
      </c>
      <c r="BV16" s="57">
        <f>IFERROR(CT!BV16*(1+Dashboard!$D$14)^($B16-$B$11),"-")</f>
        <v>8.9492649604380023</v>
      </c>
      <c r="BW16" s="112">
        <f>IF(AND(BU16="-",BV16="-"),"-",IFERROR(BU16*Dashboard!$D$9,0)+IFERROR(BV16*(1-Dashboard!$D$9),0))</f>
        <v>4.5850405605390012</v>
      </c>
      <c r="BX16" s="112">
        <f>IFERROR(BT16*(1+Dashboard!$D$7)*(1+Dashboard!$D$8),"-")</f>
        <v>3.8477484201192858</v>
      </c>
      <c r="BY16" s="112">
        <f>IFERROR(BW16*(1+Dashboard!$D$7)*(1+Dashboard!$D$8),"-")</f>
        <v>5.3479913098126914</v>
      </c>
    </row>
    <row r="17" spans="2:77" x14ac:dyDescent="0.2">
      <c r="B17" s="36">
        <v>2024</v>
      </c>
      <c r="C17" s="47"/>
      <c r="D17" s="48">
        <f>IFERROR(CT!D17*(1+Dashboard!$D$14)^($B17-$B$11),"-")</f>
        <v>6.6256639596289815E-2</v>
      </c>
      <c r="E17" s="49">
        <f>IFERROR(CT!E17*(1+Dashboard!$D$14)^($B17-$B$11),"-")</f>
        <v>6.2164606274130188E-2</v>
      </c>
      <c r="F17" s="49">
        <f>IFERROR(CT!F17*(1+Dashboard!$D$14)^($B17-$B$11),"-")</f>
        <v>4.6239098723026874E-2</v>
      </c>
      <c r="G17" s="49">
        <f>IFERROR(CT!G17*(1+Dashboard!$D$14)^($B17-$B$11),"-")</f>
        <v>4.2165166995245376E-2</v>
      </c>
      <c r="H17" s="50">
        <f>IFERROR(CT!H17*(1+Dashboard!$D$14)^($B17-$B$11),"-")</f>
        <v>3.8016E-3</v>
      </c>
      <c r="I17" s="101">
        <f>IFERROR((D17+$H17)*(1+Dashboard!$D$7)*(1+Dashboard!$D$8),"-")</f>
        <v>8.1715930665112457E-2</v>
      </c>
      <c r="J17" s="102">
        <f>IFERROR((E17+$H17)*(1+Dashboard!$D$7)*(1+Dashboard!$D$8),"-")</f>
        <v>7.6942982998145462E-2</v>
      </c>
      <c r="K17" s="102">
        <f>IFERROR((F17+$H17)*(1+Dashboard!$D$7)*(1+Dashboard!$D$8),"-")</f>
        <v>5.8367470990538552E-2</v>
      </c>
      <c r="L17" s="103">
        <f>IFERROR((G17+$H17)*(1+Dashboard!$D$7)*(1+Dashboard!$D$8),"-")</f>
        <v>5.3615637023254219E-2</v>
      </c>
      <c r="M17" s="53">
        <f>IFERROR(CT!M17*(1+Dashboard!$D$14)^($B17-$B$11),"-")</f>
        <v>68.966186555727361</v>
      </c>
      <c r="N17" s="54">
        <f>IFERROR(CT!N17*(1+Dashboard!$D$14)^($B17-$B$11),"-")</f>
        <v>40.586600788045558</v>
      </c>
      <c r="O17" s="109">
        <f>M17*(1+Dashboard!$D$8)</f>
        <v>74.48348148018556</v>
      </c>
      <c r="P17" s="111">
        <f>N17*(1+Dashboard!$D$10)*(1+Dashboard!$D$7)*(1+Dashboard!$D$8)</f>
        <v>48.097654537723173</v>
      </c>
      <c r="Q17" s="112">
        <f>O17*Dashboard!$D$9+P17*(1-Dashboard!$D$9)</f>
        <v>61.290568008954367</v>
      </c>
      <c r="R17" s="51">
        <f>IFERROR(CT!R17*(1+Dashboard!$D$14)^($B17-$B$11),"-")</f>
        <v>4.7754170517723862E-2</v>
      </c>
      <c r="S17" s="49">
        <f>IFERROR(CT!S17*(1+Dashboard!$D$14)^($B17-$B$11),"-")</f>
        <v>4.8771912659052133E-2</v>
      </c>
      <c r="T17" s="49">
        <f>IFERROR(CT!T17*(1+Dashboard!$D$14)^($B17-$B$11),"-")</f>
        <v>4.6520479529557929E-2</v>
      </c>
      <c r="U17" s="52">
        <f>IFERROR(CT!U17*(1+Dashboard!$D$14)^($B17-$B$11),"-")</f>
        <v>4.6816094624878006E-2</v>
      </c>
      <c r="W17" s="36">
        <v>2024</v>
      </c>
      <c r="X17" s="47"/>
      <c r="Y17" s="51">
        <f>IFERROR(CT!Y17*(1+Dashboard!$D$14)^($B17-$B$11),"-")</f>
        <v>9.7295172251394783E-3</v>
      </c>
      <c r="Z17" s="49">
        <f>IFERROR(CT!Z17*(1+Dashboard!$D$14)^($B17-$B$11),"-")</f>
        <v>7.1255412566289932E-3</v>
      </c>
      <c r="AA17" s="49">
        <f>IFERROR(CT!AA17*(1+Dashboard!$D$14)^($B17-$B$11),"-")</f>
        <v>7.132325210992242E-3</v>
      </c>
      <c r="AB17" s="52">
        <f>IFERROR(CT!AB17*(1+Dashboard!$D$14)^($B17-$B$11),"-")</f>
        <v>5.2715385397268232E-3</v>
      </c>
      <c r="AC17" s="53" t="str">
        <f>IFERROR(CT!AC17*(1+Dashboard!$D$14)^($B17-$B$11),"-")</f>
        <v>-</v>
      </c>
      <c r="AD17" s="55">
        <f>IFERROR(CT!AD17*(1+Dashboard!$D$14)^($B17-$B$11),"-")</f>
        <v>15.362032530506658</v>
      </c>
      <c r="AE17" s="109" t="str">
        <f>IFERROR(AC17*(1+Dashboard!$D$8),"-")</f>
        <v>-</v>
      </c>
      <c r="AF17" s="119">
        <f>IFERROR(AD17*(1+Dashboard!$D$7)*(1+Dashboard!$D$8)*(1+Dashboard!$D$10),"-")</f>
        <v>18.204967139480299</v>
      </c>
      <c r="AG17" s="112">
        <f>IF(AND(AE17="-",AF17="-"),"-",IFERROR(AE17*Dashboard!$D$9,0)+IFERROR(AF17*(1-Dashboard!$D$9),0))</f>
        <v>9.1024835697401496</v>
      </c>
      <c r="AH17" s="51">
        <f>IFERROR(CT!AH17*(1+Dashboard!$D$14)^($B17-$B$11),"-")</f>
        <v>1.2556866912677963E-2</v>
      </c>
      <c r="AI17" s="49">
        <f>IFERROR(CT!AI17*(1+Dashboard!$D$14)^($B17-$B$11),"-")</f>
        <v>9.1961883791211139E-3</v>
      </c>
      <c r="AJ17" s="49">
        <f>IFERROR(CT!AJ17*(1+Dashboard!$D$14)^($B17-$B$11),"-")</f>
        <v>9.2049437171414714E-3</v>
      </c>
      <c r="AK17" s="52">
        <f>IFERROR(CT!AK17*(1+Dashboard!$D$14)^($B17-$B$11),"-")</f>
        <v>6.8034216227469109E-3</v>
      </c>
      <c r="AL17" s="53" t="str">
        <f>IFERROR(CT!AL17*(1+Dashboard!$D$14)^($B17-$B$11),"-")</f>
        <v>-</v>
      </c>
      <c r="AM17" s="55">
        <f>IFERROR(CT!AM17*(1+Dashboard!$D$14)^($B17-$B$11),"-")</f>
        <v>8.9166026296473238</v>
      </c>
      <c r="AN17" s="109" t="str">
        <f>IFERROR(AL17*(1+Dashboard!$D$8),"-")</f>
        <v>-</v>
      </c>
      <c r="AO17" s="119">
        <f>IFERROR(AM17*(1+Dashboard!$D$7)*(1+Dashboard!$D$8)*(1+Dashboard!$D$10),"-")</f>
        <v>10.566730512136171</v>
      </c>
      <c r="AP17" s="112">
        <f>IF(AND(AN17="-",AO17="-"),"-",IFERROR(AN17*Dashboard!$D$9,0)+IFERROR(AO17*(1-Dashboard!$D$9),0))</f>
        <v>5.2833652560680857</v>
      </c>
      <c r="AQ17" s="56">
        <f>IFERROR(CT!AQ17*(1+Dashboard!$D$14)^($B17-$B$11),"-")</f>
        <v>2.6875518039094302E-3</v>
      </c>
      <c r="AR17" s="58">
        <f>IFERROR(CT!AR17*(1+Dashboard!$D$14)^($B17-$B$11),"-")</f>
        <v>2.6875518039094302E-3</v>
      </c>
      <c r="AT17" s="36">
        <v>2024</v>
      </c>
      <c r="AU17" s="47"/>
      <c r="AV17" s="51">
        <f>IFERROR(CT!AV17*(1+Dashboard!$D$14)^($B17-$B$11),"-")</f>
        <v>3.4488492098127772E-2</v>
      </c>
      <c r="AW17" s="49">
        <f>IFERROR(CT!AW17*(1+Dashboard!$D$14)^($B17-$B$11),"-")</f>
        <v>2.534505338513824E-2</v>
      </c>
      <c r="AX17" s="49">
        <f>IFERROR(CT!AX17*(1+Dashboard!$D$14)^($B17-$B$11),"-")</f>
        <v>2.4036320716710996E-2</v>
      </c>
      <c r="AY17" s="52">
        <f>IFERROR(CT!AY17*(1+Dashboard!$D$14)^($B17-$B$11),"-")</f>
        <v>1.784888646461695E-2</v>
      </c>
      <c r="AZ17" s="53" t="str">
        <f>IFERROR(CT!AZ17*(1+Dashboard!$D$14)^($B17-$B$11),"-")</f>
        <v>-</v>
      </c>
      <c r="BA17" s="55">
        <f>IFERROR(CT!BA17*(1+Dashboard!$D$14)^($B17-$B$11),"-")</f>
        <v>49.798529034683405</v>
      </c>
      <c r="BB17" s="109" t="str">
        <f>IFERROR(AZ17*(1+Dashboard!$D$8),"-")</f>
        <v>-</v>
      </c>
      <c r="BC17" s="119">
        <f>IFERROR(BA17*(1+Dashboard!$D$7)*(1+Dashboard!$D$8)*(1+Dashboard!$D$10),"-")</f>
        <v>59.014364334311608</v>
      </c>
      <c r="BD17" s="112">
        <f>IF(AND(BB17="-",BC17="-"),"-",IFERROR(BB17*Dashboard!$D$9,0)+IFERROR(BC17*(1-Dashboard!$D$9),0))</f>
        <v>29.507182167155804</v>
      </c>
      <c r="BE17" s="51">
        <f>IFERROR(CT!BE17*(1+Dashboard!$D$14)^($B17-$B$11),"-")</f>
        <v>4.4510677690786232E-2</v>
      </c>
      <c r="BF17" s="49">
        <f>IFERROR(CT!BF17*(1+Dashboard!$D$14)^($B17-$B$11),"-")</f>
        <v>3.2710200813415656E-2</v>
      </c>
      <c r="BG17" s="49">
        <f>IFERROR(CT!BG17*(1+Dashboard!$D$14)^($B17-$B$11),"-")</f>
        <v>3.1021156890531889E-2</v>
      </c>
      <c r="BH17" s="52">
        <f>IFERROR(CT!BH17*(1+Dashboard!$D$14)^($B17-$B$11),"-")</f>
        <v>2.3035684781624009E-2</v>
      </c>
      <c r="BI17" s="53" t="str">
        <f>IFERROR(CT!BI17*(1+Dashboard!$D$14)^($B17-$B$11),"-")</f>
        <v>-</v>
      </c>
      <c r="BJ17" s="55">
        <f>IFERROR(CT!BJ17*(1+Dashboard!$D$14)^($B17-$B$11),"-")</f>
        <v>28.904618842685252</v>
      </c>
      <c r="BK17" s="109" t="str">
        <f>IFERROR(BI17*(1+Dashboard!$D$8),"-")</f>
        <v>-</v>
      </c>
      <c r="BL17" s="119">
        <f>IFERROR(BJ17*(1+Dashboard!$D$7)*(1+Dashboard!$D$8)*(1+Dashboard!$D$10),"-")</f>
        <v>34.253776976797816</v>
      </c>
      <c r="BM17" s="112">
        <f>IF(AND(BK17="-",BL17="-"),"-",IFERROR(BK17*Dashboard!$D$9,0)+IFERROR(BL17*(1-Dashboard!$D$9),0))</f>
        <v>17.126888488398908</v>
      </c>
      <c r="BO17" s="36">
        <v>2024</v>
      </c>
      <c r="BP17" s="47"/>
      <c r="BQ17" s="59">
        <f>IFERROR(CT!BQ17*(1+Dashboard!$D$14)^($B17-$B$11),"-")</f>
        <v>105.859267410816</v>
      </c>
      <c r="BR17" s="53" t="str">
        <f>IFERROR(CT!BR17*(1+Dashboard!$D$14)^($B17-$B$11),"-")</f>
        <v>-</v>
      </c>
      <c r="BS17" s="57">
        <f>IFERROR(CT!BS17*(1+Dashboard!$D$14)^($B17-$B$11),"-")</f>
        <v>5.2208682248106353</v>
      </c>
      <c r="BT17" s="112">
        <f>IF(AND(BR17="-",BS17="-"),"-",IFERROR(BR17*Dashboard!$D$9,0)+IFERROR(BS17*(1-Dashboard!$D$9),0))</f>
        <v>2.6104341124053176</v>
      </c>
      <c r="BU17" s="53">
        <f>IFERROR(CT!BU17*(1+Dashboard!$D$14)^($B17-$B$11),"-")</f>
        <v>0.11261624192640002</v>
      </c>
      <c r="BV17" s="57">
        <f>IFERROR(CT!BV17*(1+Dashboard!$D$14)^($B17-$B$11),"-")</f>
        <v>7.0280254357819869</v>
      </c>
      <c r="BW17" s="112">
        <f>IF(AND(BU17="-",BV17="-"),"-",IFERROR(BU17*Dashboard!$D$9,0)+IFERROR(BV17*(1-Dashboard!$D$9),0))</f>
        <v>3.5703208388541934</v>
      </c>
      <c r="BX17" s="112">
        <f>IFERROR(BT17*(1+Dashboard!$D$7)*(1+Dashboard!$D$8),"-")</f>
        <v>3.0448103487095626</v>
      </c>
      <c r="BY17" s="112">
        <f>IFERROR(BW17*(1+Dashboard!$D$7)*(1+Dashboard!$D$8),"-")</f>
        <v>4.1644222264395321</v>
      </c>
    </row>
    <row r="18" spans="2:77" x14ac:dyDescent="0.2">
      <c r="B18" s="36">
        <v>2025</v>
      </c>
      <c r="C18" s="47"/>
      <c r="D18" s="48">
        <f>IFERROR(CT!D18*(1+Dashboard!$D$14)^($B18-$B$11),"-")</f>
        <v>6.3834094777144967E-2</v>
      </c>
      <c r="E18" s="49">
        <f>IFERROR(CT!E18*(1+Dashboard!$D$14)^($B18-$B$11),"-")</f>
        <v>6.033107595852099E-2</v>
      </c>
      <c r="F18" s="49">
        <f>IFERROR(CT!F18*(1+Dashboard!$D$14)^($B18-$B$11),"-")</f>
        <v>4.9543071285352569E-2</v>
      </c>
      <c r="G18" s="49">
        <f>IFERROR(CT!G18*(1+Dashboard!$D$14)^($B18-$B$11),"-")</f>
        <v>4.435243884334323E-2</v>
      </c>
      <c r="H18" s="50">
        <f>IFERROR(CT!H18*(1+Dashboard!$D$14)^($B18-$B$11),"-")</f>
        <v>2.9404792266575991E-3</v>
      </c>
      <c r="I18" s="101">
        <f>IFERROR((D18+$H18)*(1+Dashboard!$D$7)*(1+Dashboard!$D$8),"-")</f>
        <v>7.7885863118035331E-2</v>
      </c>
      <c r="J18" s="102">
        <f>IFERROR((E18+$H18)*(1+Dashboard!$D$7)*(1+Dashboard!$D$8),"-")</f>
        <v>7.3799941967992319E-2</v>
      </c>
      <c r="K18" s="102">
        <f>IFERROR((F18+$H18)*(1+Dashboard!$D$7)*(1+Dashboard!$D$8),"-")</f>
        <v>6.1216813317208671E-2</v>
      </c>
      <c r="L18" s="103">
        <f>IFERROR((G18+$H18)*(1+Dashboard!$D$7)*(1+Dashboard!$D$8),"-")</f>
        <v>5.5162459636848966E-2</v>
      </c>
      <c r="M18" s="53">
        <f>IFERROR(CT!M18*(1+Dashboard!$D$14)^($B18-$B$11),"-")</f>
        <v>75.411214081175231</v>
      </c>
      <c r="N18" s="54">
        <f>IFERROR(CT!N18*(1+Dashboard!$D$14)^($B18-$B$11),"-")</f>
        <v>61.920147882052973</v>
      </c>
      <c r="O18" s="109">
        <f>M18*(1+Dashboard!$D$8)</f>
        <v>81.444111207669252</v>
      </c>
      <c r="P18" s="111">
        <f>N18*(1+Dashboard!$D$10)*(1+Dashboard!$D$7)*(1+Dashboard!$D$8)</f>
        <v>73.379239057460623</v>
      </c>
      <c r="Q18" s="112">
        <f>O18*Dashboard!$D$9+P18*(1-Dashboard!$D$9)</f>
        <v>77.411675132564937</v>
      </c>
      <c r="R18" s="51">
        <f>IFERROR(CT!R18*(1+Dashboard!$D$14)^($B18-$B$11),"-")</f>
        <v>4.8304570390591793E-2</v>
      </c>
      <c r="S18" s="49">
        <f>IFERROR(CT!S18*(1+Dashboard!$D$14)^($B18-$B$11),"-")</f>
        <v>4.9334042714627178E-2</v>
      </c>
      <c r="T18" s="49">
        <f>IFERROR(CT!T18*(1+Dashboard!$D$14)^($B18-$B$11),"-")</f>
        <v>4.7056660259769151E-2</v>
      </c>
      <c r="U18" s="52">
        <f>IFERROR(CT!U18*(1+Dashboard!$D$14)^($B18-$B$11),"-")</f>
        <v>4.7355682523701273E-2</v>
      </c>
      <c r="W18" s="36">
        <v>2025</v>
      </c>
      <c r="X18" s="47"/>
      <c r="Y18" s="51">
        <f>IFERROR(CT!Y18*(1+Dashboard!$D$14)^($B18-$B$11),"-")</f>
        <v>6.6762362144177165E-3</v>
      </c>
      <c r="Z18" s="49">
        <f>IFERROR(CT!Z18*(1+Dashboard!$D$14)^($B18-$B$11),"-")</f>
        <v>4.9185100131276206E-3</v>
      </c>
      <c r="AA18" s="49">
        <f>IFERROR(CT!AA18*(1+Dashboard!$D$14)^($B18-$B$11),"-")</f>
        <v>5.4867411159872015E-3</v>
      </c>
      <c r="AB18" s="52">
        <f>IFERROR(CT!AB18*(1+Dashboard!$D$14)^($B18-$B$11),"-")</f>
        <v>3.9724821513166366E-3</v>
      </c>
      <c r="AC18" s="53" t="str">
        <f>IFERROR(CT!AC18*(1+Dashboard!$D$14)^($B18-$B$11),"-")</f>
        <v>-</v>
      </c>
      <c r="AD18" s="55">
        <f>IFERROR(CT!AD18*(1+Dashboard!$D$14)^($B18-$B$11),"-")</f>
        <v>257.89967814919476</v>
      </c>
      <c r="AE18" s="109" t="str">
        <f>IFERROR(AC18*(1+Dashboard!$D$8),"-")</f>
        <v>-</v>
      </c>
      <c r="AF18" s="119">
        <f>IFERROR(AD18*(1+Dashboard!$D$7)*(1+Dashboard!$D$8)*(1+Dashboard!$D$10),"-")</f>
        <v>305.62721154671237</v>
      </c>
      <c r="AG18" s="112">
        <f>IF(AND(AE18="-",AF18="-"),"-",IFERROR(AE18*Dashboard!$D$9,0)+IFERROR(AF18*(1-Dashboard!$D$9),0))</f>
        <v>152.81360577335619</v>
      </c>
      <c r="AH18" s="51">
        <f>IFERROR(CT!AH18*(1+Dashboard!$D$14)^($B18-$B$11),"-")</f>
        <v>9.1901301978413313E-3</v>
      </c>
      <c r="AI18" s="49">
        <f>IFERROR(CT!AI18*(1+Dashboard!$D$14)^($B18-$B$11),"-")</f>
        <v>6.7705434541715757E-3</v>
      </c>
      <c r="AJ18" s="49">
        <f>IFERROR(CT!AJ18*(1+Dashboard!$D$14)^($B18-$B$11),"-")</f>
        <v>7.5527383391376076E-3</v>
      </c>
      <c r="AK18" s="52">
        <f>IFERROR(CT!AK18*(1+Dashboard!$D$14)^($B18-$B$11),"-")</f>
        <v>5.4682948605623612E-3</v>
      </c>
      <c r="AL18" s="53" t="str">
        <f>IFERROR(CT!AL18*(1+Dashboard!$D$14)^($B18-$B$11),"-")</f>
        <v>-</v>
      </c>
      <c r="AM18" s="55">
        <f>IFERROR(CT!AM18*(1+Dashboard!$D$14)^($B18-$B$11),"-")</f>
        <v>202.26110346150455</v>
      </c>
      <c r="AN18" s="109" t="str">
        <f>IFERROR(AL18*(1+Dashboard!$D$8),"-")</f>
        <v>-</v>
      </c>
      <c r="AO18" s="119">
        <f>IFERROR(AM18*(1+Dashboard!$D$7)*(1+Dashboard!$D$8)*(1+Dashboard!$D$10),"-")</f>
        <v>239.69202869473889</v>
      </c>
      <c r="AP18" s="112">
        <f>IF(AND(AN18="-",AO18="-"),"-",IFERROR(AN18*Dashboard!$D$9,0)+IFERROR(AO18*(1-Dashboard!$D$9),0))</f>
        <v>119.84601434736945</v>
      </c>
      <c r="AQ18" s="56">
        <f>IFERROR(CT!AQ18*(1+Dashboard!$D$14)^($B18-$B$11),"-")</f>
        <v>2.0909094512890653E-3</v>
      </c>
      <c r="AR18" s="58">
        <f>IFERROR(CT!AR18*(1+Dashboard!$D$14)^($B18-$B$11),"-")</f>
        <v>2.0909094512890653E-3</v>
      </c>
      <c r="AT18" s="36">
        <v>2025</v>
      </c>
      <c r="AU18" s="47"/>
      <c r="AV18" s="51">
        <f>IFERROR(CT!AV18*(1+Dashboard!$D$14)^($B18-$B$11),"-")</f>
        <v>2.3422515346408605E-2</v>
      </c>
      <c r="AW18" s="49">
        <f>IFERROR(CT!AW18*(1+Dashboard!$D$14)^($B18-$B$11),"-")</f>
        <v>1.7268433611218267E-2</v>
      </c>
      <c r="AX18" s="49">
        <f>IFERROR(CT!AX18*(1+Dashboard!$D$14)^($B18-$B$11),"-")</f>
        <v>1.828099607536025E-2</v>
      </c>
      <c r="AY18" s="52">
        <f>IFERROR(CT!AY18*(1+Dashboard!$D$14)^($B18-$B$11),"-")</f>
        <v>1.3324190998672507E-2</v>
      </c>
      <c r="AZ18" s="53" t="str">
        <f>IFERROR(CT!AZ18*(1+Dashboard!$D$14)^($B18-$B$11),"-")</f>
        <v>-</v>
      </c>
      <c r="BA18" s="55">
        <f>IFERROR(CT!BA18*(1+Dashboard!$D$14)^($B18-$B$11),"-")</f>
        <v>833.63549436027461</v>
      </c>
      <c r="BB18" s="109" t="str">
        <f>IFERROR(AZ18*(1+Dashboard!$D$8),"-")</f>
        <v>-</v>
      </c>
      <c r="BC18" s="119">
        <f>IFERROR(BA18*(1+Dashboard!$D$7)*(1+Dashboard!$D$8)*(1+Dashboard!$D$10),"-")</f>
        <v>987.9100796717737</v>
      </c>
      <c r="BD18" s="112">
        <f>IF(AND(BB18="-",BC18="-"),"-",IFERROR(BB18*Dashboard!$D$9,0)+IFERROR(BC18*(1-Dashboard!$D$9),0))</f>
        <v>493.95503983588685</v>
      </c>
      <c r="BE18" s="51">
        <f>IFERROR(CT!BE18*(1+Dashboard!$D$14)^($B18-$B$11),"-")</f>
        <v>3.2242113472494283E-2</v>
      </c>
      <c r="BF18" s="49">
        <f>IFERROR(CT!BF18*(1+Dashboard!$D$14)^($B18-$B$11),"-")</f>
        <v>2.3770751678491429E-2</v>
      </c>
      <c r="BG18" s="49">
        <f>IFERROR(CT!BG18*(1+Dashboard!$D$14)^($B18-$B$11),"-")</f>
        <v>2.5164588052767094E-2</v>
      </c>
      <c r="BH18" s="52">
        <f>IFERROR(CT!BH18*(1+Dashboard!$D$14)^($B18-$B$11),"-")</f>
        <v>1.8341329774142167E-2</v>
      </c>
      <c r="BI18" s="53" t="str">
        <f>IFERROR(CT!BI18*(1+Dashboard!$D$14)^($B18-$B$11),"-")</f>
        <v>-</v>
      </c>
      <c r="BJ18" s="55">
        <f>IFERROR(CT!BJ18*(1+Dashboard!$D$14)^($B18-$B$11),"-")</f>
        <v>653.78924155323716</v>
      </c>
      <c r="BK18" s="109" t="str">
        <f>IFERROR(BI18*(1+Dashboard!$D$8),"-")</f>
        <v>-</v>
      </c>
      <c r="BL18" s="119">
        <f>IFERROR(BJ18*(1+Dashboard!$D$7)*(1+Dashboard!$D$8)*(1+Dashboard!$D$10),"-")</f>
        <v>774.78104768925914</v>
      </c>
      <c r="BM18" s="112">
        <f>IF(AND(BK18="-",BL18="-"),"-",IFERROR(BK18*Dashboard!$D$9,0)+IFERROR(BL18*(1-Dashboard!$D$9),0))</f>
        <v>387.39052384462957</v>
      </c>
      <c r="BO18" s="36">
        <v>2025</v>
      </c>
      <c r="BP18" s="47"/>
      <c r="BQ18" s="59">
        <f>IFERROR(CT!BQ18*(1+Dashboard!$D$14)^($B18-$B$11),"-")</f>
        <v>107.9764527590323</v>
      </c>
      <c r="BR18" s="53" t="str">
        <f>IFERROR(CT!BR18*(1+Dashboard!$D$14)^($B18-$B$11),"-")</f>
        <v>-</v>
      </c>
      <c r="BS18" s="57">
        <f>IFERROR(CT!BS18*(1+Dashboard!$D$14)^($B18-$B$11),"-")</f>
        <v>9.5076236207130975</v>
      </c>
      <c r="BT18" s="112">
        <f>IF(AND(BR18="-",BS18="-"),"-",IFERROR(BR18*Dashboard!$D$9,0)+IFERROR(BS18*(1-Dashboard!$D$9),0))</f>
        <v>4.7538118103565488</v>
      </c>
      <c r="BU18" s="53" t="str">
        <f>IFERROR(CT!BU18*(1+Dashboard!$D$14)^($B18-$B$11),"-")</f>
        <v>-</v>
      </c>
      <c r="BV18" s="57">
        <f>IFERROR(CT!BV18*(1+Dashboard!$D$14)^($B18-$B$11),"-")</f>
        <v>10.31267191227634</v>
      </c>
      <c r="BW18" s="112">
        <f>IF(AND(BU18="-",BV18="-"),"-",IFERROR(BU18*Dashboard!$D$9,0)+IFERROR(BV18*(1-Dashboard!$D$9),0))</f>
        <v>5.1563359561381699</v>
      </c>
      <c r="BX18" s="112">
        <f>IFERROR(BT18*(1+Dashboard!$D$7)*(1+Dashboard!$D$8),"-")</f>
        <v>5.5448460955998797</v>
      </c>
      <c r="BY18" s="112">
        <f>IFERROR(BW18*(1+Dashboard!$D$7)*(1+Dashboard!$D$8),"-")</f>
        <v>6.0143502592395617</v>
      </c>
    </row>
    <row r="19" spans="2:77" x14ac:dyDescent="0.2">
      <c r="B19" s="36">
        <v>2026</v>
      </c>
      <c r="C19" s="47"/>
      <c r="D19" s="48">
        <f>IFERROR(CT!D19*(1+Dashboard!$D$14)^($B19-$B$11),"-")</f>
        <v>6.5074001975648554E-2</v>
      </c>
      <c r="E19" s="49">
        <f>IFERROR(CT!E19*(1+Dashboard!$D$14)^($B19-$B$11),"-")</f>
        <v>6.0985952353782756E-2</v>
      </c>
      <c r="F19" s="49">
        <f>IFERROR(CT!F19*(1+Dashboard!$D$14)^($B19-$B$11),"-")</f>
        <v>5.4847598532021528E-2</v>
      </c>
      <c r="G19" s="49">
        <f>IFERROR(CT!G19*(1+Dashboard!$D$14)^($B19-$B$11),"-")</f>
        <v>4.8026354582636828E-2</v>
      </c>
      <c r="H19" s="50">
        <f>IFERROR(CT!H19*(1+Dashboard!$D$14)^($B19-$B$11),"-")</f>
        <v>2.4812825621695865E-3</v>
      </c>
      <c r="I19" s="101">
        <f>IFERROR((D19+$H19)*(1+Dashboard!$D$7)*(1+Dashboard!$D$8),"-")</f>
        <v>7.8796483884911089E-2</v>
      </c>
      <c r="J19" s="102">
        <f>IFERROR((E19+$H19)*(1+Dashboard!$D$7)*(1+Dashboard!$D$8),"-")</f>
        <v>7.4028182805966819E-2</v>
      </c>
      <c r="K19" s="102">
        <f>IFERROR((F19+$H19)*(1+Dashboard!$D$7)*(1+Dashboard!$D$8),"-")</f>
        <v>6.6868406908264524E-2</v>
      </c>
      <c r="L19" s="103">
        <f>IFERROR((G19+$H19)*(1+Dashboard!$D$7)*(1+Dashboard!$D$8),"-")</f>
        <v>5.8912107965702204E-2</v>
      </c>
      <c r="M19" s="53">
        <f>IFERROR(CT!M19*(1+Dashboard!$D$14)^($B19-$B$11),"-")</f>
        <v>83.375281552121209</v>
      </c>
      <c r="N19" s="54">
        <f>IFERROR(CT!N19*(1+Dashboard!$D$14)^($B19-$B$11),"-")</f>
        <v>87.719133720986747</v>
      </c>
      <c r="O19" s="109">
        <f>M19*(1+Dashboard!$D$8)</f>
        <v>90.045304076290904</v>
      </c>
      <c r="P19" s="111">
        <f>N19*(1+Dashboard!$D$10)*(1+Dashboard!$D$7)*(1+Dashboard!$D$8)</f>
        <v>103.9526471333135</v>
      </c>
      <c r="Q19" s="112">
        <f>O19*Dashboard!$D$9+P19*(1-Dashboard!$D$9)</f>
        <v>96.998975604802212</v>
      </c>
      <c r="R19" s="51">
        <f>IFERROR(CT!R19*(1+Dashboard!$D$14)^($B19-$B$11),"-")</f>
        <v>4.8876991475433604E-2</v>
      </c>
      <c r="S19" s="49">
        <f>IFERROR(CT!S19*(1+Dashboard!$D$14)^($B19-$B$11),"-")</f>
        <v>4.9918663300670921E-2</v>
      </c>
      <c r="T19" s="49">
        <f>IFERROR(CT!T19*(1+Dashboard!$D$14)^($B19-$B$11),"-")</f>
        <v>4.7614293301469393E-2</v>
      </c>
      <c r="U19" s="52">
        <f>IFERROR(CT!U19*(1+Dashboard!$D$14)^($B19-$B$11),"-")</f>
        <v>4.7916859053053464E-2</v>
      </c>
      <c r="W19" s="36">
        <v>2026</v>
      </c>
      <c r="X19" s="47"/>
      <c r="Y19" s="51">
        <f>IFERROR(CT!Y19*(1+Dashboard!$D$14)^($B19-$B$11),"-")</f>
        <v>3.5756173446724816E-3</v>
      </c>
      <c r="Z19" s="49">
        <f>IFERROR(CT!Z19*(1+Dashboard!$D$14)^($B19-$B$11),"-")</f>
        <v>2.5857091909697759E-3</v>
      </c>
      <c r="AA19" s="49">
        <f>IFERROR(CT!AA19*(1+Dashboard!$D$14)^($B19-$B$11),"-")</f>
        <v>3.2173868119128065E-3</v>
      </c>
      <c r="AB19" s="52">
        <f>IFERROR(CT!AB19*(1+Dashboard!$D$14)^($B19-$B$11),"-")</f>
        <v>2.2469469579952809E-3</v>
      </c>
      <c r="AC19" s="53" t="str">
        <f>IFERROR(CT!AC19*(1+Dashboard!$D$14)^($B19-$B$11),"-")</f>
        <v>-</v>
      </c>
      <c r="AD19" s="55">
        <f>IFERROR(CT!AD19*(1+Dashboard!$D$14)^($B19-$B$11),"-")</f>
        <v>309.32653046986565</v>
      </c>
      <c r="AE19" s="109" t="str">
        <f>IFERROR(AC19*(1+Dashboard!$D$8),"-")</f>
        <v>-</v>
      </c>
      <c r="AF19" s="119">
        <f>IFERROR(AD19*(1+Dashboard!$D$7)*(1+Dashboard!$D$8)*(1+Dashboard!$D$10),"-")</f>
        <v>366.57124058229215</v>
      </c>
      <c r="AG19" s="112">
        <f>IF(AND(AE19="-",AF19="-"),"-",IFERROR(AE19*Dashboard!$D$9,0)+IFERROR(AF19*(1-Dashboard!$D$9),0))</f>
        <v>183.28562029114607</v>
      </c>
      <c r="AH19" s="51">
        <f>IFERROR(CT!AH19*(1+Dashboard!$D$14)^($B19-$B$11),"-")</f>
        <v>6.6253068536038821E-3</v>
      </c>
      <c r="AI19" s="49">
        <f>IFERROR(CT!AI19*(1+Dashboard!$D$14)^($B19-$B$11),"-")</f>
        <v>4.7910934456907818E-3</v>
      </c>
      <c r="AJ19" s="49">
        <f>IFERROR(CT!AJ19*(1+Dashboard!$D$14)^($B19-$B$11),"-")</f>
        <v>5.9615369433815004E-3</v>
      </c>
      <c r="AK19" s="52">
        <f>IFERROR(CT!AK19*(1+Dashboard!$D$14)^($B19-$B$11),"-")</f>
        <v>4.163396595743417E-3</v>
      </c>
      <c r="AL19" s="53" t="str">
        <f>IFERROR(CT!AL19*(1+Dashboard!$D$14)^($B19-$B$11),"-")</f>
        <v>-</v>
      </c>
      <c r="AM19" s="55">
        <f>IFERROR(CT!AM19*(1+Dashboard!$D$14)^($B19-$B$11),"-")</f>
        <v>279.7629008851851</v>
      </c>
      <c r="AN19" s="109" t="str">
        <f>IFERROR(AL19*(1+Dashboard!$D$8),"-")</f>
        <v>-</v>
      </c>
      <c r="AO19" s="119">
        <f>IFERROR(AM19*(1+Dashboard!$D$7)*(1+Dashboard!$D$8)*(1+Dashboard!$D$10),"-")</f>
        <v>331.53649475395969</v>
      </c>
      <c r="AP19" s="112">
        <f>IF(AND(AN19="-",AO19="-"),"-",IFERROR(AN19*Dashboard!$D$9,0)+IFERROR(AO19*(1-Dashboard!$D$9),0))</f>
        <v>165.76824737697984</v>
      </c>
      <c r="AQ19" s="56">
        <f>IFERROR(CT!AQ19*(1+Dashboard!$D$14)^($B19-$B$11),"-")</f>
        <v>1.4921734913798965E-3</v>
      </c>
      <c r="AR19" s="58">
        <f>IFERROR(CT!AR19*(1+Dashboard!$D$14)^($B19-$B$11),"-")</f>
        <v>1.4921734913798965E-3</v>
      </c>
      <c r="AT19" s="36">
        <v>2026</v>
      </c>
      <c r="AU19" s="47"/>
      <c r="AV19" s="51">
        <f>IFERROR(CT!AV19*(1+Dashboard!$D$14)^($B19-$B$11),"-")</f>
        <v>1.2496922081587319E-2</v>
      </c>
      <c r="AW19" s="49">
        <f>IFERROR(CT!AW19*(1+Dashboard!$D$14)^($B19-$B$11),"-")</f>
        <v>9.0153755100386614E-3</v>
      </c>
      <c r="AX19" s="49">
        <f>IFERROR(CT!AX19*(1+Dashboard!$D$14)^($B19-$B$11),"-")</f>
        <v>1.0559484721116662E-2</v>
      </c>
      <c r="AY19" s="52">
        <f>IFERROR(CT!AY19*(1+Dashboard!$D$14)^($B19-$B$11),"-")</f>
        <v>7.3897892055830843E-3</v>
      </c>
      <c r="AZ19" s="53" t="str">
        <f>IFERROR(CT!AZ19*(1+Dashboard!$D$14)^($B19-$B$11),"-")</f>
        <v>-</v>
      </c>
      <c r="BA19" s="55">
        <f>IFERROR(CT!BA19*(1+Dashboard!$D$14)^($B19-$B$11),"-")</f>
        <v>1005.3646318041534</v>
      </c>
      <c r="BB19" s="109" t="str">
        <f>IFERROR(AZ19*(1+Dashboard!$D$8),"-")</f>
        <v>-</v>
      </c>
      <c r="BC19" s="119">
        <f>IFERROR(BA19*(1+Dashboard!$D$7)*(1+Dashboard!$D$8)*(1+Dashboard!$D$10),"-")</f>
        <v>1191.4198234409466</v>
      </c>
      <c r="BD19" s="112">
        <f>IF(AND(BB19="-",BC19="-"),"-",IFERROR(BB19*Dashboard!$D$9,0)+IFERROR(BC19*(1-Dashboard!$D$9),0))</f>
        <v>595.70991172047331</v>
      </c>
      <c r="BE19" s="51">
        <f>IFERROR(CT!BE19*(1+Dashboard!$D$14)^($B19-$B$11),"-")</f>
        <v>2.31557058641794E-2</v>
      </c>
      <c r="BF19" s="49">
        <f>IFERROR(CT!BF19*(1+Dashboard!$D$14)^($B19-$B$11),"-")</f>
        <v>1.6704703942513967E-2</v>
      </c>
      <c r="BG19" s="49">
        <f>IFERROR(CT!BG19*(1+Dashboard!$D$14)^($B19-$B$11),"-")</f>
        <v>1.9565803538115416E-2</v>
      </c>
      <c r="BH19" s="52">
        <f>IFERROR(CT!BH19*(1+Dashboard!$D$14)^($B19-$B$11),"-")</f>
        <v>1.3692634404345689E-2</v>
      </c>
      <c r="BI19" s="53" t="str">
        <f>IFERROR(CT!BI19*(1+Dashboard!$D$14)^($B19-$B$11),"-")</f>
        <v>-</v>
      </c>
      <c r="BJ19" s="55">
        <f>IFERROR(CT!BJ19*(1+Dashboard!$D$14)^($B19-$B$11),"-")</f>
        <v>909.27773124942632</v>
      </c>
      <c r="BK19" s="109" t="str">
        <f>IFERROR(BI19*(1+Dashboard!$D$8),"-")</f>
        <v>-</v>
      </c>
      <c r="BL19" s="119">
        <f>IFERROR(BJ19*(1+Dashboard!$D$7)*(1+Dashboard!$D$8)*(1+Dashboard!$D$10),"-")</f>
        <v>1077.5508504610004</v>
      </c>
      <c r="BM19" s="112">
        <f>IF(AND(BK19="-",BL19="-"),"-",IFERROR(BK19*Dashboard!$D$9,0)+IFERROR(BL19*(1-Dashboard!$D$9),0))</f>
        <v>538.77542523050022</v>
      </c>
      <c r="BO19" s="36">
        <v>2026</v>
      </c>
      <c r="BP19" s="47"/>
      <c r="BQ19" s="59">
        <f>IFERROR(CT!BQ19*(1+Dashboard!$D$14)^($B19-$B$11),"-")</f>
        <v>110.13598181421295</v>
      </c>
      <c r="BR19" s="53" t="str">
        <f>IFERROR(CT!BR19*(1+Dashboard!$D$14)^($B19-$B$11),"-")</f>
        <v>-</v>
      </c>
      <c r="BS19" s="57">
        <f>IFERROR(CT!BS19*(1+Dashboard!$D$14)^($B19-$B$11),"-")</f>
        <v>8.9350138094788871</v>
      </c>
      <c r="BT19" s="112">
        <f>IF(AND(BR19="-",BS19="-"),"-",IFERROR(BR19*Dashboard!$D$9,0)+IFERROR(BS19*(1-Dashboard!$D$9),0))</f>
        <v>4.4675069047394436</v>
      </c>
      <c r="BU19" s="53" t="str">
        <f>IFERROR(CT!BU19*(1+Dashboard!$D$14)^($B19-$B$11),"-")</f>
        <v>-</v>
      </c>
      <c r="BV19" s="57">
        <f>IFERROR(CT!BV19*(1+Dashboard!$D$14)^($B19-$B$11),"-")</f>
        <v>10.572985211139697</v>
      </c>
      <c r="BW19" s="112">
        <f>IF(AND(BU19="-",BV19="-"),"-",IFERROR(BU19*Dashboard!$D$9,0)+IFERROR(BV19*(1-Dashboard!$D$9),0))</f>
        <v>5.2864926055698485</v>
      </c>
      <c r="BX19" s="112">
        <f>IFERROR(BT19*(1+Dashboard!$D$7)*(1+Dashboard!$D$8),"-")</f>
        <v>5.2109000536880874</v>
      </c>
      <c r="BY19" s="112">
        <f>IFERROR(BW19*(1+Dashboard!$D$7)*(1+Dashboard!$D$8),"-")</f>
        <v>6.1661649751366712</v>
      </c>
    </row>
    <row r="20" spans="2:77" x14ac:dyDescent="0.2">
      <c r="B20" s="36">
        <v>2027</v>
      </c>
      <c r="C20" s="47"/>
      <c r="D20" s="48">
        <f>IFERROR(CT!D20*(1+Dashboard!$D$14)^($B20-$B$11),"-")</f>
        <v>7.2139569724521999E-2</v>
      </c>
      <c r="E20" s="49">
        <f>IFERROR(CT!E20*(1+Dashboard!$D$14)^($B20-$B$11),"-")</f>
        <v>6.7430874682263886E-2</v>
      </c>
      <c r="F20" s="49">
        <f>IFERROR(CT!F20*(1+Dashboard!$D$14)^($B20-$B$11),"-")</f>
        <v>5.3473688770025833E-2</v>
      </c>
      <c r="G20" s="49">
        <f>IFERROR(CT!G20*(1+Dashboard!$D$14)^($B20-$B$11),"-")</f>
        <v>4.6473929236437055E-2</v>
      </c>
      <c r="H20" s="50">
        <f>IFERROR(CT!H20*(1+Dashboard!$D$14)^($B20-$B$11),"-")</f>
        <v>1.9519016982206612E-3</v>
      </c>
      <c r="I20" s="101">
        <f>IFERROR((D20+$H20)*(1+Dashboard!$D$7)*(1+Dashboard!$D$8),"-")</f>
        <v>8.6420292267487056E-2</v>
      </c>
      <c r="J20" s="102">
        <f>IFERROR((E20+$H20)*(1+Dashboard!$D$7)*(1+Dashboard!$D$8),"-")</f>
        <v>8.0928070370197197E-2</v>
      </c>
      <c r="K20" s="102">
        <f>IFERROR((F20+$H20)*(1+Dashboard!$D$7)*(1+Dashboard!$D$8),"-")</f>
        <v>6.4648408722162723E-2</v>
      </c>
      <c r="L20" s="103">
        <f>IFERROR((G20+$H20)*(1+Dashboard!$D$7)*(1+Dashboard!$D$8),"-")</f>
        <v>5.6483889202184764E-2</v>
      </c>
      <c r="M20" s="53">
        <f>IFERROR(CT!M20*(1+Dashboard!$D$14)^($B20-$B$11),"-")</f>
        <v>91.842863898624586</v>
      </c>
      <c r="N20" s="54">
        <f>IFERROR(CT!N20*(1+Dashboard!$D$14)^($B20-$B$11),"-")</f>
        <v>106.99693644189765</v>
      </c>
      <c r="O20" s="109">
        <f>M20*(1+Dashboard!$D$8)</f>
        <v>99.190293010514566</v>
      </c>
      <c r="P20" s="111">
        <f>N20*(1+Dashboard!$D$10)*(1+Dashboard!$D$7)*(1+Dashboard!$D$8)</f>
        <v>126.7980462924827</v>
      </c>
      <c r="Q20" s="112">
        <f>O20*Dashboard!$D$9+P20*(1-Dashboard!$D$9)</f>
        <v>112.99416965149862</v>
      </c>
      <c r="R20" s="51">
        <f>IFERROR(CT!R20*(1+Dashboard!$D$14)^($B20-$B$11),"-")</f>
        <v>4.9487086824310876E-2</v>
      </c>
      <c r="S20" s="49">
        <f>IFERROR(CT!S20*(1+Dashboard!$D$14)^($B20-$B$11),"-")</f>
        <v>5.0541761068814389E-2</v>
      </c>
      <c r="T20" s="49">
        <f>IFERROR(CT!T20*(1+Dashboard!$D$14)^($B20-$B$11),"-")</f>
        <v>4.8208627322578392E-2</v>
      </c>
      <c r="U20" s="52">
        <f>IFERROR(CT!U20*(1+Dashboard!$D$14)^($B20-$B$11),"-")</f>
        <v>4.8514969778746739E-2</v>
      </c>
      <c r="W20" s="36">
        <v>2027</v>
      </c>
      <c r="X20" s="47"/>
      <c r="Y20" s="51">
        <f>IFERROR(CT!Y20*(1+Dashboard!$D$14)^($B20-$B$11),"-")</f>
        <v>2.246337716653223E-3</v>
      </c>
      <c r="Z20" s="49">
        <f>IFERROR(CT!Z20*(1+Dashboard!$D$14)^($B20-$B$11),"-")</f>
        <v>1.6434563118047476E-3</v>
      </c>
      <c r="AA20" s="49">
        <f>IFERROR(CT!AA20*(1+Dashboard!$D$14)^($B20-$B$11),"-")</f>
        <v>1.7789564402562151E-3</v>
      </c>
      <c r="AB20" s="52">
        <f>IFERROR(CT!AB20*(1+Dashboard!$D$14)^($B20-$B$11),"-")</f>
        <v>1.2353478306915769E-3</v>
      </c>
      <c r="AC20" s="53" t="str">
        <f>IFERROR(CT!AC20*(1+Dashboard!$D$14)^($B20-$B$11),"-")</f>
        <v>-</v>
      </c>
      <c r="AD20" s="55">
        <f>IFERROR(CT!AD20*(1+Dashboard!$D$14)^($B20-$B$11),"-")</f>
        <v>308.98879043130745</v>
      </c>
      <c r="AE20" s="109" t="str">
        <f>IFERROR(AC20*(1+Dashboard!$D$8),"-")</f>
        <v>-</v>
      </c>
      <c r="AF20" s="119">
        <f>IFERROR(AD20*(1+Dashboard!$D$7)*(1+Dashboard!$D$8)*(1+Dashboard!$D$10),"-")</f>
        <v>366.1709975616223</v>
      </c>
      <c r="AG20" s="112">
        <f>IF(AND(AE20="-",AF20="-"),"-",IFERROR(AE20*Dashboard!$D$9,0)+IFERROR(AF20*(1-Dashboard!$D$9),0))</f>
        <v>183.08549878081115</v>
      </c>
      <c r="AH20" s="51">
        <f>IFERROR(CT!AH20*(1+Dashboard!$D$14)^($B20-$B$11),"-")</f>
        <v>3.7894821356819625E-3</v>
      </c>
      <c r="AI20" s="49">
        <f>IFERROR(CT!AI20*(1+Dashboard!$D$14)^($B20-$B$11),"-")</f>
        <v>2.7724452508577431E-3</v>
      </c>
      <c r="AJ20" s="49">
        <f>IFERROR(CT!AJ20*(1+Dashboard!$D$14)^($B20-$B$11),"-")</f>
        <v>3.001028563305733E-3</v>
      </c>
      <c r="AK20" s="52">
        <f>IFERROR(CT!AK20*(1+Dashboard!$D$14)^($B20-$B$11),"-")</f>
        <v>2.0839825201055791E-3</v>
      </c>
      <c r="AL20" s="53" t="str">
        <f>IFERROR(CT!AL20*(1+Dashboard!$D$14)^($B20-$B$11),"-")</f>
        <v>-</v>
      </c>
      <c r="AM20" s="55">
        <f>IFERROR(CT!AM20*(1+Dashboard!$D$14)^($B20-$B$11),"-")</f>
        <v>332.24233418550432</v>
      </c>
      <c r="AN20" s="109" t="str">
        <f>IFERROR(AL20*(1+Dashboard!$D$8),"-")</f>
        <v>-</v>
      </c>
      <c r="AO20" s="119">
        <f>IFERROR(AM20*(1+Dashboard!$D$7)*(1+Dashboard!$D$8)*(1+Dashboard!$D$10),"-")</f>
        <v>393.72789793147581</v>
      </c>
      <c r="AP20" s="112">
        <f>IF(AND(AN20="-",AO20="-"),"-",IFERROR(AN20*Dashboard!$D$9,0)+IFERROR(AO20*(1-Dashboard!$D$9),0))</f>
        <v>196.8639489657379</v>
      </c>
      <c r="AQ20" s="56">
        <f>IFERROR(CT!AQ20*(1+Dashboard!$D$14)^($B20-$B$11),"-")</f>
        <v>9.0013795051155788E-4</v>
      </c>
      <c r="AR20" s="58">
        <f>IFERROR(CT!AR20*(1+Dashboard!$D$14)^($B20-$B$11),"-")</f>
        <v>9.0013795051155788E-4</v>
      </c>
      <c r="AT20" s="36">
        <v>2027</v>
      </c>
      <c r="AU20" s="47"/>
      <c r="AV20" s="51">
        <f>IFERROR(CT!AV20*(1+Dashboard!$D$14)^($B20-$B$11),"-")</f>
        <v>7.8161531359739831E-3</v>
      </c>
      <c r="AW20" s="49">
        <f>IFERROR(CT!AW20*(1+Dashboard!$D$14)^($B20-$B$11),"-")</f>
        <v>5.7304442751677474E-3</v>
      </c>
      <c r="AX20" s="49">
        <f>IFERROR(CT!AX20*(1+Dashboard!$D$14)^($B20-$B$11),"-")</f>
        <v>5.8559141840809834E-3</v>
      </c>
      <c r="AY20" s="52">
        <f>IFERROR(CT!AY20*(1+Dashboard!$D$14)^($B20-$B$11),"-")</f>
        <v>4.1020458575327153E-3</v>
      </c>
      <c r="AZ20" s="53" t="str">
        <f>IFERROR(CT!AZ20*(1+Dashboard!$D$14)^($B20-$B$11),"-")</f>
        <v>-</v>
      </c>
      <c r="BA20" s="55">
        <f>IFERROR(CT!BA20*(1+Dashboard!$D$14)^($B20-$B$11),"-")</f>
        <v>1004.2669183652356</v>
      </c>
      <c r="BB20" s="109" t="str">
        <f>IFERROR(AZ20*(1+Dashboard!$D$8),"-")</f>
        <v>-</v>
      </c>
      <c r="BC20" s="119">
        <f>IFERROR(BA20*(1+Dashboard!$D$7)*(1+Dashboard!$D$8)*(1+Dashboard!$D$10),"-")</f>
        <v>1190.1189645185104</v>
      </c>
      <c r="BD20" s="112">
        <f>IF(AND(BB20="-",BC20="-"),"-",IFERROR(BB20*Dashboard!$D$9,0)+IFERROR(BC20*(1-Dashboard!$D$9),0))</f>
        <v>595.05948225925522</v>
      </c>
      <c r="BE20" s="51">
        <f>IFERROR(CT!BE20*(1+Dashboard!$D$14)^($B20-$B$11),"-")</f>
        <v>1.3185538603098831E-2</v>
      </c>
      <c r="BF20" s="49">
        <f>IFERROR(CT!BF20*(1+Dashboard!$D$14)^($B20-$B$11),"-")</f>
        <v>9.6670309407538898E-3</v>
      </c>
      <c r="BG20" s="49">
        <f>IFERROR(CT!BG20*(1+Dashboard!$D$14)^($B20-$B$11),"-")</f>
        <v>9.8786936728833836E-3</v>
      </c>
      <c r="BH20" s="52">
        <f>IFERROR(CT!BH20*(1+Dashboard!$D$14)^($B20-$B$11),"-")</f>
        <v>6.9199877567955714E-3</v>
      </c>
      <c r="BI20" s="53" t="str">
        <f>IFERROR(CT!BI20*(1+Dashboard!$D$14)^($B20-$B$11),"-")</f>
        <v>-</v>
      </c>
      <c r="BJ20" s="55">
        <f>IFERROR(CT!BJ20*(1+Dashboard!$D$14)^($B20-$B$11),"-")</f>
        <v>1079.844950482521</v>
      </c>
      <c r="BK20" s="109" t="str">
        <f>IFERROR(BI20*(1+Dashboard!$D$8),"-")</f>
        <v>-</v>
      </c>
      <c r="BL20" s="119">
        <f>IFERROR(BJ20*(1+Dashboard!$D$7)*(1+Dashboard!$D$8)*(1+Dashboard!$D$10),"-")</f>
        <v>1279.6836486466975</v>
      </c>
      <c r="BM20" s="112">
        <f>IF(AND(BK20="-",BL20="-"),"-",IFERROR(BK20*Dashboard!$D$9,0)+IFERROR(BL20*(1-Dashboard!$D$9),0))</f>
        <v>639.84182432334876</v>
      </c>
      <c r="BO20" s="36">
        <v>2027</v>
      </c>
      <c r="BP20" s="47"/>
      <c r="BQ20" s="59">
        <f>IFERROR(CT!BQ20*(1+Dashboard!$D$14)^($B20-$B$11),"-")</f>
        <v>112.33870145049721</v>
      </c>
      <c r="BR20" s="53" t="str">
        <f>IFERROR(CT!BR20*(1+Dashboard!$D$14)^($B20-$B$11),"-")</f>
        <v>-</v>
      </c>
      <c r="BS20" s="57">
        <f>IFERROR(CT!BS20*(1+Dashboard!$D$14)^($B20-$B$11),"-")</f>
        <v>7.655971940628068</v>
      </c>
      <c r="BT20" s="112">
        <f>IF(AND(BR20="-",BS20="-"),"-",IFERROR(BR20*Dashboard!$D$9,0)+IFERROR(BS20*(1-Dashboard!$D$9),0))</f>
        <v>3.827985970314034</v>
      </c>
      <c r="BU20" s="53" t="str">
        <f>IFERROR(CT!BU20*(1+Dashboard!$D$14)^($B20-$B$11),"-")</f>
        <v>-</v>
      </c>
      <c r="BV20" s="57">
        <f>IFERROR(CT!BV20*(1+Dashboard!$D$14)^($B20-$B$11),"-")</f>
        <v>9.9813424097267482</v>
      </c>
      <c r="BW20" s="112">
        <f>IF(AND(BU20="-",BV20="-"),"-",IFERROR(BU20*Dashboard!$D$9,0)+IFERROR(BV20*(1-Dashboard!$D$9),0))</f>
        <v>4.9906712048633741</v>
      </c>
      <c r="BX20" s="112">
        <f>IFERROR(BT20*(1+Dashboard!$D$7)*(1+Dashboard!$D$8),"-")</f>
        <v>4.4649628357742897</v>
      </c>
      <c r="BY20" s="112">
        <f>IFERROR(BW20*(1+Dashboard!$D$7)*(1+Dashboard!$D$8),"-")</f>
        <v>5.821118893352641</v>
      </c>
    </row>
    <row r="21" spans="2:77" x14ac:dyDescent="0.2">
      <c r="B21" s="36">
        <v>2028</v>
      </c>
      <c r="C21" s="47"/>
      <c r="D21" s="48">
        <f>IFERROR(CT!D21*(1+Dashboard!$D$14)^($B21-$B$11),"-")</f>
        <v>7.5712719403501674E-2</v>
      </c>
      <c r="E21" s="49">
        <f>IFERROR(CT!E21*(1+Dashboard!$D$14)^($B21-$B$11),"-")</f>
        <v>6.6924564699527081E-2</v>
      </c>
      <c r="F21" s="49">
        <f>IFERROR(CT!F21*(1+Dashboard!$D$14)^($B21-$B$11),"-")</f>
        <v>5.9629812200277181E-2</v>
      </c>
      <c r="G21" s="49">
        <f>IFERROR(CT!G21*(1+Dashboard!$D$14)^($B21-$B$11),"-")</f>
        <v>4.8626397408961866E-2</v>
      </c>
      <c r="H21" s="50">
        <f>IFERROR(CT!H21*(1+Dashboard!$D$14)^($B21-$B$11),"-")</f>
        <v>1.718229709875341E-3</v>
      </c>
      <c r="I21" s="101">
        <f>IFERROR((D21+$H21)*(1+Dashboard!$D$7)*(1+Dashboard!$D$8),"-")</f>
        <v>9.0315459045842969E-2</v>
      </c>
      <c r="J21" s="102">
        <f>IFERROR((E21+$H21)*(1+Dashboard!$D$7)*(1+Dashboard!$D$8),"-")</f>
        <v>8.0064955399127002E-2</v>
      </c>
      <c r="K21" s="102">
        <f>IFERROR((F21+$H21)*(1+Dashboard!$D$7)*(1+Dashboard!$D$8),"-")</f>
        <v>7.1556356084001918E-2</v>
      </c>
      <c r="L21" s="103">
        <f>IFERROR((G21+$H21)*(1+Dashboard!$D$7)*(1+Dashboard!$D$8),"-")</f>
        <v>5.8721973071411727E-2</v>
      </c>
      <c r="M21" s="53">
        <f>IFERROR(CT!M21*(1+Dashboard!$D$14)^($B21-$B$11),"-")</f>
        <v>100.55484970536753</v>
      </c>
      <c r="N21" s="54">
        <f>IFERROR(CT!N21*(1+Dashboard!$D$14)^($B21-$B$11),"-")</f>
        <v>115.53752231146728</v>
      </c>
      <c r="O21" s="109">
        <f>M21*(1+Dashboard!$D$8)</f>
        <v>108.59923768179694</v>
      </c>
      <c r="P21" s="111">
        <f>N21*(1+Dashboard!$D$10)*(1+Dashboard!$D$7)*(1+Dashboard!$D$8)</f>
        <v>136.91917348048099</v>
      </c>
      <c r="Q21" s="112">
        <f>O21*Dashboard!$D$9+P21*(1-Dashboard!$D$9)</f>
        <v>122.75920558113896</v>
      </c>
      <c r="R21" s="51">
        <f>IFERROR(CT!R21*(1+Dashboard!$D$14)^($B21-$B$11),"-")</f>
        <v>5.0120093042125752E-2</v>
      </c>
      <c r="S21" s="49">
        <f>IFERROR(CT!S21*(1+Dashboard!$D$14)^($B21-$B$11),"-")</f>
        <v>5.1188257984857474E-2</v>
      </c>
      <c r="T21" s="49">
        <f>IFERROR(CT!T21*(1+Dashboard!$D$14)^($B21-$B$11),"-")</f>
        <v>4.8825280328560566E-2</v>
      </c>
      <c r="U21" s="52">
        <f>IFERROR(CT!U21*(1+Dashboard!$D$14)^($B21-$B$11),"-")</f>
        <v>4.9135541315642323E-2</v>
      </c>
      <c r="W21" s="36">
        <v>2028</v>
      </c>
      <c r="X21" s="47"/>
      <c r="Y21" s="51" t="str">
        <f>IFERROR(CT!Y21*(1+Dashboard!$D$14)^($B21-$B$11),"-")</f>
        <v>-</v>
      </c>
      <c r="Z21" s="49" t="str">
        <f>IFERROR(CT!Z21*(1+Dashboard!$D$14)^($B21-$B$11),"-")</f>
        <v>-</v>
      </c>
      <c r="AA21" s="49" t="str">
        <f>IFERROR(CT!AA21*(1+Dashboard!$D$14)^($B21-$B$11),"-")</f>
        <v>-</v>
      </c>
      <c r="AB21" s="52" t="str">
        <f>IFERROR(CT!AB21*(1+Dashboard!$D$14)^($B21-$B$11),"-")</f>
        <v>-</v>
      </c>
      <c r="AC21" s="53" t="str">
        <f>IFERROR(CT!AC21*(1+Dashboard!$D$14)^($B21-$B$11),"-")</f>
        <v>-</v>
      </c>
      <c r="AD21" s="55">
        <f>IFERROR(CT!AD21*(1+Dashboard!$D$14)^($B21-$B$11),"-")</f>
        <v>241.41900221243208</v>
      </c>
      <c r="AE21" s="109" t="str">
        <f>IFERROR(AC21*(1+Dashboard!$D$8),"-")</f>
        <v>-</v>
      </c>
      <c r="AF21" s="119">
        <f>IFERROR(AD21*(1+Dashboard!$D$7)*(1+Dashboard!$D$8)*(1+Dashboard!$D$10),"-")</f>
        <v>286.09658216747016</v>
      </c>
      <c r="AG21" s="112">
        <f>IF(AND(AE21="-",AF21="-"),"-",IFERROR(AE21*Dashboard!$D$9,0)+IFERROR(AF21*(1-Dashboard!$D$9),0))</f>
        <v>143.04829108373508</v>
      </c>
      <c r="AH21" s="51">
        <f>IFERROR(CT!AH21*(1+Dashboard!$D$14)^($B21-$B$11),"-")</f>
        <v>2.2646596292927707E-3</v>
      </c>
      <c r="AI21" s="49">
        <f>IFERROR(CT!AI21*(1+Dashboard!$D$14)^($B21-$B$11),"-")</f>
        <v>1.5531641251721566E-3</v>
      </c>
      <c r="AJ21" s="49">
        <f>IFERROR(CT!AJ21*(1+Dashboard!$D$14)^($B21-$B$11),"-")</f>
        <v>1.9044534621796563E-3</v>
      </c>
      <c r="AK21" s="52">
        <f>IFERROR(CT!AK21*(1+Dashboard!$D$14)^($B21-$B$11),"-")</f>
        <v>1.2507641533966404E-3</v>
      </c>
      <c r="AL21" s="53" t="str">
        <f>IFERROR(CT!AL21*(1+Dashboard!$D$14)^($B21-$B$11),"-")</f>
        <v>-</v>
      </c>
      <c r="AM21" s="55">
        <f>IFERROR(CT!AM21*(1+Dashboard!$D$14)^($B21-$B$11),"-")</f>
        <v>332.89190952553571</v>
      </c>
      <c r="AN21" s="109" t="str">
        <f>IFERROR(AL21*(1+Dashboard!$D$8),"-")</f>
        <v>-</v>
      </c>
      <c r="AO21" s="119">
        <f>IFERROR(AM21*(1+Dashboard!$D$7)*(1+Dashboard!$D$8)*(1+Dashboard!$D$10),"-")</f>
        <v>394.49768524291426</v>
      </c>
      <c r="AP21" s="112">
        <f>IF(AND(AN21="-",AO21="-"),"-",IFERROR(AN21*Dashboard!$D$9,0)+IFERROR(AO21*(1-Dashboard!$D$9),0))</f>
        <v>197.24884262145713</v>
      </c>
      <c r="AQ21" s="56">
        <f>IFERROR(CT!AQ21*(1+Dashboard!$D$14)^($B21-$B$11),"-")</f>
        <v>3.14454288573392E-4</v>
      </c>
      <c r="AR21" s="58">
        <f>IFERROR(CT!AR21*(1+Dashboard!$D$14)^($B21-$B$11),"-")</f>
        <v>3.14454288573392E-4</v>
      </c>
      <c r="AT21" s="36">
        <v>2028</v>
      </c>
      <c r="AU21" s="47"/>
      <c r="AV21" s="51">
        <f>IFERROR(CT!AV21*(1+Dashboard!$D$14)^($B21-$B$11),"-")</f>
        <v>0</v>
      </c>
      <c r="AW21" s="49">
        <f>IFERROR(CT!AW21*(1+Dashboard!$D$14)^($B21-$B$11),"-")</f>
        <v>0</v>
      </c>
      <c r="AX21" s="49">
        <f>IFERROR(CT!AX21*(1+Dashboard!$D$14)^($B21-$B$11),"-")</f>
        <v>0</v>
      </c>
      <c r="AY21" s="52">
        <f>IFERROR(CT!AY21*(1+Dashboard!$D$14)^($B21-$B$11),"-")</f>
        <v>0</v>
      </c>
      <c r="AZ21" s="53" t="str">
        <f>IFERROR(CT!AZ21*(1+Dashboard!$D$14)^($B21-$B$11),"-")</f>
        <v>-</v>
      </c>
      <c r="BA21" s="55">
        <f>IFERROR(CT!BA21*(1+Dashboard!$D$14)^($B21-$B$11),"-")</f>
        <v>784.65344017257803</v>
      </c>
      <c r="BB21" s="109" t="str">
        <f>IFERROR(AZ21*(1+Dashboard!$D$8),"-")</f>
        <v>-</v>
      </c>
      <c r="BC21" s="119">
        <f>IFERROR(BA21*(1+Dashboard!$D$7)*(1+Dashboard!$D$8)*(1+Dashboard!$D$10),"-")</f>
        <v>929.8632889791719</v>
      </c>
      <c r="BD21" s="112">
        <f>IF(AND(BB21="-",BC21="-"),"-",IFERROR(BB21*Dashboard!$D$9,0)+IFERROR(BC21*(1-Dashboard!$D$9),0))</f>
        <v>464.93164448958595</v>
      </c>
      <c r="BE21" s="51">
        <f>IFERROR(CT!BE21*(1+Dashboard!$D$14)^($B21-$B$11),"-")</f>
        <v>7.9041388214281024E-3</v>
      </c>
      <c r="BF21" s="49">
        <f>IFERROR(CT!BF21*(1+Dashboard!$D$14)^($B21-$B$11),"-")</f>
        <v>5.4545283958576237E-3</v>
      </c>
      <c r="BG21" s="49">
        <f>IFERROR(CT!BG21*(1+Dashboard!$D$14)^($B21-$B$11),"-")</f>
        <v>6.2947401045613544E-3</v>
      </c>
      <c r="BH21" s="52">
        <f>IFERROR(CT!BH21*(1+Dashboard!$D$14)^($B21-$B$11),"-")</f>
        <v>4.20730841450881E-3</v>
      </c>
      <c r="BI21" s="53" t="str">
        <f>IFERROR(CT!BI21*(1+Dashboard!$D$14)^($B21-$B$11),"-")</f>
        <v>-</v>
      </c>
      <c r="BJ21" s="55">
        <f>IFERROR(CT!BJ21*(1+Dashboard!$D$14)^($B21-$B$11),"-")</f>
        <v>1081.9561824921636</v>
      </c>
      <c r="BK21" s="109" t="str">
        <f>IFERROR(BI21*(1+Dashboard!$D$8),"-")</f>
        <v>-</v>
      </c>
      <c r="BL21" s="119">
        <f>IFERROR(BJ21*(1+Dashboard!$D$7)*(1+Dashboard!$D$8)*(1+Dashboard!$D$10),"-")</f>
        <v>1282.1855903190017</v>
      </c>
      <c r="BM21" s="112">
        <f>IF(AND(BK21="-",BL21="-"),"-",IFERROR(BK21*Dashboard!$D$9,0)+IFERROR(BL21*(1-Dashboard!$D$9),0))</f>
        <v>641.09279515950084</v>
      </c>
      <c r="BO21" s="36">
        <v>2028</v>
      </c>
      <c r="BP21" s="47"/>
      <c r="BQ21" s="59">
        <f>IFERROR(CT!BQ21*(1+Dashboard!$D$14)^($B21-$B$11),"-")</f>
        <v>114.58547547950717</v>
      </c>
      <c r="BR21" s="53" t="str">
        <f>IFERROR(CT!BR21*(1+Dashboard!$D$14)^($B21-$B$11),"-")</f>
        <v>-</v>
      </c>
      <c r="BS21" s="57">
        <f>IFERROR(CT!BS21*(1+Dashboard!$D$14)^($B21-$B$11),"-")</f>
        <v>7.970936838813568</v>
      </c>
      <c r="BT21" s="112">
        <f>IF(AND(BR21="-",BS21="-"),"-",IFERROR(BR21*Dashboard!$D$9,0)+IFERROR(BS21*(1-Dashboard!$D$9),0))</f>
        <v>3.985468419406784</v>
      </c>
      <c r="BU21" s="53" t="str">
        <f>IFERROR(CT!BU21*(1+Dashboard!$D$14)^($B21-$B$11),"-")</f>
        <v>-</v>
      </c>
      <c r="BV21" s="57">
        <f>IFERROR(CT!BV21*(1+Dashboard!$D$14)^($B21-$B$11),"-")</f>
        <v>11.001362134675867</v>
      </c>
      <c r="BW21" s="112">
        <f>IF(AND(BU21="-",BV21="-"),"-",IFERROR(BU21*Dashboard!$D$9,0)+IFERROR(BV21*(1-Dashboard!$D$9),0))</f>
        <v>5.5006810673379336</v>
      </c>
      <c r="BX21" s="112">
        <f>IFERROR(BT21*(1+Dashboard!$D$7)*(1+Dashboard!$D$8),"-")</f>
        <v>4.6486503643960733</v>
      </c>
      <c r="BY21" s="112">
        <f>IFERROR(BW21*(1+Dashboard!$D$7)*(1+Dashboard!$D$8),"-")</f>
        <v>6.4159943969429669</v>
      </c>
    </row>
    <row r="22" spans="2:77" x14ac:dyDescent="0.2">
      <c r="B22" s="36">
        <v>2029</v>
      </c>
      <c r="C22" s="47"/>
      <c r="D22" s="48">
        <f>IFERROR(CT!D22*(1+Dashboard!$D$14)^($B22-$B$11),"-")</f>
        <v>7.9477792856814652E-2</v>
      </c>
      <c r="E22" s="49">
        <f>IFERROR(CT!E22*(1+Dashboard!$D$14)^($B22-$B$11),"-")</f>
        <v>7.2850598653700777E-2</v>
      </c>
      <c r="F22" s="49">
        <f>IFERROR(CT!F22*(1+Dashboard!$D$14)^($B22-$B$11),"-")</f>
        <v>5.9623722511568625E-2</v>
      </c>
      <c r="G22" s="49">
        <f>IFERROR(CT!G22*(1+Dashboard!$D$14)^($B22-$B$11),"-")</f>
        <v>5.0468376345754129E-2</v>
      </c>
      <c r="H22" s="50">
        <f>IFERROR(CT!H22*(1+Dashboard!$D$14)^($B22-$B$11),"-")</f>
        <v>1.5937590684946031E-3</v>
      </c>
      <c r="I22" s="101">
        <f>IFERROR((D22+$H22)*(1+Dashboard!$D$7)*(1+Dashboard!$D$8),"-")</f>
        <v>9.4561858165680732E-2</v>
      </c>
      <c r="J22" s="102">
        <f>IFERROR((E22+$H22)*(1+Dashboard!$D$7)*(1+Dashboard!$D$8),"-")</f>
        <v>8.6831898847168701E-2</v>
      </c>
      <c r="K22" s="102">
        <f>IFERROR((F22+$H22)*(1+Dashboard!$D$7)*(1+Dashboard!$D$8),"-")</f>
        <v>7.1404070514985762E-2</v>
      </c>
      <c r="L22" s="103">
        <f>IFERROR((G22+$H22)*(1+Dashboard!$D$7)*(1+Dashboard!$D$8),"-")</f>
        <v>6.0725274747179731E-2</v>
      </c>
      <c r="M22" s="53">
        <f>IFERROR(CT!M22*(1+Dashboard!$D$14)^($B22-$B$11),"-")</f>
        <v>109.57857779882067</v>
      </c>
      <c r="N22" s="54">
        <f>IFERROR(CT!N22*(1+Dashboard!$D$14)^($B22-$B$11),"-")</f>
        <v>125.5770501574485</v>
      </c>
      <c r="O22" s="109">
        <f>M22*(1+Dashboard!$D$8)</f>
        <v>118.34486402272634</v>
      </c>
      <c r="P22" s="111">
        <f>N22*(1+Dashboard!$D$10)*(1+Dashboard!$D$7)*(1+Dashboard!$D$8)</f>
        <v>148.81664044450631</v>
      </c>
      <c r="Q22" s="112">
        <f>O22*Dashboard!$D$9+P22*(1-Dashboard!$D$9)</f>
        <v>133.58075223361632</v>
      </c>
      <c r="R22" s="51">
        <f>IFERROR(CT!R22*(1+Dashboard!$D$14)^($B22-$B$11),"-")</f>
        <v>5.0776468346256959E-2</v>
      </c>
      <c r="S22" s="49">
        <f>IFERROR(CT!S22*(1+Dashboard!$D$14)^($B22-$B$11),"-")</f>
        <v>5.1858622031758152E-2</v>
      </c>
      <c r="T22" s="49">
        <f>IFERROR(CT!T22*(1+Dashboard!$D$14)^($B22-$B$11),"-")</f>
        <v>4.9464698699113373E-2</v>
      </c>
      <c r="U22" s="52">
        <f>IFERROR(CT!U22*(1+Dashboard!$D$14)^($B22-$B$11),"-")</f>
        <v>4.9779022879964226E-2</v>
      </c>
      <c r="W22" s="36">
        <v>2029</v>
      </c>
      <c r="X22" s="47"/>
      <c r="Y22" s="51" t="str">
        <f>IFERROR(CT!Y22*(1+Dashboard!$D$14)^($B22-$B$11),"-")</f>
        <v>-</v>
      </c>
      <c r="Z22" s="49" t="str">
        <f>IFERROR(CT!Z22*(1+Dashboard!$D$14)^($B22-$B$11),"-")</f>
        <v>-</v>
      </c>
      <c r="AA22" s="49" t="str">
        <f>IFERROR(CT!AA22*(1+Dashboard!$D$14)^($B22-$B$11),"-")</f>
        <v>-</v>
      </c>
      <c r="AB22" s="52" t="str">
        <f>IFERROR(CT!AB22*(1+Dashboard!$D$14)^($B22-$B$11),"-")</f>
        <v>-</v>
      </c>
      <c r="AC22" s="53" t="str">
        <f>IFERROR(CT!AC22*(1+Dashboard!$D$14)^($B22-$B$11),"-")</f>
        <v>-</v>
      </c>
      <c r="AD22" s="55">
        <f>IFERROR(CT!AD22*(1+Dashboard!$D$14)^($B22-$B$11),"-")</f>
        <v>161.93838299508445</v>
      </c>
      <c r="AE22" s="109" t="str">
        <f>IFERROR(AC22*(1+Dashboard!$D$8),"-")</f>
        <v>-</v>
      </c>
      <c r="AF22" s="119">
        <f>IFERROR(AD22*(1+Dashboard!$D$7)*(1+Dashboard!$D$8)*(1+Dashboard!$D$10),"-")</f>
        <v>191.90708880427397</v>
      </c>
      <c r="AG22" s="112">
        <f>IF(AND(AE22="-",AF22="-"),"-",IFERROR(AE22*Dashboard!$D$9,0)+IFERROR(AF22*(1-Dashboard!$D$9),0))</f>
        <v>95.953544402136984</v>
      </c>
      <c r="AH22" s="51" t="str">
        <f>IFERROR(CT!AH22*(1+Dashboard!$D$14)^($B22-$B$11),"-")</f>
        <v>-</v>
      </c>
      <c r="AI22" s="49" t="str">
        <f>IFERROR(CT!AI22*(1+Dashboard!$D$14)^($B22-$B$11),"-")</f>
        <v>-</v>
      </c>
      <c r="AJ22" s="49" t="str">
        <f>IFERROR(CT!AJ22*(1+Dashboard!$D$14)^($B22-$B$11),"-")</f>
        <v>-</v>
      </c>
      <c r="AK22" s="52" t="str">
        <f>IFERROR(CT!AK22*(1+Dashboard!$D$14)^($B22-$B$11),"-")</f>
        <v>-</v>
      </c>
      <c r="AL22" s="53" t="str">
        <f>IFERROR(CT!AL22*(1+Dashboard!$D$14)^($B22-$B$11),"-")</f>
        <v>-</v>
      </c>
      <c r="AM22" s="55">
        <f>IFERROR(CT!AM22*(1+Dashboard!$D$14)^($B22-$B$11),"-")</f>
        <v>261.73761902693849</v>
      </c>
      <c r="AN22" s="109" t="str">
        <f>IFERROR(AL22*(1+Dashboard!$D$8),"-")</f>
        <v>-</v>
      </c>
      <c r="AO22" s="119">
        <f>IFERROR(AM22*(1+Dashboard!$D$7)*(1+Dashboard!$D$8)*(1+Dashboard!$D$10),"-")</f>
        <v>310.17541097434946</v>
      </c>
      <c r="AP22" s="112">
        <f>IF(AND(AN22="-",AO22="-"),"-",IFERROR(AN22*Dashboard!$D$9,0)+IFERROR(AO22*(1-Dashboard!$D$9),0))</f>
        <v>155.08770548717473</v>
      </c>
      <c r="AQ22" s="56">
        <f>IFERROR(CT!AQ22*(1+Dashboard!$D$14)^($B22-$B$11),"-")</f>
        <v>3.2244780738262539E-4</v>
      </c>
      <c r="AR22" s="58">
        <f>IFERROR(CT!AR22*(1+Dashboard!$D$14)^($B22-$B$11),"-")</f>
        <v>3.2244780738262539E-4</v>
      </c>
      <c r="AT22" s="36">
        <v>2029</v>
      </c>
      <c r="AU22" s="47"/>
      <c r="AV22" s="51">
        <f>IFERROR(CT!AV22*(1+Dashboard!$D$14)^($B22-$B$11),"-")</f>
        <v>0</v>
      </c>
      <c r="AW22" s="49">
        <f>IFERROR(CT!AW22*(1+Dashboard!$D$14)^($B22-$B$11),"-")</f>
        <v>0</v>
      </c>
      <c r="AX22" s="49">
        <f>IFERROR(CT!AX22*(1+Dashboard!$D$14)^($B22-$B$11),"-")</f>
        <v>0</v>
      </c>
      <c r="AY22" s="52">
        <f>IFERROR(CT!AY22*(1+Dashboard!$D$14)^($B22-$B$11),"-")</f>
        <v>0</v>
      </c>
      <c r="AZ22" s="53" t="str">
        <f>IFERROR(CT!AZ22*(1+Dashboard!$D$14)^($B22-$B$11),"-")</f>
        <v>-</v>
      </c>
      <c r="BA22" s="55">
        <f>IFERROR(CT!BA22*(1+Dashboard!$D$14)^($B22-$B$11),"-")</f>
        <v>526.32770473166249</v>
      </c>
      <c r="BB22" s="109" t="str">
        <f>IFERROR(AZ22*(1+Dashboard!$D$8),"-")</f>
        <v>-</v>
      </c>
      <c r="BC22" s="119">
        <f>IFERROR(BA22*(1+Dashboard!$D$7)*(1+Dashboard!$D$8)*(1+Dashboard!$D$10),"-")</f>
        <v>623.73117295579539</v>
      </c>
      <c r="BD22" s="112">
        <f>IF(AND(BB22="-",BC22="-"),"-",IFERROR(BB22*Dashboard!$D$9,0)+IFERROR(BC22*(1-Dashboard!$D$9),0))</f>
        <v>311.86558647789769</v>
      </c>
      <c r="BE22" s="51" t="str">
        <f>IFERROR(CT!BE22*(1+Dashboard!$D$14)^($B22-$B$11),"-")</f>
        <v>-</v>
      </c>
      <c r="BF22" s="49" t="str">
        <f>IFERROR(CT!BF22*(1+Dashboard!$D$14)^($B22-$B$11),"-")</f>
        <v>-</v>
      </c>
      <c r="BG22" s="49" t="str">
        <f>IFERROR(CT!BG22*(1+Dashboard!$D$14)^($B22-$B$11),"-")</f>
        <v>-</v>
      </c>
      <c r="BH22" s="52" t="str">
        <f>IFERROR(CT!BH22*(1+Dashboard!$D$14)^($B22-$B$11),"-")</f>
        <v>-</v>
      </c>
      <c r="BI22" s="53" t="str">
        <f>IFERROR(CT!BI22*(1+Dashboard!$D$14)^($B22-$B$11),"-")</f>
        <v>-</v>
      </c>
      <c r="BJ22" s="55">
        <f>IFERROR(CT!BJ22*(1+Dashboard!$D$14)^($B22-$B$11),"-")</f>
        <v>850.69245299652323</v>
      </c>
      <c r="BK22" s="109" t="str">
        <f>IFERROR(BI22*(1+Dashboard!$D$8),"-")</f>
        <v>-</v>
      </c>
      <c r="BL22" s="119">
        <f>IFERROR(BJ22*(1+Dashboard!$D$7)*(1+Dashboard!$D$8)*(1+Dashboard!$D$10),"-")</f>
        <v>1008.1236400099472</v>
      </c>
      <c r="BM22" s="112">
        <f>IF(AND(BK22="-",BL22="-"),"-",IFERROR(BK22*Dashboard!$D$9,0)+IFERROR(BL22*(1-Dashboard!$D$9),0))</f>
        <v>504.06182000497358</v>
      </c>
      <c r="BO22" s="36">
        <v>2029</v>
      </c>
      <c r="BP22" s="47"/>
      <c r="BQ22" s="59">
        <f>IFERROR(CT!BQ22*(1+Dashboard!$D$14)^($B22-$B$11),"-")</f>
        <v>116.87718498909729</v>
      </c>
      <c r="BR22" s="53" t="str">
        <f>IFERROR(CT!BR22*(1+Dashboard!$D$14)^($B22-$B$11),"-")</f>
        <v>-</v>
      </c>
      <c r="BS22" s="57">
        <f>IFERROR(CT!BS22*(1+Dashboard!$D$14)^($B22-$B$11),"-")</f>
        <v>5.3150915480809546</v>
      </c>
      <c r="BT22" s="112">
        <f>IF(AND(BR22="-",BS22="-"),"-",IFERROR(BR22*Dashboard!$D$9,0)+IFERROR(BS22*(1-Dashboard!$D$9),0))</f>
        <v>2.6575457740404773</v>
      </c>
      <c r="BU22" s="53" t="str">
        <f>IFERROR(CT!BU22*(1+Dashboard!$D$14)^($B22-$B$11),"-")</f>
        <v>-</v>
      </c>
      <c r="BV22" s="57">
        <f>IFERROR(CT!BV22*(1+Dashboard!$D$14)^($B22-$B$11),"-")</f>
        <v>8.6395121043712884</v>
      </c>
      <c r="BW22" s="112">
        <f>IF(AND(BU22="-",BV22="-"),"-",IFERROR(BU22*Dashboard!$D$9,0)+IFERROR(BV22*(1-Dashboard!$D$9),0))</f>
        <v>4.3197560521856442</v>
      </c>
      <c r="BX22" s="112">
        <f>IFERROR(BT22*(1+Dashboard!$D$7)*(1+Dashboard!$D$8),"-")</f>
        <v>3.0997613908408135</v>
      </c>
      <c r="BY22" s="112">
        <f>IFERROR(BW22*(1+Dashboard!$D$7)*(1+Dashboard!$D$8),"-")</f>
        <v>5.0385634592693362</v>
      </c>
    </row>
    <row r="23" spans="2:77" x14ac:dyDescent="0.2">
      <c r="B23" s="36">
        <v>2030</v>
      </c>
      <c r="C23" s="47"/>
      <c r="D23" s="48">
        <f>IFERROR(CT!D23*(1+Dashboard!$D$14)^($B23-$B$11),"-")</f>
        <v>7.4656248599288058E-2</v>
      </c>
      <c r="E23" s="49">
        <f>IFERROR(CT!E23*(1+Dashboard!$D$14)^($B23-$B$11),"-")</f>
        <v>7.0471538832799357E-2</v>
      </c>
      <c r="F23" s="49">
        <f>IFERROR(CT!F23*(1+Dashboard!$D$14)^($B23-$B$11),"-")</f>
        <v>6.4167553854218212E-2</v>
      </c>
      <c r="G23" s="49">
        <f>IFERROR(CT!G23*(1+Dashboard!$D$14)^($B23-$B$11),"-")</f>
        <v>5.8634000297098955E-2</v>
      </c>
      <c r="H23" s="50">
        <f>IFERROR(CT!H23*(1+Dashboard!$D$14)^($B23-$B$11),"-")</f>
        <v>1.4876271025694374E-3</v>
      </c>
      <c r="I23" s="101">
        <f>IFERROR((D23+$H23)*(1+Dashboard!$D$7)*(1+Dashboard!$D$8),"-")</f>
        <v>8.8814216618646594E-2</v>
      </c>
      <c r="J23" s="102">
        <f>IFERROR((E23+$H23)*(1+Dashboard!$D$7)*(1+Dashboard!$D$8),"-")</f>
        <v>8.3933171147014179E-2</v>
      </c>
      <c r="K23" s="102">
        <f>IFERROR((F23+$H23)*(1+Dashboard!$D$7)*(1+Dashboard!$D$8),"-")</f>
        <v>7.6580203067997121E-2</v>
      </c>
      <c r="L23" s="103">
        <f>IFERROR((G23+$H23)*(1+Dashboard!$D$7)*(1+Dashboard!$D$8),"-")</f>
        <v>7.0125866198973222E-2</v>
      </c>
      <c r="M23" s="53">
        <f>IFERROR(CT!M23*(1+Dashboard!$D$14)^($B23-$B$11),"-")</f>
        <v>106.40548656379755</v>
      </c>
      <c r="N23" s="54">
        <f>IFERROR(CT!N23*(1+Dashboard!$D$14)^($B23-$B$11),"-")</f>
        <v>123.96239184682416</v>
      </c>
      <c r="O23" s="109">
        <f>M23*(1+Dashboard!$D$8)</f>
        <v>114.91792548890136</v>
      </c>
      <c r="P23" s="111">
        <f>N23*(1+Dashboard!$D$10)*(1+Dashboard!$D$7)*(1+Dashboard!$D$8)</f>
        <v>146.90316959173788</v>
      </c>
      <c r="Q23" s="112">
        <f>O23*Dashboard!$D$9+P23*(1-Dashboard!$D$9)</f>
        <v>130.91054754031961</v>
      </c>
      <c r="R23" s="51">
        <f>IFERROR(CT!R23*(1+Dashboard!$D$14)^($B23-$B$11),"-")</f>
        <v>5.115946176225418E-2</v>
      </c>
      <c r="S23" s="49">
        <f>IFERROR(CT!S23*(1+Dashboard!$D$14)^($B23-$B$11),"-")</f>
        <v>5.2249777845616865E-2</v>
      </c>
      <c r="T23" s="49">
        <f>IFERROR(CT!T23*(1+Dashboard!$D$14)^($B23-$B$11),"-")</f>
        <v>4.9837797785029669E-2</v>
      </c>
      <c r="U23" s="52">
        <f>IFERROR(CT!U23*(1+Dashboard!$D$14)^($B23-$B$11),"-")</f>
        <v>5.0154492829701407E-2</v>
      </c>
      <c r="W23" s="36">
        <v>2030</v>
      </c>
      <c r="X23" s="47"/>
      <c r="Y23" s="51" t="str">
        <f>IFERROR(CT!Y23*(1+Dashboard!$D$14)^($B23-$B$11),"-")</f>
        <v>-</v>
      </c>
      <c r="Z23" s="49" t="str">
        <f>IFERROR(CT!Z23*(1+Dashboard!$D$14)^($B23-$B$11),"-")</f>
        <v>-</v>
      </c>
      <c r="AA23" s="49" t="str">
        <f>IFERROR(CT!AA23*(1+Dashboard!$D$14)^($B23-$B$11),"-")</f>
        <v>-</v>
      </c>
      <c r="AB23" s="52" t="str">
        <f>IFERROR(CT!AB23*(1+Dashboard!$D$14)^($B23-$B$11),"-")</f>
        <v>-</v>
      </c>
      <c r="AC23" s="53" t="str">
        <f>IFERROR(CT!AC23*(1+Dashboard!$D$14)^($B23-$B$11),"-")</f>
        <v>-</v>
      </c>
      <c r="AD23" s="55">
        <f>IFERROR(CT!AD23*(1+Dashboard!$D$14)^($B23-$B$11),"-")</f>
        <v>80.407120105321695</v>
      </c>
      <c r="AE23" s="109" t="str">
        <f>IFERROR(AC23*(1+Dashboard!$D$8),"-")</f>
        <v>-</v>
      </c>
      <c r="AF23" s="119">
        <f>IFERROR(AD23*(1+Dashboard!$D$7)*(1+Dashboard!$D$8)*(1+Dashboard!$D$10),"-")</f>
        <v>95.287454729100787</v>
      </c>
      <c r="AG23" s="112">
        <f>IF(AND(AE23="-",AF23="-"),"-",IFERROR(AE23*Dashboard!$D$9,0)+IFERROR(AF23*(1-Dashboard!$D$9),0))</f>
        <v>47.643727364550394</v>
      </c>
      <c r="AH23" s="51" t="str">
        <f>IFERROR(CT!AH23*(1+Dashboard!$D$14)^($B23-$B$11),"-")</f>
        <v>-</v>
      </c>
      <c r="AI23" s="49" t="str">
        <f>IFERROR(CT!AI23*(1+Dashboard!$D$14)^($B23-$B$11),"-")</f>
        <v>-</v>
      </c>
      <c r="AJ23" s="49" t="str">
        <f>IFERROR(CT!AJ23*(1+Dashboard!$D$14)^($B23-$B$11),"-")</f>
        <v>-</v>
      </c>
      <c r="AK23" s="52" t="str">
        <f>IFERROR(CT!AK23*(1+Dashboard!$D$14)^($B23-$B$11),"-")</f>
        <v>-</v>
      </c>
      <c r="AL23" s="53" t="str">
        <f>IFERROR(CT!AL23*(1+Dashboard!$D$14)^($B23-$B$11),"-")</f>
        <v>-</v>
      </c>
      <c r="AM23" s="55">
        <f>IFERROR(CT!AM23*(1+Dashboard!$D$14)^($B23-$B$11),"-")</f>
        <v>147.12792189484367</v>
      </c>
      <c r="AN23" s="109" t="str">
        <f>IFERROR(AL23*(1+Dashboard!$D$8),"-")</f>
        <v>-</v>
      </c>
      <c r="AO23" s="119">
        <f>IFERROR(AM23*(1+Dashboard!$D$7)*(1+Dashboard!$D$8)*(1+Dashboard!$D$10),"-")</f>
        <v>174.355768227716</v>
      </c>
      <c r="AP23" s="112">
        <f>IF(AND(AN23="-",AO23="-"),"-",IFERROR(AN23*Dashboard!$D$9,0)+IFERROR(AO23*(1-Dashboard!$D$9),0))</f>
        <v>87.177884113857999</v>
      </c>
      <c r="AQ23" s="56">
        <f>IFERROR(CT!AQ23*(1+Dashboard!$D$14)^($B23-$B$11),"-")</f>
        <v>3.3022397680625869E-4</v>
      </c>
      <c r="AR23" s="58">
        <f>IFERROR(CT!AR23*(1+Dashboard!$D$14)^($B23-$B$11),"-")</f>
        <v>3.3022397680625869E-4</v>
      </c>
      <c r="AT23" s="36">
        <v>2030</v>
      </c>
      <c r="AU23" s="47"/>
      <c r="AV23" s="51" t="str">
        <f>IFERROR(CT!AV23*(1+Dashboard!$D$14)^($B23-$B$11),"-")</f>
        <v>-</v>
      </c>
      <c r="AW23" s="49" t="str">
        <f>IFERROR(CT!AW23*(1+Dashboard!$D$14)^($B23-$B$11),"-")</f>
        <v>-</v>
      </c>
      <c r="AX23" s="49" t="str">
        <f>IFERROR(CT!AX23*(1+Dashboard!$D$14)^($B23-$B$11),"-")</f>
        <v>-</v>
      </c>
      <c r="AY23" s="52" t="str">
        <f>IFERROR(CT!AY23*(1+Dashboard!$D$14)^($B23-$B$11),"-")</f>
        <v>-</v>
      </c>
      <c r="AZ23" s="53" t="str">
        <f>IFERROR(CT!AZ23*(1+Dashboard!$D$14)^($B23-$B$11),"-")</f>
        <v>-</v>
      </c>
      <c r="BA23" s="55">
        <f>IFERROR(CT!BA23*(1+Dashboard!$D$14)^($B23-$B$11),"-")</f>
        <v>261.33702329485214</v>
      </c>
      <c r="BB23" s="109" t="str">
        <f>IFERROR(AZ23*(1+Dashboard!$D$8),"-")</f>
        <v>-</v>
      </c>
      <c r="BC23" s="119">
        <f>IFERROR(BA23*(1+Dashboard!$D$7)*(1+Dashboard!$D$8)*(1+Dashboard!$D$10),"-")</f>
        <v>309.70068003465343</v>
      </c>
      <c r="BD23" s="112">
        <f>IF(AND(BB23="-",BC23="-"),"-",IFERROR(BB23*Dashboard!$D$9,0)+IFERROR(BC23*(1-Dashboard!$D$9),0))</f>
        <v>154.85034001732672</v>
      </c>
      <c r="BE23" s="51" t="str">
        <f>IFERROR(CT!BE23*(1+Dashboard!$D$14)^($B23-$B$11),"-")</f>
        <v>-</v>
      </c>
      <c r="BF23" s="49" t="str">
        <f>IFERROR(CT!BF23*(1+Dashboard!$D$14)^($B23-$B$11),"-")</f>
        <v>-</v>
      </c>
      <c r="BG23" s="49" t="str">
        <f>IFERROR(CT!BG23*(1+Dashboard!$D$14)^($B23-$B$11),"-")</f>
        <v>-</v>
      </c>
      <c r="BH23" s="52" t="str">
        <f>IFERROR(CT!BH23*(1+Dashboard!$D$14)^($B23-$B$11),"-")</f>
        <v>-</v>
      </c>
      <c r="BI23" s="53" t="str">
        <f>IFERROR(CT!BI23*(1+Dashboard!$D$14)^($B23-$B$11),"-")</f>
        <v>-</v>
      </c>
      <c r="BJ23" s="55">
        <f>IFERROR(CT!BJ23*(1+Dashboard!$D$14)^($B23-$B$11),"-")</f>
        <v>478.19114900760087</v>
      </c>
      <c r="BK23" s="109" t="str">
        <f>IFERROR(BI23*(1+Dashboard!$D$8),"-")</f>
        <v>-</v>
      </c>
      <c r="BL23" s="119">
        <f>IFERROR(BJ23*(1+Dashboard!$D$7)*(1+Dashboard!$D$8)*(1+Dashboard!$D$10),"-")</f>
        <v>566.68635070170512</v>
      </c>
      <c r="BM23" s="112">
        <f>IF(AND(BK23="-",BL23="-"),"-",IFERROR(BK23*Dashboard!$D$9,0)+IFERROR(BL23*(1-Dashboard!$D$9),0))</f>
        <v>283.34317535085256</v>
      </c>
      <c r="BO23" s="36">
        <v>2030</v>
      </c>
      <c r="BP23" s="47"/>
      <c r="BQ23" s="59">
        <f>IFERROR(CT!BQ23*(1+Dashboard!$D$14)^($B23-$B$11),"-")</f>
        <v>119.21472868887926</v>
      </c>
      <c r="BR23" s="53" t="str">
        <f>IFERROR(CT!BR23*(1+Dashboard!$D$14)^($B23-$B$11),"-")</f>
        <v>-</v>
      </c>
      <c r="BS23" s="57">
        <f>IFERROR(CT!BS23*(1+Dashboard!$D$14)^($B23-$B$11),"-")</f>
        <v>2.0345355603931652</v>
      </c>
      <c r="BT23" s="112">
        <f>IF(AND(BR23="-",BS23="-"),"-",IFERROR(BR23*Dashboard!$D$9,0)+IFERROR(BS23*(1-Dashboard!$D$9),0))</f>
        <v>1.0172677801965826</v>
      </c>
      <c r="BU23" s="53" t="str">
        <f>IFERROR(CT!BU23*(1+Dashboard!$D$14)^($B23-$B$11),"-")</f>
        <v>-</v>
      </c>
      <c r="BV23" s="57">
        <f>IFERROR(CT!BV23*(1+Dashboard!$D$14)^($B23-$B$11),"-")</f>
        <v>3.6214732974998309</v>
      </c>
      <c r="BW23" s="112">
        <f>IF(AND(BU23="-",BV23="-"),"-",IFERROR(BU23*Dashboard!$D$9,0)+IFERROR(BV23*(1-Dashboard!$D$9),0))</f>
        <v>1.8107366487499155</v>
      </c>
      <c r="BX23" s="112">
        <f>IFERROR(BT23*(1+Dashboard!$D$7)*(1+Dashboard!$D$8),"-")</f>
        <v>1.1865411388212941</v>
      </c>
      <c r="BY23" s="112">
        <f>IFERROR(BW23*(1+Dashboard!$D$7)*(1+Dashboard!$D$8),"-")</f>
        <v>2.1120432271019016</v>
      </c>
    </row>
    <row r="24" spans="2:77" x14ac:dyDescent="0.2">
      <c r="B24" s="36">
        <v>2031</v>
      </c>
      <c r="C24" s="47"/>
      <c r="D24" s="48">
        <f>IFERROR(CT!D24*(1+Dashboard!$D$14)^($B24-$B$11),"-")</f>
        <v>7.5602212800994439E-2</v>
      </c>
      <c r="E24" s="49">
        <f>IFERROR(CT!E24*(1+Dashboard!$D$14)^($B24-$B$11),"-")</f>
        <v>7.0833439287750447E-2</v>
      </c>
      <c r="F24" s="49">
        <f>IFERROR(CT!F24*(1+Dashboard!$D$14)^($B24-$B$11),"-")</f>
        <v>5.9370567623878108E-2</v>
      </c>
      <c r="G24" s="49">
        <f>IFERROR(CT!G24*(1+Dashboard!$D$14)^($B24-$B$11),"-")</f>
        <v>5.1822437961843167E-2</v>
      </c>
      <c r="H24" s="50">
        <f>IFERROR(CT!H24*(1+Dashboard!$D$14)^($B24-$B$11),"-")</f>
        <v>1.4545970061177885E-3</v>
      </c>
      <c r="I24" s="101">
        <f>IFERROR((D24+$H24)*(1+Dashboard!$D$7)*(1+Dashboard!$D$8),"-")</f>
        <v>8.9879062959015724E-2</v>
      </c>
      <c r="J24" s="102">
        <f>IFERROR((E24+$H24)*(1+Dashboard!$D$7)*(1+Dashboard!$D$8),"-")</f>
        <v>8.4316765533167914E-2</v>
      </c>
      <c r="K24" s="102">
        <f>IFERROR((F24+$H24)*(1+Dashboard!$D$7)*(1+Dashboard!$D$8),"-")</f>
        <v>7.0946472024427221E-2</v>
      </c>
      <c r="L24" s="103">
        <f>IFERROR((G24+$H24)*(1+Dashboard!$D$7)*(1+Dashboard!$D$8),"-")</f>
        <v>6.2142333586629669E-2</v>
      </c>
      <c r="M24" s="53">
        <f>IFERROR(CT!M24*(1+Dashboard!$D$14)^($B24-$B$11),"-")</f>
        <v>106.70961094613365</v>
      </c>
      <c r="N24" s="54">
        <f>IFERROR(CT!N24*(1+Dashboard!$D$14)^($B24-$B$11),"-")</f>
        <v>122.60934297710756</v>
      </c>
      <c r="O24" s="109">
        <f>M24*(1+Dashboard!$D$8)</f>
        <v>115.24637982182435</v>
      </c>
      <c r="P24" s="111">
        <f>N24*(1+Dashboard!$D$10)*(1+Dashboard!$D$7)*(1+Dashboard!$D$8)</f>
        <v>145.29972225087425</v>
      </c>
      <c r="Q24" s="112">
        <f>O24*Dashboard!$D$9+P24*(1-Dashboard!$D$9)</f>
        <v>130.2730510363493</v>
      </c>
      <c r="R24" s="51">
        <f>IFERROR(CT!R24*(1+Dashboard!$D$14)^($B24-$B$11),"-")</f>
        <v>5.1566768375654916E-2</v>
      </c>
      <c r="S24" s="49">
        <f>IFERROR(CT!S24*(1+Dashboard!$D$14)^($B24-$B$11),"-")</f>
        <v>5.2665765022419826E-2</v>
      </c>
      <c r="T24" s="49">
        <f>IFERROR(CT!T24*(1+Dashboard!$D$14)^($B24-$B$11),"-")</f>
        <v>5.0234581956245243E-2</v>
      </c>
      <c r="U24" s="52">
        <f>IFERROR(CT!U24*(1+Dashboard!$D$14)^($B24-$B$11),"-")</f>
        <v>5.0553798371972949E-2</v>
      </c>
      <c r="W24" s="36">
        <v>2031</v>
      </c>
      <c r="X24" s="47"/>
      <c r="Y24" s="51" t="str">
        <f>IFERROR(CT!Y24*(1+Dashboard!$D$14)^($B24-$B$11),"-")</f>
        <v>-</v>
      </c>
      <c r="Z24" s="49" t="str">
        <f>IFERROR(CT!Z24*(1+Dashboard!$D$14)^($B24-$B$11),"-")</f>
        <v>-</v>
      </c>
      <c r="AA24" s="49" t="str">
        <f>IFERROR(CT!AA24*(1+Dashboard!$D$14)^($B24-$B$11),"-")</f>
        <v>-</v>
      </c>
      <c r="AB24" s="52" t="str">
        <f>IFERROR(CT!AB24*(1+Dashboard!$D$14)^($B24-$B$11),"-")</f>
        <v>-</v>
      </c>
      <c r="AC24" s="53" t="str">
        <f>IFERROR(CT!AC24*(1+Dashboard!$D$14)^($B24-$B$11),"-")</f>
        <v>-</v>
      </c>
      <c r="AD24" s="55">
        <f>IFERROR(CT!AD24*(1+Dashboard!$D$14)^($B24-$B$11),"-")</f>
        <v>38.314868689535338</v>
      </c>
      <c r="AE24" s="109" t="str">
        <f>IFERROR(AC24*(1+Dashboard!$D$8),"-")</f>
        <v>-</v>
      </c>
      <c r="AF24" s="119">
        <f>IFERROR(AD24*(1+Dashboard!$D$7)*(1+Dashboard!$D$8)*(1+Dashboard!$D$10),"-")</f>
        <v>45.405510244905606</v>
      </c>
      <c r="AG24" s="112">
        <f>IF(AND(AE24="-",AF24="-"),"-",IFERROR(AE24*Dashboard!$D$9,0)+IFERROR(AF24*(1-Dashboard!$D$9),0))</f>
        <v>22.702755122452803</v>
      </c>
      <c r="AH24" s="51" t="str">
        <f>IFERROR(CT!AH24*(1+Dashboard!$D$14)^($B24-$B$11),"-")</f>
        <v>-</v>
      </c>
      <c r="AI24" s="49" t="str">
        <f>IFERROR(CT!AI24*(1+Dashboard!$D$14)^($B24-$B$11),"-")</f>
        <v>-</v>
      </c>
      <c r="AJ24" s="49" t="str">
        <f>IFERROR(CT!AJ24*(1+Dashboard!$D$14)^($B24-$B$11),"-")</f>
        <v>-</v>
      </c>
      <c r="AK24" s="52" t="str">
        <f>IFERROR(CT!AK24*(1+Dashboard!$D$14)^($B24-$B$11),"-")</f>
        <v>-</v>
      </c>
      <c r="AL24" s="53" t="str">
        <f>IFERROR(CT!AL24*(1+Dashboard!$D$14)^($B24-$B$11),"-")</f>
        <v>-</v>
      </c>
      <c r="AM24" s="55">
        <f>IFERROR(CT!AM24*(1+Dashboard!$D$14)^($B24-$B$11),"-")</f>
        <v>86.627348888438974</v>
      </c>
      <c r="AN24" s="109" t="str">
        <f>IFERROR(AL24*(1+Dashboard!$D$8),"-")</f>
        <v>-</v>
      </c>
      <c r="AO24" s="119">
        <f>IFERROR(AM24*(1+Dashboard!$D$7)*(1+Dashboard!$D$8)*(1+Dashboard!$D$10),"-")</f>
        <v>102.65881397937083</v>
      </c>
      <c r="AP24" s="112">
        <f>IF(AND(AN24="-",AO24="-"),"-",IFERROR(AN24*Dashboard!$D$9,0)+IFERROR(AO24*(1-Dashboard!$D$9),0))</f>
        <v>51.329406989685417</v>
      </c>
      <c r="AQ24" s="56">
        <f>IFERROR(CT!AQ24*(1+Dashboard!$D$14)^($B24-$B$11),"-")</f>
        <v>3.3682845634238381E-4</v>
      </c>
      <c r="AR24" s="58">
        <f>IFERROR(CT!AR24*(1+Dashboard!$D$14)^($B24-$B$11),"-")</f>
        <v>3.3682845634238381E-4</v>
      </c>
      <c r="AT24" s="36">
        <v>2031</v>
      </c>
      <c r="AU24" s="47"/>
      <c r="AV24" s="51" t="str">
        <f>IFERROR(CT!AV24*(1+Dashboard!$D$14)^($B24-$B$11),"-")</f>
        <v>-</v>
      </c>
      <c r="AW24" s="49" t="str">
        <f>IFERROR(CT!AW24*(1+Dashboard!$D$14)^($B24-$B$11),"-")</f>
        <v>-</v>
      </c>
      <c r="AX24" s="49" t="str">
        <f>IFERROR(CT!AX24*(1+Dashboard!$D$14)^($B24-$B$11),"-")</f>
        <v>-</v>
      </c>
      <c r="AY24" s="52" t="str">
        <f>IFERROR(CT!AY24*(1+Dashboard!$D$14)^($B24-$B$11),"-")</f>
        <v>-</v>
      </c>
      <c r="AZ24" s="53" t="str">
        <f>IFERROR(CT!AZ24*(1+Dashboard!$D$14)^($B24-$B$11),"-")</f>
        <v>-</v>
      </c>
      <c r="BA24" s="55">
        <f>IFERROR(CT!BA24*(1+Dashboard!$D$14)^($B24-$B$11),"-")</f>
        <v>124.52993861912472</v>
      </c>
      <c r="BB24" s="109" t="str">
        <f>IFERROR(AZ24*(1+Dashboard!$D$8),"-")</f>
        <v>-</v>
      </c>
      <c r="BC24" s="119">
        <f>IFERROR(BA24*(1+Dashboard!$D$7)*(1+Dashboard!$D$8)*(1+Dashboard!$D$10),"-")</f>
        <v>147.57574793183267</v>
      </c>
      <c r="BD24" s="112">
        <f>IF(AND(BB24="-",BC24="-"),"-",IFERROR(BB24*Dashboard!$D$9,0)+IFERROR(BC24*(1-Dashboard!$D$9),0))</f>
        <v>73.787873965916333</v>
      </c>
      <c r="BE24" s="51" t="str">
        <f>IFERROR(CT!BE24*(1+Dashboard!$D$14)^($B24-$B$11),"-")</f>
        <v>-</v>
      </c>
      <c r="BF24" s="49" t="str">
        <f>IFERROR(CT!BF24*(1+Dashboard!$D$14)^($B24-$B$11),"-")</f>
        <v>-</v>
      </c>
      <c r="BG24" s="49" t="str">
        <f>IFERROR(CT!BG24*(1+Dashboard!$D$14)^($B24-$B$11),"-")</f>
        <v>-</v>
      </c>
      <c r="BH24" s="52" t="str">
        <f>IFERROR(CT!BH24*(1+Dashboard!$D$14)^($B24-$B$11),"-")</f>
        <v>-</v>
      </c>
      <c r="BI24" s="53" t="str">
        <f>IFERROR(CT!BI24*(1+Dashboard!$D$14)^($B24-$B$11),"-")</f>
        <v>-</v>
      </c>
      <c r="BJ24" s="55">
        <f>IFERROR(CT!BJ24*(1+Dashboard!$D$14)^($B24-$B$11),"-")</f>
        <v>281.55384081379287</v>
      </c>
      <c r="BK24" s="109" t="str">
        <f>IFERROR(BI24*(1+Dashboard!$D$8),"-")</f>
        <v>-</v>
      </c>
      <c r="BL24" s="119">
        <f>IFERROR(BJ24*(1+Dashboard!$D$7)*(1+Dashboard!$D$8)*(1+Dashboard!$D$10),"-")</f>
        <v>333.65887032401139</v>
      </c>
      <c r="BM24" s="112">
        <f>IF(AND(BK24="-",BL24="-"),"-",IFERROR(BK24*Dashboard!$D$9,0)+IFERROR(BL24*(1-Dashboard!$D$9),0))</f>
        <v>166.82943516200569</v>
      </c>
      <c r="BO24" s="36">
        <v>2031</v>
      </c>
      <c r="BP24" s="47"/>
      <c r="BQ24" s="59">
        <f>IFERROR(CT!BQ24*(1+Dashboard!$D$14)^($B24-$B$11),"-")</f>
        <v>121.59902326265683</v>
      </c>
      <c r="BR24" s="53" t="str">
        <f>IFERROR(CT!BR24*(1+Dashboard!$D$14)^($B24-$B$11),"-")</f>
        <v>-</v>
      </c>
      <c r="BS24" s="57">
        <f>IFERROR(CT!BS24*(1+Dashboard!$D$14)^($B24-$B$11),"-")</f>
        <v>1.3058550000841618</v>
      </c>
      <c r="BT24" s="112">
        <f>IF(AND(BR24="-",BS24="-"),"-",IFERROR(BR24*Dashboard!$D$9,0)+IFERROR(BS24*(1-Dashboard!$D$9),0))</f>
        <v>0.65292750004208089</v>
      </c>
      <c r="BU24" s="53" t="str">
        <f>IFERROR(CT!BU24*(1+Dashboard!$D$14)^($B24-$B$11),"-")</f>
        <v>-</v>
      </c>
      <c r="BV24" s="57">
        <f>IFERROR(CT!BV24*(1+Dashboard!$D$14)^($B24-$B$11),"-")</f>
        <v>2.9235559703376754</v>
      </c>
      <c r="BW24" s="112">
        <f>IF(AND(BU24="-",BV24="-"),"-",IFERROR(BU24*Dashboard!$D$9,0)+IFERROR(BV24*(1-Dashboard!$D$9),0))</f>
        <v>1.4617779851688377</v>
      </c>
      <c r="BX24" s="112">
        <f>IFERROR(BT24*(1+Dashboard!$D$7)*(1+Dashboard!$D$8),"-")</f>
        <v>0.76157463604908326</v>
      </c>
      <c r="BY24" s="112">
        <f>IFERROR(BW24*(1+Dashboard!$D$7)*(1+Dashboard!$D$8),"-")</f>
        <v>1.7050178419009325</v>
      </c>
    </row>
    <row r="25" spans="2:77" x14ac:dyDescent="0.2">
      <c r="B25" s="36">
        <v>2032</v>
      </c>
      <c r="C25" s="47"/>
      <c r="D25" s="48">
        <f>IFERROR(CT!D25*(1+Dashboard!$D$14)^($B25-$B$11),"-")</f>
        <v>7.5316779907526263E-2</v>
      </c>
      <c r="E25" s="49">
        <f>IFERROR(CT!E25*(1+Dashboard!$D$14)^($B25-$B$11),"-")</f>
        <v>7.0012433906409557E-2</v>
      </c>
      <c r="F25" s="49">
        <f>IFERROR(CT!F25*(1+Dashboard!$D$14)^($B25-$B$11),"-")</f>
        <v>6.1809018749202554E-2</v>
      </c>
      <c r="G25" s="49">
        <f>IFERROR(CT!G25*(1+Dashboard!$D$14)^($B25-$B$11),"-")</f>
        <v>5.3572644280204119E-2</v>
      </c>
      <c r="H25" s="50">
        <f>IFERROR(CT!H25*(1+Dashboard!$D$14)^($B25-$B$11),"-")</f>
        <v>2.1811053506422822E-3</v>
      </c>
      <c r="I25" s="101">
        <f>IFERROR((D25+$H25)*(1+Dashboard!$D$7)*(1+Dashboard!$D$8),"-")</f>
        <v>9.0393533365127801E-2</v>
      </c>
      <c r="J25" s="102">
        <f>IFERROR((E25+$H25)*(1+Dashboard!$D$7)*(1+Dashboard!$D$8),"-")</f>
        <v>8.4206544189425275E-2</v>
      </c>
      <c r="K25" s="102">
        <f>IFERROR((F25+$H25)*(1+Dashboard!$D$7)*(1+Dashboard!$D$8),"-")</f>
        <v>7.4638080750059024E-2</v>
      </c>
      <c r="L25" s="103">
        <f>IFERROR((G25+$H25)*(1+Dashboard!$D$7)*(1+Dashboard!$D$8),"-")</f>
        <v>6.5031173569419246E-2</v>
      </c>
      <c r="M25" s="53">
        <f>IFERROR(CT!M25*(1+Dashboard!$D$14)^($B25-$B$11),"-")</f>
        <v>116.28566338873091</v>
      </c>
      <c r="N25" s="54">
        <f>IFERROR(CT!N25*(1+Dashboard!$D$14)^($B25-$B$11),"-")</f>
        <v>133.26337024348564</v>
      </c>
      <c r="O25" s="109">
        <f>M25*(1+Dashboard!$D$8)</f>
        <v>125.58851645982939</v>
      </c>
      <c r="P25" s="111">
        <f>N25*(1+Dashboard!$D$10)*(1+Dashboard!$D$7)*(1+Dashboard!$D$8)</f>
        <v>157.92540937283368</v>
      </c>
      <c r="Q25" s="112">
        <f>O25*Dashboard!$D$9+P25*(1-Dashboard!$D$9)</f>
        <v>141.75696291633153</v>
      </c>
      <c r="R25" s="51">
        <f>IFERROR(CT!R25*(1+Dashboard!$D$14)^($B25-$B$11),"-")</f>
        <v>5.1998874450407254E-2</v>
      </c>
      <c r="S25" s="49">
        <f>IFERROR(CT!S25*(1+Dashboard!$D$14)^($B25-$B$11),"-")</f>
        <v>5.3107080189425927E-2</v>
      </c>
      <c r="T25" s="49">
        <f>IFERROR(CT!T25*(1+Dashboard!$D$14)^($B25-$B$11),"-")</f>
        <v>5.06555249144661E-2</v>
      </c>
      <c r="U25" s="52">
        <f>IFERROR(CT!U25*(1+Dashboard!$D$14)^($B25-$B$11),"-")</f>
        <v>5.0977416218629557E-2</v>
      </c>
      <c r="W25" s="36">
        <v>2032</v>
      </c>
      <c r="X25" s="47"/>
      <c r="Y25" s="51" t="str">
        <f>IFERROR(CT!Y25*(1+Dashboard!$D$14)^($B25-$B$11),"-")</f>
        <v>-</v>
      </c>
      <c r="Z25" s="49" t="str">
        <f>IFERROR(CT!Z25*(1+Dashboard!$D$14)^($B25-$B$11),"-")</f>
        <v>-</v>
      </c>
      <c r="AA25" s="49" t="str">
        <f>IFERROR(CT!AA25*(1+Dashboard!$D$14)^($B25-$B$11),"-")</f>
        <v>-</v>
      </c>
      <c r="AB25" s="52" t="str">
        <f>IFERROR(CT!AB25*(1+Dashboard!$D$14)^($B25-$B$11),"-")</f>
        <v>-</v>
      </c>
      <c r="AC25" s="53" t="str">
        <f>IFERROR(CT!AC25*(1+Dashboard!$D$14)^($B25-$B$11),"-")</f>
        <v>-</v>
      </c>
      <c r="AD25" s="55">
        <f>IFERROR(CT!AD25*(1+Dashboard!$D$14)^($B25-$B$11),"-")</f>
        <v>11.323469876762207</v>
      </c>
      <c r="AE25" s="109" t="str">
        <f>IFERROR(AC25*(1+Dashboard!$D$8),"-")</f>
        <v>-</v>
      </c>
      <c r="AF25" s="119">
        <f>IFERROR(AD25*(1+Dashboard!$D$7)*(1+Dashboard!$D$8)*(1+Dashboard!$D$10),"-")</f>
        <v>13.419018388483529</v>
      </c>
      <c r="AG25" s="112">
        <f>IF(AND(AE25="-",AF25="-"),"-",IFERROR(AE25*Dashboard!$D$9,0)+IFERROR(AF25*(1-Dashboard!$D$9),0))</f>
        <v>6.7095091942417646</v>
      </c>
      <c r="AH25" s="51" t="str">
        <f>IFERROR(CT!AH25*(1+Dashboard!$D$14)^($B25-$B$11),"-")</f>
        <v>-</v>
      </c>
      <c r="AI25" s="49" t="str">
        <f>IFERROR(CT!AI25*(1+Dashboard!$D$14)^($B25-$B$11),"-")</f>
        <v>-</v>
      </c>
      <c r="AJ25" s="49" t="str">
        <f>IFERROR(CT!AJ25*(1+Dashboard!$D$14)^($B25-$B$11),"-")</f>
        <v>-</v>
      </c>
      <c r="AK25" s="52" t="str">
        <f>IFERROR(CT!AK25*(1+Dashboard!$D$14)^($B25-$B$11),"-")</f>
        <v>-</v>
      </c>
      <c r="AL25" s="53" t="str">
        <f>IFERROR(CT!AL25*(1+Dashboard!$D$14)^($B25-$B$11),"-")</f>
        <v>-</v>
      </c>
      <c r="AM25" s="55">
        <f>IFERROR(CT!AM25*(1+Dashboard!$D$14)^($B25-$B$11),"-")</f>
        <v>41.539573986410723</v>
      </c>
      <c r="AN25" s="109" t="str">
        <f>IFERROR(AL25*(1+Dashboard!$D$8),"-")</f>
        <v>-</v>
      </c>
      <c r="AO25" s="119">
        <f>IFERROR(AM25*(1+Dashboard!$D$7)*(1+Dashboard!$D$8)*(1+Dashboard!$D$10),"-")</f>
        <v>49.226987243313467</v>
      </c>
      <c r="AP25" s="112">
        <f>IF(AND(AN25="-",AO25="-"),"-",IFERROR(AN25*Dashboard!$D$9,0)+IFERROR(AO25*(1-Dashboard!$D$9),0))</f>
        <v>24.613493621656733</v>
      </c>
      <c r="AQ25" s="56">
        <f>IFERROR(CT!AQ25*(1+Dashboard!$D$14)^($B25-$B$11),"-")</f>
        <v>3.4356502546923154E-4</v>
      </c>
      <c r="AR25" s="58">
        <f>IFERROR(CT!AR25*(1+Dashboard!$D$14)^($B25-$B$11),"-")</f>
        <v>3.4356502546923154E-4</v>
      </c>
      <c r="AT25" s="36">
        <v>2032</v>
      </c>
      <c r="AU25" s="47"/>
      <c r="AV25" s="51" t="str">
        <f>IFERROR(CT!AV25*(1+Dashboard!$D$14)^($B25-$B$11),"-")</f>
        <v>-</v>
      </c>
      <c r="AW25" s="49" t="str">
        <f>IFERROR(CT!AW25*(1+Dashboard!$D$14)^($B25-$B$11),"-")</f>
        <v>-</v>
      </c>
      <c r="AX25" s="49" t="str">
        <f>IFERROR(CT!AX25*(1+Dashboard!$D$14)^($B25-$B$11),"-")</f>
        <v>-</v>
      </c>
      <c r="AY25" s="52" t="str">
        <f>IFERROR(CT!AY25*(1+Dashboard!$D$14)^($B25-$B$11),"-")</f>
        <v>-</v>
      </c>
      <c r="AZ25" s="53" t="str">
        <f>IFERROR(CT!AZ25*(1+Dashboard!$D$14)^($B25-$B$11),"-")</f>
        <v>-</v>
      </c>
      <c r="BA25" s="55">
        <f>IFERROR(CT!BA25*(1+Dashboard!$D$14)^($B25-$B$11),"-")</f>
        <v>36.80323218995759</v>
      </c>
      <c r="BB25" s="109" t="str">
        <f>IFERROR(AZ25*(1+Dashboard!$D$8),"-")</f>
        <v>-</v>
      </c>
      <c r="BC25" s="119">
        <f>IFERROR(BA25*(1+Dashboard!$D$7)*(1+Dashboard!$D$8)*(1+Dashboard!$D$10),"-")</f>
        <v>43.614126666788401</v>
      </c>
      <c r="BD25" s="112">
        <f>IF(AND(BB25="-",BC25="-"),"-",IFERROR(BB25*Dashboard!$D$9,0)+IFERROR(BC25*(1-Dashboard!$D$9),0))</f>
        <v>21.807063333394201</v>
      </c>
      <c r="BE25" s="51" t="str">
        <f>IFERROR(CT!BE25*(1+Dashboard!$D$14)^($B25-$B$11),"-")</f>
        <v>-</v>
      </c>
      <c r="BF25" s="49" t="str">
        <f>IFERROR(CT!BF25*(1+Dashboard!$D$14)^($B25-$B$11),"-")</f>
        <v>-</v>
      </c>
      <c r="BG25" s="49" t="str">
        <f>IFERROR(CT!BG25*(1+Dashboard!$D$14)^($B25-$B$11),"-")</f>
        <v>-</v>
      </c>
      <c r="BH25" s="52" t="str">
        <f>IFERROR(CT!BH25*(1+Dashboard!$D$14)^($B25-$B$11),"-")</f>
        <v>-</v>
      </c>
      <c r="BI25" s="53" t="str">
        <f>IFERROR(CT!BI25*(1+Dashboard!$D$14)^($B25-$B$11),"-")</f>
        <v>-</v>
      </c>
      <c r="BJ25" s="55">
        <f>IFERROR(CT!BJ25*(1+Dashboard!$D$14)^($B25-$B$11),"-")</f>
        <v>135.01078760593947</v>
      </c>
      <c r="BK25" s="109" t="str">
        <f>IFERROR(BI25*(1+Dashboard!$D$8),"-")</f>
        <v>-</v>
      </c>
      <c r="BL25" s="119">
        <f>IFERROR(BJ25*(1+Dashboard!$D$7)*(1+Dashboard!$D$8)*(1+Dashboard!$D$10),"-")</f>
        <v>159.99620798618491</v>
      </c>
      <c r="BM25" s="112">
        <f>IF(AND(BK25="-",BL25="-"),"-",IFERROR(BK25*Dashboard!$D$9,0)+IFERROR(BL25*(1-Dashboard!$D$9),0))</f>
        <v>79.998103993092457</v>
      </c>
      <c r="BO25" s="36">
        <v>2032</v>
      </c>
      <c r="BP25" s="47"/>
      <c r="BQ25" s="59">
        <f>IFERROR(CT!BQ25*(1+Dashboard!$D$14)^($B25-$B$11),"-")</f>
        <v>124.03100372790998</v>
      </c>
      <c r="BR25" s="53" t="str">
        <f>IFERROR(CT!BR25*(1+Dashboard!$D$14)^($B25-$B$11),"-")</f>
        <v>-</v>
      </c>
      <c r="BS25" s="57">
        <f>IFERROR(CT!BS25*(1+Dashboard!$D$14)^($B25-$B$11),"-")</f>
        <v>0.35912771691554418</v>
      </c>
      <c r="BT25" s="112">
        <f>IF(AND(BR25="-",BS25="-"),"-",IFERROR(BR25*Dashboard!$D$9,0)+IFERROR(BS25*(1-Dashboard!$D$9),0))</f>
        <v>0.17956385845777209</v>
      </c>
      <c r="BU25" s="53" t="str">
        <f>IFERROR(CT!BU25*(1+Dashboard!$D$14)^($B25-$B$11),"-")</f>
        <v>-</v>
      </c>
      <c r="BV25" s="57">
        <f>IFERROR(CT!BV25*(1+Dashboard!$D$14)^($B25-$B$11),"-")</f>
        <v>1.4153857078436154</v>
      </c>
      <c r="BW25" s="112">
        <f>IF(AND(BU25="-",BV25="-"),"-",IFERROR(BU25*Dashboard!$D$9,0)+IFERROR(BV25*(1-Dashboard!$D$9),0))</f>
        <v>0.7076928539218077</v>
      </c>
      <c r="BX25" s="112">
        <f>IFERROR(BT25*(1+Dashboard!$D$7)*(1+Dashboard!$D$8),"-")</f>
        <v>0.20944328450514538</v>
      </c>
      <c r="BY25" s="112">
        <f>IFERROR(BW25*(1+Dashboard!$D$7)*(1+Dashboard!$D$8),"-")</f>
        <v>0.82545294481439657</v>
      </c>
    </row>
    <row r="26" spans="2:77" x14ac:dyDescent="0.2">
      <c r="B26" s="36">
        <v>2033</v>
      </c>
      <c r="C26" s="47"/>
      <c r="D26" s="48">
        <f>IFERROR(CT!D26*(1+Dashboard!$D$14)^($B26-$B$11),"-")</f>
        <v>8.309494419701674E-2</v>
      </c>
      <c r="E26" s="49">
        <f>IFERROR(CT!E26*(1+Dashboard!$D$14)^($B26-$B$11),"-")</f>
        <v>7.3020453506016617E-2</v>
      </c>
      <c r="F26" s="49">
        <f>IFERROR(CT!F26*(1+Dashboard!$D$14)^($B26-$B$11),"-")</f>
        <v>6.4010924427789453E-2</v>
      </c>
      <c r="G26" s="49">
        <f>IFERROR(CT!G26*(1+Dashboard!$D$14)^($B26-$B$11),"-")</f>
        <v>5.2326597691291936E-2</v>
      </c>
      <c r="H26" s="50">
        <f>IFERROR(CT!H26*(1+Dashboard!$D$14)^($B26-$B$11),"-")</f>
        <v>2.3151306141819782E-3</v>
      </c>
      <c r="I26" s="101">
        <f>IFERROR((D26+$H26)*(1+Dashboard!$D$7)*(1+Dashboard!$D$8),"-")</f>
        <v>9.9622311259782201E-2</v>
      </c>
      <c r="J26" s="102">
        <f>IFERROR((E26+$H26)*(1+Dashboard!$D$7)*(1+Dashboard!$D$8),"-")</f>
        <v>8.7871425317799665E-2</v>
      </c>
      <c r="K26" s="102">
        <f>IFERROR((F26+$H26)*(1+Dashboard!$D$7)*(1+Dashboard!$D$8),"-")</f>
        <v>7.7362710600955495E-2</v>
      </c>
      <c r="L26" s="103">
        <f>IFERROR((G26+$H26)*(1+Dashboard!$D$7)*(1+Dashboard!$D$8),"-")</f>
        <v>6.3734111895504778E-2</v>
      </c>
      <c r="M26" s="53">
        <f>IFERROR(CT!M26*(1+Dashboard!$D$14)^($B26-$B$11),"-")</f>
        <v>112.91835358539446</v>
      </c>
      <c r="N26" s="54">
        <f>IFERROR(CT!N26*(1+Dashboard!$D$14)^($B26-$B$11),"-")</f>
        <v>131.54988192698454</v>
      </c>
      <c r="O26" s="109">
        <f>M26*(1+Dashboard!$D$8)</f>
        <v>121.95182187222602</v>
      </c>
      <c r="P26" s="111">
        <f>N26*(1+Dashboard!$D$10)*(1+Dashboard!$D$7)*(1+Dashboard!$D$8)</f>
        <v>155.89481879610895</v>
      </c>
      <c r="Q26" s="112">
        <f>O26*Dashboard!$D$9+P26*(1-Dashboard!$D$9)</f>
        <v>138.9233203341675</v>
      </c>
      <c r="R26" s="51">
        <f>IFERROR(CT!R26*(1+Dashboard!$D$14)^($B26-$B$11),"-")</f>
        <v>5.2456275975738209E-2</v>
      </c>
      <c r="S26" s="49">
        <f>IFERROR(CT!S26*(1+Dashboard!$D$14)^($B26-$B$11),"-")</f>
        <v>5.3574229906439189E-2</v>
      </c>
      <c r="T26" s="49">
        <f>IFERROR(CT!T26*(1+Dashboard!$D$14)^($B26-$B$11),"-")</f>
        <v>5.1101109835432319E-2</v>
      </c>
      <c r="U26" s="52">
        <f>IFERROR(CT!U26*(1+Dashboard!$D$14)^($B26-$B$11),"-")</f>
        <v>5.1425832615758879E-2</v>
      </c>
      <c r="W26" s="36">
        <v>2033</v>
      </c>
      <c r="X26" s="47"/>
      <c r="Y26" s="51" t="str">
        <f>IFERROR(CT!Y26*(1+Dashboard!$D$14)^($B26-$B$11),"-")</f>
        <v>-</v>
      </c>
      <c r="Z26" s="49" t="str">
        <f>IFERROR(CT!Z26*(1+Dashboard!$D$14)^($B26-$B$11),"-")</f>
        <v>-</v>
      </c>
      <c r="AA26" s="49" t="str">
        <f>IFERROR(CT!AA26*(1+Dashboard!$D$14)^($B26-$B$11),"-")</f>
        <v>-</v>
      </c>
      <c r="AB26" s="52" t="str">
        <f>IFERROR(CT!AB26*(1+Dashboard!$D$14)^($B26-$B$11),"-")</f>
        <v>-</v>
      </c>
      <c r="AC26" s="53" t="str">
        <f>IFERROR(CT!AC26*(1+Dashboard!$D$14)^($B26-$B$11),"-")</f>
        <v>-</v>
      </c>
      <c r="AD26" s="55" t="str">
        <f>IFERROR(CT!AD26*(1+Dashboard!$D$14)^($B26-$B$11),"-")</f>
        <v>-</v>
      </c>
      <c r="AE26" s="109" t="str">
        <f>IFERROR(AC26*(1+Dashboard!$D$8),"-")</f>
        <v>-</v>
      </c>
      <c r="AF26" s="119" t="str">
        <f>IFERROR(AD26*(1+Dashboard!$D$7)*(1+Dashboard!$D$8)*(1+Dashboard!$D$10),"-")</f>
        <v>-</v>
      </c>
      <c r="AG26" s="112" t="str">
        <f>IF(AND(AE26="-",AF26="-"),"-",IFERROR(AE26*Dashboard!$D$9,0)+IFERROR(AF26*(1-Dashboard!$D$9),0))</f>
        <v>-</v>
      </c>
      <c r="AH26" s="51" t="str">
        <f>IFERROR(CT!AH26*(1+Dashboard!$D$14)^($B26-$B$11),"-")</f>
        <v>-</v>
      </c>
      <c r="AI26" s="49" t="str">
        <f>IFERROR(CT!AI26*(1+Dashboard!$D$14)^($B26-$B$11),"-")</f>
        <v>-</v>
      </c>
      <c r="AJ26" s="49" t="str">
        <f>IFERROR(CT!AJ26*(1+Dashboard!$D$14)^($B26-$B$11),"-")</f>
        <v>-</v>
      </c>
      <c r="AK26" s="52" t="str">
        <f>IFERROR(CT!AK26*(1+Dashboard!$D$14)^($B26-$B$11),"-")</f>
        <v>-</v>
      </c>
      <c r="AL26" s="53" t="str">
        <f>IFERROR(CT!AL26*(1+Dashboard!$D$14)^($B26-$B$11),"-")</f>
        <v>-</v>
      </c>
      <c r="AM26" s="55">
        <f>IFERROR(CT!AM26*(1+Dashboard!$D$14)^($B26-$B$11),"-")</f>
        <v>10.287854928485078</v>
      </c>
      <c r="AN26" s="109" t="str">
        <f>IFERROR(AL26*(1+Dashboard!$D$8),"-")</f>
        <v>-</v>
      </c>
      <c r="AO26" s="119">
        <f>IFERROR(AM26*(1+Dashboard!$D$7)*(1+Dashboard!$D$8)*(1+Dashboard!$D$10),"-")</f>
        <v>12.191750052402357</v>
      </c>
      <c r="AP26" s="112">
        <f>IF(AND(AN26="-",AO26="-"),"-",IFERROR(AN26*Dashboard!$D$9,0)+IFERROR(AO26*(1-Dashboard!$D$9),0))</f>
        <v>6.0958750262011785</v>
      </c>
      <c r="AQ26" s="56">
        <f>IFERROR(CT!AQ26*(1+Dashboard!$D$14)^($B26-$B$11),"-")</f>
        <v>3.5043632597861609E-4</v>
      </c>
      <c r="AR26" s="58">
        <f>IFERROR(CT!AR26*(1+Dashboard!$D$14)^($B26-$B$11),"-")</f>
        <v>3.5043632597861609E-4</v>
      </c>
      <c r="AT26" s="36">
        <v>2033</v>
      </c>
      <c r="AU26" s="47"/>
      <c r="AV26" s="51" t="str">
        <f>IFERROR(CT!AV26*(1+Dashboard!$D$14)^($B26-$B$11),"-")</f>
        <v>-</v>
      </c>
      <c r="AW26" s="49" t="str">
        <f>IFERROR(CT!AW26*(1+Dashboard!$D$14)^($B26-$B$11),"-")</f>
        <v>-</v>
      </c>
      <c r="AX26" s="49" t="str">
        <f>IFERROR(CT!AX26*(1+Dashboard!$D$14)^($B26-$B$11),"-")</f>
        <v>-</v>
      </c>
      <c r="AY26" s="52" t="str">
        <f>IFERROR(CT!AY26*(1+Dashboard!$D$14)^($B26-$B$11),"-")</f>
        <v>-</v>
      </c>
      <c r="AZ26" s="53" t="str">
        <f>IFERROR(CT!AZ26*(1+Dashboard!$D$14)^($B26-$B$11),"-")</f>
        <v>-</v>
      </c>
      <c r="BA26" s="55" t="str">
        <f>IFERROR(CT!BA26*(1+Dashboard!$D$14)^($B26-$B$11),"-")</f>
        <v>-</v>
      </c>
      <c r="BB26" s="109" t="str">
        <f>IFERROR(AZ26*(1+Dashboard!$D$8),"-")</f>
        <v>-</v>
      </c>
      <c r="BC26" s="119" t="str">
        <f>IFERROR(BA26*(1+Dashboard!$D$7)*(1+Dashboard!$D$8)*(1+Dashboard!$D$10),"-")</f>
        <v>-</v>
      </c>
      <c r="BD26" s="112" t="str">
        <f>IF(AND(BB26="-",BC26="-"),"-",IFERROR(BB26*Dashboard!$D$9,0)+IFERROR(BC26*(1-Dashboard!$D$9),0))</f>
        <v>-</v>
      </c>
      <c r="BE26" s="51" t="str">
        <f>IFERROR(CT!BE26*(1+Dashboard!$D$14)^($B26-$B$11),"-")</f>
        <v>-</v>
      </c>
      <c r="BF26" s="49" t="str">
        <f>IFERROR(CT!BF26*(1+Dashboard!$D$14)^($B26-$B$11),"-")</f>
        <v>-</v>
      </c>
      <c r="BG26" s="49" t="str">
        <f>IFERROR(CT!BG26*(1+Dashboard!$D$14)^($B26-$B$11),"-")</f>
        <v>-</v>
      </c>
      <c r="BH26" s="52" t="str">
        <f>IFERROR(CT!BH26*(1+Dashboard!$D$14)^($B26-$B$11),"-")</f>
        <v>-</v>
      </c>
      <c r="BI26" s="53" t="str">
        <f>IFERROR(CT!BI26*(1+Dashboard!$D$14)^($B26-$B$11),"-")</f>
        <v>-</v>
      </c>
      <c r="BJ26" s="55">
        <f>IFERROR(CT!BJ26*(1+Dashboard!$D$14)^($B26-$B$11),"-")</f>
        <v>33.437304800593409</v>
      </c>
      <c r="BK26" s="109" t="str">
        <f>IFERROR(BI26*(1+Dashboard!$D$8),"-")</f>
        <v>-</v>
      </c>
      <c r="BL26" s="119">
        <f>IFERROR(BJ26*(1+Dashboard!$D$7)*(1+Dashboard!$D$8)*(1+Dashboard!$D$10),"-")</f>
        <v>39.625292676522754</v>
      </c>
      <c r="BM26" s="112">
        <f>IF(AND(BK26="-",BL26="-"),"-",IFERROR(BK26*Dashboard!$D$9,0)+IFERROR(BL26*(1-Dashboard!$D$9),0))</f>
        <v>19.812646338261377</v>
      </c>
      <c r="BO26" s="36">
        <v>2033</v>
      </c>
      <c r="BP26" s="47"/>
      <c r="BQ26" s="59">
        <f>IFERROR(CT!BQ26*(1+Dashboard!$D$14)^($B26-$B$11),"-")</f>
        <v>126.51162380246815</v>
      </c>
      <c r="BR26" s="53" t="str">
        <f>IFERROR(CT!BR26*(1+Dashboard!$D$14)^($B26-$B$11),"-")</f>
        <v>-</v>
      </c>
      <c r="BS26" s="57" t="str">
        <f>IFERROR(CT!BS26*(1+Dashboard!$D$14)^($B26-$B$11),"-")</f>
        <v>-</v>
      </c>
      <c r="BT26" s="112" t="str">
        <f>IF(AND(BR26="-",BS26="-"),"-",IFERROR(BR26*Dashboard!$D$9,0)+IFERROR(BS26*(1-Dashboard!$D$9),0))</f>
        <v>-</v>
      </c>
      <c r="BU26" s="53" t="str">
        <f>IFERROR(CT!BU26*(1+Dashboard!$D$14)^($B26-$B$11),"-")</f>
        <v>-</v>
      </c>
      <c r="BV26" s="57">
        <f>IFERROR(CT!BV26*(1+Dashboard!$D$14)^($B26-$B$11),"-")</f>
        <v>0.24469408013702043</v>
      </c>
      <c r="BW26" s="112">
        <f>IF(AND(BU26="-",BV26="-"),"-",IFERROR(BU26*Dashboard!$D$9,0)+IFERROR(BV26*(1-Dashboard!$D$9),0))</f>
        <v>0.12234704006851022</v>
      </c>
      <c r="BX26" s="112" t="str">
        <f>IFERROR(BT26*(1+Dashboard!$D$7)*(1+Dashboard!$D$8),"-")</f>
        <v>-</v>
      </c>
      <c r="BY26" s="112">
        <f>IFERROR(BW26*(1+Dashboard!$D$7)*(1+Dashboard!$D$8),"-")</f>
        <v>0.14270558753591034</v>
      </c>
    </row>
    <row r="27" spans="2:77" x14ac:dyDescent="0.2">
      <c r="B27" s="36">
        <v>2034</v>
      </c>
      <c r="C27" s="47"/>
      <c r="D27" s="48">
        <f>IFERROR(CT!D27*(1+Dashboard!$D$14)^($B27-$B$11),"-")</f>
        <v>8.3492019574478896E-2</v>
      </c>
      <c r="E27" s="49">
        <f>IFERROR(CT!E27*(1+Dashboard!$D$14)^($B27-$B$11),"-")</f>
        <v>7.0288471060922356E-2</v>
      </c>
      <c r="F27" s="49">
        <f>IFERROR(CT!F27*(1+Dashboard!$D$14)^($B27-$B$11),"-")</f>
        <v>6.9367376188389063E-2</v>
      </c>
      <c r="G27" s="49">
        <f>IFERROR(CT!G27*(1+Dashboard!$D$14)^($B27-$B$11),"-")</f>
        <v>5.4553012979852031E-2</v>
      </c>
      <c r="H27" s="50">
        <f>IFERROR(CT!H27*(1+Dashboard!$D$14)^($B27-$B$11),"-")</f>
        <v>2.4573915052495225E-3</v>
      </c>
      <c r="I27" s="101">
        <f>IFERROR((D27+$H27)*(1+Dashboard!$D$7)*(1+Dashboard!$D$8),"-")</f>
        <v>0.10025139308339524</v>
      </c>
      <c r="J27" s="102">
        <f>IFERROR((E27+$H27)*(1+Dashboard!$D$7)*(1+Dashboard!$D$8),"-")</f>
        <v>8.4850774097182891E-2</v>
      </c>
      <c r="K27" s="102">
        <f>IFERROR((F27+$H27)*(1+Dashboard!$D$7)*(1+Dashboard!$D$8),"-")</f>
        <v>8.3776409037860072E-2</v>
      </c>
      <c r="L27" s="103">
        <f>IFERROR((G27+$H27)*(1+Dashboard!$D$7)*(1+Dashboard!$D$8),"-")</f>
        <v>6.6496935791422462E-2</v>
      </c>
      <c r="M27" s="53">
        <f>IFERROR(CT!M27*(1+Dashboard!$D$14)^($B27-$B$11),"-")</f>
        <v>113.24109281292461</v>
      </c>
      <c r="N27" s="54">
        <f>IFERROR(CT!N27*(1+Dashboard!$D$14)^($B27-$B$11),"-")</f>
        <v>130.11401564205036</v>
      </c>
      <c r="O27" s="109">
        <f>M27*(1+Dashboard!$D$8)</f>
        <v>122.30038023795858</v>
      </c>
      <c r="P27" s="111">
        <f>N27*(1+Dashboard!$D$10)*(1+Dashboard!$D$7)*(1+Dashboard!$D$8)</f>
        <v>154.19322765040576</v>
      </c>
      <c r="Q27" s="112">
        <f>O27*Dashboard!$D$9+P27*(1-Dashboard!$D$9)</f>
        <v>138.24680394418218</v>
      </c>
      <c r="R27" s="51">
        <f>IFERROR(CT!R27*(1+Dashboard!$D$14)^($B27-$B$11),"-")</f>
        <v>5.2939478860659396E-2</v>
      </c>
      <c r="S27" s="49">
        <f>IFERROR(CT!S27*(1+Dashboard!$D$14)^($B27-$B$11),"-")</f>
        <v>5.4067730864459852E-2</v>
      </c>
      <c r="T27" s="49">
        <f>IFERROR(CT!T27*(1+Dashboard!$D$14)^($B27-$B$11),"-")</f>
        <v>5.1571829558398848E-2</v>
      </c>
      <c r="U27" s="52">
        <f>IFERROR(CT!U27*(1+Dashboard!$D$14)^($B27-$B$11),"-")</f>
        <v>5.1899543534370457E-2</v>
      </c>
      <c r="W27" s="36">
        <v>2034</v>
      </c>
      <c r="X27" s="47"/>
      <c r="Y27" s="51" t="str">
        <f>IFERROR(CT!Y27*(1+Dashboard!$D$14)^($B27-$B$11),"-")</f>
        <v>-</v>
      </c>
      <c r="Z27" s="49" t="str">
        <f>IFERROR(CT!Z27*(1+Dashboard!$D$14)^($B27-$B$11),"-")</f>
        <v>-</v>
      </c>
      <c r="AA27" s="49" t="str">
        <f>IFERROR(CT!AA27*(1+Dashboard!$D$14)^($B27-$B$11),"-")</f>
        <v>-</v>
      </c>
      <c r="AB27" s="52" t="str">
        <f>IFERROR(CT!AB27*(1+Dashboard!$D$14)^($B27-$B$11),"-")</f>
        <v>-</v>
      </c>
      <c r="AC27" s="53" t="str">
        <f>IFERROR(CT!AC27*(1+Dashboard!$D$14)^($B27-$B$11),"-")</f>
        <v>-</v>
      </c>
      <c r="AD27" s="55" t="str">
        <f>IFERROR(CT!AD27*(1+Dashboard!$D$14)^($B27-$B$11),"-")</f>
        <v>-</v>
      </c>
      <c r="AE27" s="109" t="str">
        <f>IFERROR(AC27*(1+Dashboard!$D$8),"-")</f>
        <v>-</v>
      </c>
      <c r="AF27" s="119" t="str">
        <f>IFERROR(AD27*(1+Dashboard!$D$7)*(1+Dashboard!$D$8)*(1+Dashboard!$D$10),"-")</f>
        <v>-</v>
      </c>
      <c r="AG27" s="112" t="str">
        <f>IF(AND(AE27="-",AF27="-"),"-",IFERROR(AE27*Dashboard!$D$9,0)+IFERROR(AF27*(1-Dashboard!$D$9),0))</f>
        <v>-</v>
      </c>
      <c r="AH27" s="51" t="str">
        <f>IFERROR(CT!AH27*(1+Dashboard!$D$14)^($B27-$B$11),"-")</f>
        <v>-</v>
      </c>
      <c r="AI27" s="49" t="str">
        <f>IFERROR(CT!AI27*(1+Dashboard!$D$14)^($B27-$B$11),"-")</f>
        <v>-</v>
      </c>
      <c r="AJ27" s="49" t="str">
        <f>IFERROR(CT!AJ27*(1+Dashboard!$D$14)^($B27-$B$11),"-")</f>
        <v>-</v>
      </c>
      <c r="AK27" s="52" t="str">
        <f>IFERROR(CT!AK27*(1+Dashboard!$D$14)^($B27-$B$11),"-")</f>
        <v>-</v>
      </c>
      <c r="AL27" s="53" t="str">
        <f>IFERROR(CT!AL27*(1+Dashboard!$D$14)^($B27-$B$11),"-")</f>
        <v>-</v>
      </c>
      <c r="AM27" s="55" t="str">
        <f>IFERROR(CT!AM27*(1+Dashboard!$D$14)^($B27-$B$11),"-")</f>
        <v>-</v>
      </c>
      <c r="AN27" s="109" t="str">
        <f>IFERROR(AL27*(1+Dashboard!$D$8),"-")</f>
        <v>-</v>
      </c>
      <c r="AO27" s="119" t="str">
        <f>IFERROR(AM27*(1+Dashboard!$D$7)*(1+Dashboard!$D$8)*(1+Dashboard!$D$10),"-")</f>
        <v>-</v>
      </c>
      <c r="AP27" s="112" t="str">
        <f>IF(AND(AN27="-",AO27="-"),"-",IFERROR(AN27*Dashboard!$D$9,0)+IFERROR(AO27*(1-Dashboard!$D$9),0))</f>
        <v>-</v>
      </c>
      <c r="AQ27" s="56">
        <f>IFERROR(CT!AQ27*(1+Dashboard!$D$14)^($B27-$B$11),"-")</f>
        <v>3.5744505249818843E-4</v>
      </c>
      <c r="AR27" s="58">
        <f>IFERROR(CT!AR27*(1+Dashboard!$D$14)^($B27-$B$11),"-")</f>
        <v>3.5744505249818843E-4</v>
      </c>
      <c r="AT27" s="36">
        <v>2034</v>
      </c>
      <c r="AU27" s="47"/>
      <c r="AV27" s="51" t="str">
        <f>IFERROR(CT!AV27*(1+Dashboard!$D$14)^($B27-$B$11),"-")</f>
        <v>-</v>
      </c>
      <c r="AW27" s="49" t="str">
        <f>IFERROR(CT!AW27*(1+Dashboard!$D$14)^($B27-$B$11),"-")</f>
        <v>-</v>
      </c>
      <c r="AX27" s="49" t="str">
        <f>IFERROR(CT!AX27*(1+Dashboard!$D$14)^($B27-$B$11),"-")</f>
        <v>-</v>
      </c>
      <c r="AY27" s="52" t="str">
        <f>IFERROR(CT!AY27*(1+Dashboard!$D$14)^($B27-$B$11),"-")</f>
        <v>-</v>
      </c>
      <c r="AZ27" s="53" t="str">
        <f>IFERROR(CT!AZ27*(1+Dashboard!$D$14)^($B27-$B$11),"-")</f>
        <v>-</v>
      </c>
      <c r="BA27" s="55" t="str">
        <f>IFERROR(CT!BA27*(1+Dashboard!$D$14)^($B27-$B$11),"-")</f>
        <v>-</v>
      </c>
      <c r="BB27" s="109" t="str">
        <f>IFERROR(AZ27*(1+Dashboard!$D$8),"-")</f>
        <v>-</v>
      </c>
      <c r="BC27" s="119" t="str">
        <f>IFERROR(BA27*(1+Dashboard!$D$7)*(1+Dashboard!$D$8)*(1+Dashboard!$D$10),"-")</f>
        <v>-</v>
      </c>
      <c r="BD27" s="112" t="str">
        <f>IF(AND(BB27="-",BC27="-"),"-",IFERROR(BB27*Dashboard!$D$9,0)+IFERROR(BC27*(1-Dashboard!$D$9),0))</f>
        <v>-</v>
      </c>
      <c r="BE27" s="51" t="str">
        <f>IFERROR(CT!BE27*(1+Dashboard!$D$14)^($B27-$B$11),"-")</f>
        <v>-</v>
      </c>
      <c r="BF27" s="49" t="str">
        <f>IFERROR(CT!BF27*(1+Dashboard!$D$14)^($B27-$B$11),"-")</f>
        <v>-</v>
      </c>
      <c r="BG27" s="49" t="str">
        <f>IFERROR(CT!BG27*(1+Dashboard!$D$14)^($B27-$B$11),"-")</f>
        <v>-</v>
      </c>
      <c r="BH27" s="52" t="str">
        <f>IFERROR(CT!BH27*(1+Dashboard!$D$14)^($B27-$B$11),"-")</f>
        <v>-</v>
      </c>
      <c r="BI27" s="53" t="str">
        <f>IFERROR(CT!BI27*(1+Dashboard!$D$14)^($B27-$B$11),"-")</f>
        <v>-</v>
      </c>
      <c r="BJ27" s="55" t="str">
        <f>IFERROR(CT!BJ27*(1+Dashboard!$D$14)^($B27-$B$11),"-")</f>
        <v>-</v>
      </c>
      <c r="BK27" s="109" t="str">
        <f>IFERROR(BI27*(1+Dashboard!$D$8),"-")</f>
        <v>-</v>
      </c>
      <c r="BL27" s="119" t="str">
        <f>IFERROR(BJ27*(1+Dashboard!$D$7)*(1+Dashboard!$D$8)*(1+Dashboard!$D$10),"-")</f>
        <v>-</v>
      </c>
      <c r="BM27" s="112" t="str">
        <f>IF(AND(BK27="-",BL27="-"),"-",IFERROR(BK27*Dashboard!$D$9,0)+IFERROR(BL27*(1-Dashboard!$D$9),0))</f>
        <v>-</v>
      </c>
      <c r="BO27" s="36">
        <v>2034</v>
      </c>
      <c r="BP27" s="47"/>
      <c r="BQ27" s="59">
        <f>IFERROR(CT!BQ27*(1+Dashboard!$D$14)^($B27-$B$11),"-")</f>
        <v>129.04185627851754</v>
      </c>
      <c r="BR27" s="53" t="str">
        <f>IFERROR(CT!BR27*(1+Dashboard!$D$14)^($B27-$B$11),"-")</f>
        <v>-</v>
      </c>
      <c r="BS27" s="57" t="str">
        <f>IFERROR(CT!BS27*(1+Dashboard!$D$14)^($B27-$B$11),"-")</f>
        <v>-</v>
      </c>
      <c r="BT27" s="112" t="str">
        <f>IF(AND(BR27="-",BS27="-"),"-",IFERROR(BR27*Dashboard!$D$9,0)+IFERROR(BS27*(1-Dashboard!$D$9),0))</f>
        <v>-</v>
      </c>
      <c r="BU27" s="53" t="str">
        <f>IFERROR(CT!BU27*(1+Dashboard!$D$14)^($B27-$B$11),"-")</f>
        <v>-</v>
      </c>
      <c r="BV27" s="57" t="str">
        <f>IFERROR(CT!BV27*(1+Dashboard!$D$14)^($B27-$B$11),"-")</f>
        <v>-</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f>IFERROR(CT!D28*(1+Dashboard!$D$14)^($B28-$B$11),"-")</f>
        <v>8.8037654801237153E-2</v>
      </c>
      <c r="E28" s="49">
        <f>IFERROR(CT!E28*(1+Dashboard!$D$14)^($B28-$B$11),"-")</f>
        <v>7.8700725385387901E-2</v>
      </c>
      <c r="F28" s="49">
        <f>IFERROR(CT!F28*(1+Dashboard!$D$14)^($B28-$B$11),"-")</f>
        <v>7.8778027637657816E-2</v>
      </c>
      <c r="G28" s="49">
        <f>IFERROR(CT!G28*(1+Dashboard!$D$14)^($B28-$B$11),"-")</f>
        <v>6.6742073576816732E-2</v>
      </c>
      <c r="H28" s="50">
        <f>IFERROR(CT!H28*(1+Dashboard!$D$14)^($B28-$B$11),"-")</f>
        <v>2.6083940893357489E-3</v>
      </c>
      <c r="I28" s="101">
        <f>IFERROR((D28+$H28)*(1+Dashboard!$D$7)*(1+Dashboard!$D$8),"-")</f>
        <v>0.10572955142596424</v>
      </c>
      <c r="J28" s="102">
        <f>IFERROR((E28+$H28)*(1+Dashboard!$D$7)*(1+Dashboard!$D$8),"-")</f>
        <v>9.4838956955317674E-2</v>
      </c>
      <c r="K28" s="102">
        <f>IFERROR((F28+$H28)*(1+Dashboard!$D$7)*(1+Dashboard!$D$8),"-")</f>
        <v>9.4929122302365304E-2</v>
      </c>
      <c r="L28" s="103">
        <f>IFERROR((G28+$H28)*(1+Dashboard!$D$7)*(1+Dashboard!$D$8),"-")</f>
        <v>8.0890385485800256E-2</v>
      </c>
      <c r="M28" s="53">
        <f>IFERROR(CT!M28*(1+Dashboard!$D$14)^($B28-$B$11),"-")</f>
        <v>123.40327627342836</v>
      </c>
      <c r="N28" s="54">
        <f>IFERROR(CT!N28*(1+Dashboard!$D$14)^($B28-$B$11),"-")</f>
        <v>141.42015460934888</v>
      </c>
      <c r="O28" s="109">
        <f>M28*(1+Dashboard!$D$8)</f>
        <v>133.27553837530263</v>
      </c>
      <c r="P28" s="111">
        <f>N28*(1+Dashboard!$D$10)*(1+Dashboard!$D$7)*(1+Dashboard!$D$8)</f>
        <v>167.59170782972606</v>
      </c>
      <c r="Q28" s="112">
        <f>O28*Dashboard!$D$9+P28*(1-Dashboard!$D$9)</f>
        <v>150.43362310251433</v>
      </c>
      <c r="R28" s="51">
        <f>IFERROR(CT!R28*(1+Dashboard!$D$14)^($B28-$B$11),"-")</f>
        <v>5.3448999132362583E-2</v>
      </c>
      <c r="S28" s="49">
        <f>IFERROR(CT!S28*(1+Dashboard!$D$14)^($B28-$B$11),"-")</f>
        <v>5.4588110088307981E-2</v>
      </c>
      <c r="T28" s="49">
        <f>IFERROR(CT!T28*(1+Dashboard!$D$14)^($B28-$B$11),"-")</f>
        <v>5.2068186779405667E-2</v>
      </c>
      <c r="U28" s="52">
        <f>IFERROR(CT!U28*(1+Dashboard!$D$14)^($B28-$B$11),"-")</f>
        <v>5.2399054864893858E-2</v>
      </c>
      <c r="W28" s="36">
        <v>2035</v>
      </c>
      <c r="X28" s="47"/>
      <c r="Y28" s="51" t="str">
        <f>IFERROR(CT!Y28*(1+Dashboard!$D$14)^($B28-$B$11),"-")</f>
        <v>-</v>
      </c>
      <c r="Z28" s="49" t="str">
        <f>IFERROR(CT!Z28*(1+Dashboard!$D$14)^($B28-$B$11),"-")</f>
        <v>-</v>
      </c>
      <c r="AA28" s="49" t="str">
        <f>IFERROR(CT!AA28*(1+Dashboard!$D$14)^($B28-$B$11),"-")</f>
        <v>-</v>
      </c>
      <c r="AB28" s="52" t="str">
        <f>IFERROR(CT!AB28*(1+Dashboard!$D$14)^($B28-$B$11),"-")</f>
        <v>-</v>
      </c>
      <c r="AC28" s="53" t="str">
        <f>IFERROR(CT!AC28*(1+Dashboard!$D$14)^($B28-$B$11),"-")</f>
        <v>-</v>
      </c>
      <c r="AD28" s="55" t="str">
        <f>IFERROR(CT!AD28*(1+Dashboard!$D$14)^($B28-$B$11),"-")</f>
        <v>-</v>
      </c>
      <c r="AE28" s="109" t="str">
        <f>IFERROR(AC28*(1+Dashboard!$D$8),"-")</f>
        <v>-</v>
      </c>
      <c r="AF28" s="119" t="str">
        <f>IFERROR(AD28*(1+Dashboard!$D$7)*(1+Dashboard!$D$8)*(1+Dashboard!$D$10),"-")</f>
        <v>-</v>
      </c>
      <c r="AG28" s="112" t="str">
        <f>IF(AND(AE28="-",AF28="-"),"-",IFERROR(AE28*Dashboard!$D$9,0)+IFERROR(AF28*(1-Dashboard!$D$9),0))</f>
        <v>-</v>
      </c>
      <c r="AH28" s="51" t="str">
        <f>IFERROR(CT!AH28*(1+Dashboard!$D$14)^($B28-$B$11),"-")</f>
        <v>-</v>
      </c>
      <c r="AI28" s="49" t="str">
        <f>IFERROR(CT!AI28*(1+Dashboard!$D$14)^($B28-$B$11),"-")</f>
        <v>-</v>
      </c>
      <c r="AJ28" s="49" t="str">
        <f>IFERROR(CT!AJ28*(1+Dashboard!$D$14)^($B28-$B$11),"-")</f>
        <v>-</v>
      </c>
      <c r="AK28" s="52" t="str">
        <f>IFERROR(CT!AK28*(1+Dashboard!$D$14)^($B28-$B$11),"-")</f>
        <v>-</v>
      </c>
      <c r="AL28" s="53" t="str">
        <f>IFERROR(CT!AL28*(1+Dashboard!$D$14)^($B28-$B$11),"-")</f>
        <v>-</v>
      </c>
      <c r="AM28" s="55" t="str">
        <f>IFERROR(CT!AM28*(1+Dashboard!$D$14)^($B28-$B$11),"-")</f>
        <v>-</v>
      </c>
      <c r="AN28" s="109" t="str">
        <f>IFERROR(AL28*(1+Dashboard!$D$8),"-")</f>
        <v>-</v>
      </c>
      <c r="AO28" s="119" t="str">
        <f>IFERROR(AM28*(1+Dashboard!$D$7)*(1+Dashboard!$D$8)*(1+Dashboard!$D$10),"-")</f>
        <v>-</v>
      </c>
      <c r="AP28" s="112" t="str">
        <f>IF(AND(AN28="-",AO28="-"),"-",IFERROR(AN28*Dashboard!$D$9,0)+IFERROR(AO28*(1-Dashboard!$D$9),0))</f>
        <v>-</v>
      </c>
      <c r="AQ28" s="56">
        <f>IFERROR(CT!AQ28*(1+Dashboard!$D$14)^($B28-$B$11),"-")</f>
        <v>3.6459395354815225E-4</v>
      </c>
      <c r="AR28" s="58">
        <f>IFERROR(CT!AR28*(1+Dashboard!$D$14)^($B28-$B$11),"-")</f>
        <v>3.6459395354815225E-4</v>
      </c>
      <c r="AT28" s="36">
        <v>2035</v>
      </c>
      <c r="AU28" s="47"/>
      <c r="AV28" s="51" t="str">
        <f>IFERROR(CT!AV28*(1+Dashboard!$D$14)^($B28-$B$11),"-")</f>
        <v>-</v>
      </c>
      <c r="AW28" s="49" t="str">
        <f>IFERROR(CT!AW28*(1+Dashboard!$D$14)^($B28-$B$11),"-")</f>
        <v>-</v>
      </c>
      <c r="AX28" s="49" t="str">
        <f>IFERROR(CT!AX28*(1+Dashboard!$D$14)^($B28-$B$11),"-")</f>
        <v>-</v>
      </c>
      <c r="AY28" s="52" t="str">
        <f>IFERROR(CT!AY28*(1+Dashboard!$D$14)^($B28-$B$11),"-")</f>
        <v>-</v>
      </c>
      <c r="AZ28" s="53" t="str">
        <f>IFERROR(CT!AZ28*(1+Dashboard!$D$14)^($B28-$B$11),"-")</f>
        <v>-</v>
      </c>
      <c r="BA28" s="55" t="str">
        <f>IFERROR(CT!BA28*(1+Dashboard!$D$14)^($B28-$B$11),"-")</f>
        <v>-</v>
      </c>
      <c r="BB28" s="109" t="str">
        <f>IFERROR(AZ28*(1+Dashboard!$D$8),"-")</f>
        <v>-</v>
      </c>
      <c r="BC28" s="119" t="str">
        <f>IFERROR(BA28*(1+Dashboard!$D$7)*(1+Dashboard!$D$8)*(1+Dashboard!$D$10),"-")</f>
        <v>-</v>
      </c>
      <c r="BD28" s="112" t="str">
        <f>IF(AND(BB28="-",BC28="-"),"-",IFERROR(BB28*Dashboard!$D$9,0)+IFERROR(BC28*(1-Dashboard!$D$9),0))</f>
        <v>-</v>
      </c>
      <c r="BE28" s="51" t="str">
        <f>IFERROR(CT!BE28*(1+Dashboard!$D$14)^($B28-$B$11),"-")</f>
        <v>-</v>
      </c>
      <c r="BF28" s="49" t="str">
        <f>IFERROR(CT!BF28*(1+Dashboard!$D$14)^($B28-$B$11),"-")</f>
        <v>-</v>
      </c>
      <c r="BG28" s="49" t="str">
        <f>IFERROR(CT!BG28*(1+Dashboard!$D$14)^($B28-$B$11),"-")</f>
        <v>-</v>
      </c>
      <c r="BH28" s="52" t="str">
        <f>IFERROR(CT!BH28*(1+Dashboard!$D$14)^($B28-$B$11),"-")</f>
        <v>-</v>
      </c>
      <c r="BI28" s="53" t="str">
        <f>IFERROR(CT!BI28*(1+Dashboard!$D$14)^($B28-$B$11),"-")</f>
        <v>-</v>
      </c>
      <c r="BJ28" s="55" t="str">
        <f>IFERROR(CT!BJ28*(1+Dashboard!$D$14)^($B28-$B$11),"-")</f>
        <v>-</v>
      </c>
      <c r="BK28" s="109" t="str">
        <f>IFERROR(BI28*(1+Dashboard!$D$8),"-")</f>
        <v>-</v>
      </c>
      <c r="BL28" s="119" t="str">
        <f>IFERROR(BJ28*(1+Dashboard!$D$7)*(1+Dashboard!$D$8)*(1+Dashboard!$D$10),"-")</f>
        <v>-</v>
      </c>
      <c r="BM28" s="112" t="str">
        <f>IF(AND(BK28="-",BL28="-"),"-",IFERROR(BK28*Dashboard!$D$9,0)+IFERROR(BL28*(1-Dashboard!$D$9),0))</f>
        <v>-</v>
      </c>
      <c r="BO28" s="36">
        <v>2035</v>
      </c>
      <c r="BP28" s="47"/>
      <c r="BQ28" s="59">
        <f>IFERROR(CT!BQ28*(1+Dashboard!$D$14)^($B28-$B$11),"-")</f>
        <v>131.6226934040879</v>
      </c>
      <c r="BR28" s="53" t="str">
        <f>IFERROR(CT!BR28*(1+Dashboard!$D$14)^($B28-$B$11),"-")</f>
        <v>-</v>
      </c>
      <c r="BS28" s="57" t="str">
        <f>IFERROR(CT!BS28*(1+Dashboard!$D$14)^($B28-$B$11),"-")</f>
        <v>-</v>
      </c>
      <c r="BT28" s="112" t="str">
        <f>IF(AND(BR28="-",BS28="-"),"-",IFERROR(BR28*Dashboard!$D$9,0)+IFERROR(BS28*(1-Dashboard!$D$9),0))</f>
        <v>-</v>
      </c>
      <c r="BU28" s="53" t="str">
        <f>IFERROR(CT!BU28*(1+Dashboard!$D$14)^($B28-$B$11),"-")</f>
        <v>-</v>
      </c>
      <c r="BV28" s="57" t="str">
        <f>IFERROR(CT!BV28*(1+Dashboard!$D$14)^($B28-$B$11),"-")</f>
        <v>-</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f>IFERROR(CT!D29*(1+Dashboard!$D$14)^($B29-$B$11),"-")</f>
        <v>9.1453841899066912E-2</v>
      </c>
      <c r="E29" s="49">
        <f>IFERROR(CT!E29*(1+Dashboard!$D$14)^($B29-$B$11),"-")</f>
        <v>8.0800460657255435E-2</v>
      </c>
      <c r="F29" s="49">
        <f>IFERROR(CT!F29*(1+Dashboard!$D$14)^($B29-$B$11),"-")</f>
        <v>8.4549993533583723E-2</v>
      </c>
      <c r="G29" s="49">
        <f>IFERROR(CT!G29*(1+Dashboard!$D$14)^($B29-$B$11),"-")</f>
        <v>7.1100091427233808E-2</v>
      </c>
      <c r="H29" s="50">
        <f>IFERROR(CT!H29*(1+Dashboard!$D$14)^($B29-$B$11),"-")</f>
        <v>3.0184281115641209E-3</v>
      </c>
      <c r="I29" s="101">
        <f>IFERROR((D29+$H29)*(1+Dashboard!$D$7)*(1+Dashboard!$D$8),"-")</f>
        <v>0.11019245574040006</v>
      </c>
      <c r="J29" s="102">
        <f>IFERROR((E29+$H29)*(1+Dashboard!$D$7)*(1+Dashboard!$D$8),"-")</f>
        <v>9.7766351859951139E-2</v>
      </c>
      <c r="K29" s="102">
        <f>IFERROR((F29+$H29)*(1+Dashboard!$D$7)*(1+Dashboard!$D$8),"-")</f>
        <v>0.10213980700690047</v>
      </c>
      <c r="L29" s="103">
        <f>IFERROR((G29+$H29)*(1+Dashboard!$D$7)*(1+Dashboard!$D$8),"-")</f>
        <v>8.6451841190053919E-2</v>
      </c>
      <c r="M29" s="53">
        <f>IFERROR(CT!M29*(1+Dashboard!$D$14)^($B29-$B$11),"-")</f>
        <v>127.96979624671614</v>
      </c>
      <c r="N29" s="54">
        <f>IFERROR(CT!N29*(1+Dashboard!$D$14)^($B29-$B$11),"-")</f>
        <v>146.55756587489898</v>
      </c>
      <c r="O29" s="109">
        <f>M29*(1+Dashboard!$D$8)</f>
        <v>138.20737994645344</v>
      </c>
      <c r="P29" s="111">
        <f>N29*(1+Dashboard!$D$10)*(1+Dashboard!$D$7)*(1+Dashboard!$D$8)</f>
        <v>173.67986075386591</v>
      </c>
      <c r="Q29" s="112">
        <f>O29*Dashboard!$D$9+P29*(1-Dashboard!$D$9)</f>
        <v>155.94362035015968</v>
      </c>
      <c r="R29" s="51">
        <f>IFERROR(CT!R29*(1+Dashboard!$D$14)^($B29-$B$11),"-")</f>
        <v>5.3930195243963239E-2</v>
      </c>
      <c r="S29" s="49">
        <f>IFERROR(CT!S29*(1+Dashboard!$D$14)^($B29-$B$11),"-")</f>
        <v>5.5079561504434084E-2</v>
      </c>
      <c r="T29" s="49">
        <f>IFERROR(CT!T29*(1+Dashboard!$D$14)^($B29-$B$11),"-")</f>
        <v>5.2536951572443223E-2</v>
      </c>
      <c r="U29" s="52">
        <f>IFERROR(CT!U29*(1+Dashboard!$D$14)^($B29-$B$11),"-")</f>
        <v>5.2870798430944457E-2</v>
      </c>
      <c r="W29" s="36">
        <v>2036</v>
      </c>
      <c r="X29" s="47"/>
      <c r="Y29" s="51" t="str">
        <f>IFERROR(CT!Y29*(1+Dashboard!$D$14)^($B29-$B$11),"-")</f>
        <v>-</v>
      </c>
      <c r="Z29" s="49" t="str">
        <f>IFERROR(CT!Z29*(1+Dashboard!$D$14)^($B29-$B$11),"-")</f>
        <v>-</v>
      </c>
      <c r="AA29" s="49" t="str">
        <f>IFERROR(CT!AA29*(1+Dashboard!$D$14)^($B29-$B$11),"-")</f>
        <v>-</v>
      </c>
      <c r="AB29" s="52" t="str">
        <f>IFERROR(CT!AB29*(1+Dashboard!$D$14)^($B29-$B$11),"-")</f>
        <v>-</v>
      </c>
      <c r="AC29" s="53" t="str">
        <f>IFERROR(CT!AC29*(1+Dashboard!$D$14)^($B29-$B$11),"-")</f>
        <v>-</v>
      </c>
      <c r="AD29" s="55" t="str">
        <f>IFERROR(CT!AD29*(1+Dashboard!$D$14)^($B29-$B$11),"-")</f>
        <v>-</v>
      </c>
      <c r="AE29" s="109" t="str">
        <f>IFERROR(AC29*(1+Dashboard!$D$8),"-")</f>
        <v>-</v>
      </c>
      <c r="AF29" s="119" t="str">
        <f>IFERROR(AD29*(1+Dashboard!$D$7)*(1+Dashboard!$D$8)*(1+Dashboard!$D$10),"-")</f>
        <v>-</v>
      </c>
      <c r="AG29" s="112" t="str">
        <f>IF(AND(AE29="-",AF29="-"),"-",IFERROR(AE29*Dashboard!$D$9,0)+IFERROR(AF29*(1-Dashboard!$D$9),0))</f>
        <v>-</v>
      </c>
      <c r="AH29" s="51" t="str">
        <f>IFERROR(CT!AH29*(1+Dashboard!$D$14)^($B29-$B$11),"-")</f>
        <v>-</v>
      </c>
      <c r="AI29" s="49" t="str">
        <f>IFERROR(CT!AI29*(1+Dashboard!$D$14)^($B29-$B$11),"-")</f>
        <v>-</v>
      </c>
      <c r="AJ29" s="49" t="str">
        <f>IFERROR(CT!AJ29*(1+Dashboard!$D$14)^($B29-$B$11),"-")</f>
        <v>-</v>
      </c>
      <c r="AK29" s="52" t="str">
        <f>IFERROR(CT!AK29*(1+Dashboard!$D$14)^($B29-$B$11),"-")</f>
        <v>-</v>
      </c>
      <c r="AL29" s="53" t="str">
        <f>IFERROR(CT!AL29*(1+Dashboard!$D$14)^($B29-$B$11),"-")</f>
        <v>-</v>
      </c>
      <c r="AM29" s="55" t="str">
        <f>IFERROR(CT!AM29*(1+Dashboard!$D$14)^($B29-$B$11),"-")</f>
        <v>-</v>
      </c>
      <c r="AN29" s="109" t="str">
        <f>IFERROR(AL29*(1+Dashboard!$D$8),"-")</f>
        <v>-</v>
      </c>
      <c r="AO29" s="119" t="str">
        <f>IFERROR(AM29*(1+Dashboard!$D$7)*(1+Dashboard!$D$8)*(1+Dashboard!$D$10),"-")</f>
        <v>-</v>
      </c>
      <c r="AP29" s="112" t="str">
        <f>IF(AND(AN29="-",AO29="-"),"-",IFERROR(AN29*Dashboard!$D$9,0)+IFERROR(AO29*(1-Dashboard!$D$9),0))</f>
        <v>-</v>
      </c>
      <c r="AQ29" s="56">
        <f>IFERROR(CT!AQ29*(1+Dashboard!$D$14)^($B29-$B$11),"-")</f>
        <v>3.7188583261911528E-4</v>
      </c>
      <c r="AR29" s="58">
        <f>IFERROR(CT!AR29*(1+Dashboard!$D$14)^($B29-$B$11),"-")</f>
        <v>3.7188583261911528E-4</v>
      </c>
      <c r="AT29" s="36">
        <v>2036</v>
      </c>
      <c r="AU29" s="47"/>
      <c r="AV29" s="51" t="str">
        <f>IFERROR(CT!AV29*(1+Dashboard!$D$14)^($B29-$B$11),"-")</f>
        <v>-</v>
      </c>
      <c r="AW29" s="49" t="str">
        <f>IFERROR(CT!AW29*(1+Dashboard!$D$14)^($B29-$B$11),"-")</f>
        <v>-</v>
      </c>
      <c r="AX29" s="49" t="str">
        <f>IFERROR(CT!AX29*(1+Dashboard!$D$14)^($B29-$B$11),"-")</f>
        <v>-</v>
      </c>
      <c r="AY29" s="52" t="str">
        <f>IFERROR(CT!AY29*(1+Dashboard!$D$14)^($B29-$B$11),"-")</f>
        <v>-</v>
      </c>
      <c r="AZ29" s="53" t="str">
        <f>IFERROR(CT!AZ29*(1+Dashboard!$D$14)^($B29-$B$11),"-")</f>
        <v>-</v>
      </c>
      <c r="BA29" s="55" t="str">
        <f>IFERROR(CT!BA29*(1+Dashboard!$D$14)^($B29-$B$11),"-")</f>
        <v>-</v>
      </c>
      <c r="BB29" s="109" t="str">
        <f>IFERROR(AZ29*(1+Dashboard!$D$8),"-")</f>
        <v>-</v>
      </c>
      <c r="BC29" s="119" t="str">
        <f>IFERROR(BA29*(1+Dashboard!$D$7)*(1+Dashboard!$D$8)*(1+Dashboard!$D$10),"-")</f>
        <v>-</v>
      </c>
      <c r="BD29" s="112" t="str">
        <f>IF(AND(BB29="-",BC29="-"),"-",IFERROR(BB29*Dashboard!$D$9,0)+IFERROR(BC29*(1-Dashboard!$D$9),0))</f>
        <v>-</v>
      </c>
      <c r="BE29" s="51" t="str">
        <f>IFERROR(CT!BE29*(1+Dashboard!$D$14)^($B29-$B$11),"-")</f>
        <v>-</v>
      </c>
      <c r="BF29" s="49" t="str">
        <f>IFERROR(CT!BF29*(1+Dashboard!$D$14)^($B29-$B$11),"-")</f>
        <v>-</v>
      </c>
      <c r="BG29" s="49" t="str">
        <f>IFERROR(CT!BG29*(1+Dashboard!$D$14)^($B29-$B$11),"-")</f>
        <v>-</v>
      </c>
      <c r="BH29" s="52" t="str">
        <f>IFERROR(CT!BH29*(1+Dashboard!$D$14)^($B29-$B$11),"-")</f>
        <v>-</v>
      </c>
      <c r="BI29" s="53" t="str">
        <f>IFERROR(CT!BI29*(1+Dashboard!$D$14)^($B29-$B$11),"-")</f>
        <v>-</v>
      </c>
      <c r="BJ29" s="55" t="str">
        <f>IFERROR(CT!BJ29*(1+Dashboard!$D$14)^($B29-$B$11),"-")</f>
        <v>-</v>
      </c>
      <c r="BK29" s="109" t="str">
        <f>IFERROR(BI29*(1+Dashboard!$D$8),"-")</f>
        <v>-</v>
      </c>
      <c r="BL29" s="119" t="str">
        <f>IFERROR(BJ29*(1+Dashboard!$D$7)*(1+Dashboard!$D$8)*(1+Dashboard!$D$10),"-")</f>
        <v>-</v>
      </c>
      <c r="BM29" s="112" t="str">
        <f>IF(AND(BK29="-",BL29="-"),"-",IFERROR(BK29*Dashboard!$D$9,0)+IFERROR(BL29*(1-Dashboard!$D$9),0))</f>
        <v>-</v>
      </c>
      <c r="BO29" s="36">
        <v>2036</v>
      </c>
      <c r="BP29" s="47"/>
      <c r="BQ29" s="59">
        <f>IFERROR(CT!BQ29*(1+Dashboard!$D$14)^($B29-$B$11),"-")</f>
        <v>134.25514727216964</v>
      </c>
      <c r="BR29" s="53" t="str">
        <f>IFERROR(CT!BR29*(1+Dashboard!$D$14)^($B29-$B$11),"-")</f>
        <v>-</v>
      </c>
      <c r="BS29" s="57" t="str">
        <f>IFERROR(CT!BS29*(1+Dashboard!$D$14)^($B29-$B$11),"-")</f>
        <v>-</v>
      </c>
      <c r="BT29" s="112" t="str">
        <f>IF(AND(BR29="-",BS29="-"),"-",IFERROR(BR29*Dashboard!$D$9,0)+IFERROR(BS29*(1-Dashboard!$D$9),0))</f>
        <v>-</v>
      </c>
      <c r="BU29" s="53" t="str">
        <f>IFERROR(CT!BU29*(1+Dashboard!$D$14)^($B29-$B$11),"-")</f>
        <v>-</v>
      </c>
      <c r="BV29" s="57" t="str">
        <f>IFERROR(CT!BV29*(1+Dashboard!$D$14)^($B29-$B$11),"-")</f>
        <v>-</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f>IFERROR(CT!D30*(1+Dashboard!$D$14)^($B30-$B$11),"-")</f>
        <v>9.5002589709852148E-2</v>
      </c>
      <c r="E30" s="49">
        <f>IFERROR(CT!E30*(1+Dashboard!$D$14)^($B30-$B$11),"-")</f>
        <v>8.295621686400427E-2</v>
      </c>
      <c r="F30" s="49">
        <f>IFERROR(CT!F30*(1+Dashboard!$D$14)^($B30-$B$11),"-")</f>
        <v>9.0744864029977265E-2</v>
      </c>
      <c r="G30" s="49">
        <f>IFERROR(CT!G30*(1+Dashboard!$D$14)^($B30-$B$11),"-")</f>
        <v>7.5742672201257022E-2</v>
      </c>
      <c r="H30" s="50">
        <f>IFERROR(CT!H30*(1+Dashboard!$D$14)^($B30-$B$11),"-")</f>
        <v>3.4929186130002008E-3</v>
      </c>
      <c r="I30" s="101">
        <f>IFERROR((D30+$H30)*(1+Dashboard!$D$7)*(1+Dashboard!$D$8),"-")</f>
        <v>0.11488516090777499</v>
      </c>
      <c r="J30" s="102">
        <f>IFERROR((E30+$H30)*(1+Dashboard!$D$7)*(1+Dashboard!$D$8),"-")</f>
        <v>0.10083427162037803</v>
      </c>
      <c r="K30" s="102">
        <f>IFERROR((F30+$H30)*(1+Dashboard!$D$7)*(1+Dashboard!$D$8),"-")</f>
        <v>0.10991894967476892</v>
      </c>
      <c r="L30" s="103">
        <f>IFERROR((G30+$H30)*(1+Dashboard!$D$7)*(1+Dashboard!$D$8),"-")</f>
        <v>9.2420393125749636E-2</v>
      </c>
      <c r="M30" s="53">
        <f>IFERROR(CT!M30*(1+Dashboard!$D$14)^($B30-$B$11),"-")</f>
        <v>132.70529961571404</v>
      </c>
      <c r="N30" s="54">
        <f>IFERROR(CT!N30*(1+Dashboard!$D$14)^($B30-$B$11),"-")</f>
        <v>151.88160538013889</v>
      </c>
      <c r="O30" s="109">
        <f>M30*(1+Dashboard!$D$8)</f>
        <v>143.32172358497118</v>
      </c>
      <c r="P30" s="111">
        <f>N30*(1+Dashboard!$D$10)*(1+Dashboard!$D$7)*(1+Dashboard!$D$8)</f>
        <v>179.98917978764032</v>
      </c>
      <c r="Q30" s="112">
        <f>O30*Dashboard!$D$9+P30*(1-Dashboard!$D$9)</f>
        <v>161.65545168630575</v>
      </c>
      <c r="R30" s="51">
        <f>IFERROR(CT!R30*(1+Dashboard!$D$14)^($B30-$B$11),"-")</f>
        <v>5.441572351709318E-2</v>
      </c>
      <c r="S30" s="49">
        <f>IFERROR(CT!S30*(1+Dashboard!$D$14)^($B30-$B$11),"-")</f>
        <v>5.5575437409593087E-2</v>
      </c>
      <c r="T30" s="49">
        <f>IFERROR(CT!T30*(1+Dashboard!$D$14)^($B30-$B$11),"-")</f>
        <v>5.3009936609064889E-2</v>
      </c>
      <c r="U30" s="52">
        <f>IFERROR(CT!U30*(1+Dashboard!$D$14)^($B30-$B$11),"-")</f>
        <v>5.3346789058181271E-2</v>
      </c>
      <c r="W30" s="36">
        <v>2037</v>
      </c>
      <c r="X30" s="47"/>
      <c r="Y30" s="51" t="str">
        <f>IFERROR(CT!Y30*(1+Dashboard!$D$14)^($B30-$B$11),"-")</f>
        <v>-</v>
      </c>
      <c r="Z30" s="49" t="str">
        <f>IFERROR(CT!Z30*(1+Dashboard!$D$14)^($B30-$B$11),"-")</f>
        <v>-</v>
      </c>
      <c r="AA30" s="49" t="str">
        <f>IFERROR(CT!AA30*(1+Dashboard!$D$14)^($B30-$B$11),"-")</f>
        <v>-</v>
      </c>
      <c r="AB30" s="52" t="str">
        <f>IFERROR(CT!AB30*(1+Dashboard!$D$14)^($B30-$B$11),"-")</f>
        <v>-</v>
      </c>
      <c r="AC30" s="53" t="str">
        <f>IFERROR(CT!AC30*(1+Dashboard!$D$14)^($B30-$B$11),"-")</f>
        <v>-</v>
      </c>
      <c r="AD30" s="55" t="str">
        <f>IFERROR(CT!AD30*(1+Dashboard!$D$14)^($B30-$B$11),"-")</f>
        <v>-</v>
      </c>
      <c r="AE30" s="109" t="str">
        <f>IFERROR(AC30*(1+Dashboard!$D$8),"-")</f>
        <v>-</v>
      </c>
      <c r="AF30" s="119" t="str">
        <f>IFERROR(AD30*(1+Dashboard!$D$7)*(1+Dashboard!$D$8)*(1+Dashboard!$D$10),"-")</f>
        <v>-</v>
      </c>
      <c r="AG30" s="112" t="str">
        <f>IF(AND(AE30="-",AF30="-"),"-",IFERROR(AE30*Dashboard!$D$9,0)+IFERROR(AF30*(1-Dashboard!$D$9),0))</f>
        <v>-</v>
      </c>
      <c r="AH30" s="51" t="str">
        <f>IFERROR(CT!AH30*(1+Dashboard!$D$14)^($B30-$B$11),"-")</f>
        <v>-</v>
      </c>
      <c r="AI30" s="49" t="str">
        <f>IFERROR(CT!AI30*(1+Dashboard!$D$14)^($B30-$B$11),"-")</f>
        <v>-</v>
      </c>
      <c r="AJ30" s="49" t="str">
        <f>IFERROR(CT!AJ30*(1+Dashboard!$D$14)^($B30-$B$11),"-")</f>
        <v>-</v>
      </c>
      <c r="AK30" s="52" t="str">
        <f>IFERROR(CT!AK30*(1+Dashboard!$D$14)^($B30-$B$11),"-")</f>
        <v>-</v>
      </c>
      <c r="AL30" s="53" t="str">
        <f>IFERROR(CT!AL30*(1+Dashboard!$D$14)^($B30-$B$11),"-")</f>
        <v>-</v>
      </c>
      <c r="AM30" s="55" t="str">
        <f>IFERROR(CT!AM30*(1+Dashboard!$D$14)^($B30-$B$11),"-")</f>
        <v>-</v>
      </c>
      <c r="AN30" s="109" t="str">
        <f>IFERROR(AL30*(1+Dashboard!$D$8),"-")</f>
        <v>-</v>
      </c>
      <c r="AO30" s="119" t="str">
        <f>IFERROR(AM30*(1+Dashboard!$D$7)*(1+Dashboard!$D$8)*(1+Dashboard!$D$10),"-")</f>
        <v>-</v>
      </c>
      <c r="AP30" s="112" t="str">
        <f>IF(AND(AN30="-",AO30="-"),"-",IFERROR(AN30*Dashboard!$D$9,0)+IFERROR(AO30*(1-Dashboard!$D$9),0))</f>
        <v>-</v>
      </c>
      <c r="AQ30" s="56">
        <f>IFERROR(CT!AQ30*(1+Dashboard!$D$14)^($B30-$B$11),"-")</f>
        <v>3.7932354927149758E-4</v>
      </c>
      <c r="AR30" s="58">
        <f>IFERROR(CT!AR30*(1+Dashboard!$D$14)^($B30-$B$11),"-")</f>
        <v>3.7932354927149758E-4</v>
      </c>
      <c r="AT30" s="36">
        <v>2037</v>
      </c>
      <c r="AU30" s="47"/>
      <c r="AV30" s="51" t="str">
        <f>IFERROR(CT!AV30*(1+Dashboard!$D$14)^($B30-$B$11),"-")</f>
        <v>-</v>
      </c>
      <c r="AW30" s="49" t="str">
        <f>IFERROR(CT!AW30*(1+Dashboard!$D$14)^($B30-$B$11),"-")</f>
        <v>-</v>
      </c>
      <c r="AX30" s="49" t="str">
        <f>IFERROR(CT!AX30*(1+Dashboard!$D$14)^($B30-$B$11),"-")</f>
        <v>-</v>
      </c>
      <c r="AY30" s="52" t="str">
        <f>IFERROR(CT!AY30*(1+Dashboard!$D$14)^($B30-$B$11),"-")</f>
        <v>-</v>
      </c>
      <c r="AZ30" s="53" t="str">
        <f>IFERROR(CT!AZ30*(1+Dashboard!$D$14)^($B30-$B$11),"-")</f>
        <v>-</v>
      </c>
      <c r="BA30" s="55" t="str">
        <f>IFERROR(CT!BA30*(1+Dashboard!$D$14)^($B30-$B$11),"-")</f>
        <v>-</v>
      </c>
      <c r="BB30" s="109" t="str">
        <f>IFERROR(AZ30*(1+Dashboard!$D$8),"-")</f>
        <v>-</v>
      </c>
      <c r="BC30" s="119" t="str">
        <f>IFERROR(BA30*(1+Dashboard!$D$7)*(1+Dashboard!$D$8)*(1+Dashboard!$D$10),"-")</f>
        <v>-</v>
      </c>
      <c r="BD30" s="112" t="str">
        <f>IF(AND(BB30="-",BC30="-"),"-",IFERROR(BB30*Dashboard!$D$9,0)+IFERROR(BC30*(1-Dashboard!$D$9),0))</f>
        <v>-</v>
      </c>
      <c r="BE30" s="51" t="str">
        <f>IFERROR(CT!BE30*(1+Dashboard!$D$14)^($B30-$B$11),"-")</f>
        <v>-</v>
      </c>
      <c r="BF30" s="49" t="str">
        <f>IFERROR(CT!BF30*(1+Dashboard!$D$14)^($B30-$B$11),"-")</f>
        <v>-</v>
      </c>
      <c r="BG30" s="49" t="str">
        <f>IFERROR(CT!BG30*(1+Dashboard!$D$14)^($B30-$B$11),"-")</f>
        <v>-</v>
      </c>
      <c r="BH30" s="52" t="str">
        <f>IFERROR(CT!BH30*(1+Dashboard!$D$14)^($B30-$B$11),"-")</f>
        <v>-</v>
      </c>
      <c r="BI30" s="53" t="str">
        <f>IFERROR(CT!BI30*(1+Dashboard!$D$14)^($B30-$B$11),"-")</f>
        <v>-</v>
      </c>
      <c r="BJ30" s="55" t="str">
        <f>IFERROR(CT!BJ30*(1+Dashboard!$D$14)^($B30-$B$11),"-")</f>
        <v>-</v>
      </c>
      <c r="BK30" s="109" t="str">
        <f>IFERROR(BI30*(1+Dashboard!$D$8),"-")</f>
        <v>-</v>
      </c>
      <c r="BL30" s="119" t="str">
        <f>IFERROR(BJ30*(1+Dashboard!$D$7)*(1+Dashboard!$D$8)*(1+Dashboard!$D$10),"-")</f>
        <v>-</v>
      </c>
      <c r="BM30" s="112" t="str">
        <f>IF(AND(BK30="-",BL30="-"),"-",IFERROR(BK30*Dashboard!$D$9,0)+IFERROR(BL30*(1-Dashboard!$D$9),0))</f>
        <v>-</v>
      </c>
      <c r="BO30" s="36">
        <v>2037</v>
      </c>
      <c r="BP30" s="47"/>
      <c r="BQ30" s="59">
        <f>IFERROR(CT!BQ30*(1+Dashboard!$D$14)^($B30-$B$11),"-")</f>
        <v>136.94025021761303</v>
      </c>
      <c r="BR30" s="53" t="str">
        <f>IFERROR(CT!BR30*(1+Dashboard!$D$14)^($B30-$B$11),"-")</f>
        <v>-</v>
      </c>
      <c r="BS30" s="57" t="str">
        <f>IFERROR(CT!BS30*(1+Dashboard!$D$14)^($B30-$B$11),"-")</f>
        <v>-</v>
      </c>
      <c r="BT30" s="112" t="str">
        <f>IF(AND(BR30="-",BS30="-"),"-",IFERROR(BR30*Dashboard!$D$9,0)+IFERROR(BS30*(1-Dashboard!$D$9),0))</f>
        <v>-</v>
      </c>
      <c r="BU30" s="53" t="str">
        <f>IFERROR(CT!BU30*(1+Dashboard!$D$14)^($B30-$B$11),"-")</f>
        <v>-</v>
      </c>
      <c r="BV30" s="57" t="str">
        <f>IFERROR(CT!BV30*(1+Dashboard!$D$14)^($B30-$B$11),"-")</f>
        <v>-</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f>IFERROR(CT!D31*(1+Dashboard!$D$14)^($B31-$B$11),"-")</f>
        <v>9.8689042080260497E-2</v>
      </c>
      <c r="E31" s="49">
        <f>IFERROR(CT!E31*(1+Dashboard!$D$14)^($B31-$B$11),"-")</f>
        <v>8.5169488644119079E-2</v>
      </c>
      <c r="F31" s="49">
        <f>IFERROR(CT!F31*(1+Dashboard!$D$14)^($B31-$B$11),"-")</f>
        <v>9.7393624809069004E-2</v>
      </c>
      <c r="G31" s="49">
        <f>IFERROR(CT!G31*(1+Dashboard!$D$14)^($B31-$B$11),"-")</f>
        <v>8.0688396836429671E-2</v>
      </c>
      <c r="H31" s="50">
        <f>IFERROR(CT!H31*(1+Dashboard!$D$14)^($B31-$B$11),"-")</f>
        <v>4.0419980155568707E-3</v>
      </c>
      <c r="I31" s="101">
        <f>IFERROR((D31+$H31)*(1+Dashboard!$D$7)*(1+Dashboard!$D$8),"-")</f>
        <v>0.11982548516776138</v>
      </c>
      <c r="J31" s="102">
        <f>IFERROR((E31+$H31)*(1+Dashboard!$D$7)*(1+Dashboard!$D$8),"-")</f>
        <v>0.10405627803984605</v>
      </c>
      <c r="K31" s="102">
        <f>IFERROR((F31+$H31)*(1+Dashboard!$D$7)*(1+Dashboard!$D$8),"-")</f>
        <v>0.11831451046264363</v>
      </c>
      <c r="L31" s="103">
        <f>IFERROR((G31+$H31)*(1+Dashboard!$D$7)*(1+Dashboard!$D$8),"-")</f>
        <v>9.8829532555357105E-2</v>
      </c>
      <c r="M31" s="53">
        <f>IFERROR(CT!M31*(1+Dashboard!$D$14)^($B31-$B$11),"-")</f>
        <v>137.61603958596868</v>
      </c>
      <c r="N31" s="54">
        <f>IFERROR(CT!N31*(1+Dashboard!$D$14)^($B31-$B$11),"-")</f>
        <v>157.3990528236462</v>
      </c>
      <c r="O31" s="109">
        <f>M31*(1+Dashboard!$D$8)</f>
        <v>148.62532275284619</v>
      </c>
      <c r="P31" s="111">
        <f>N31*(1+Dashboard!$D$10)*(1+Dashboard!$D$7)*(1+Dashboard!$D$8)</f>
        <v>186.52769929691695</v>
      </c>
      <c r="Q31" s="112">
        <f>O31*Dashboard!$D$9+P31*(1-Dashboard!$D$9)</f>
        <v>167.57651102488157</v>
      </c>
      <c r="R31" s="51">
        <f>IFERROR(CT!R31*(1+Dashboard!$D$14)^($B31-$B$11),"-")</f>
        <v>5.4905622953778953E-2</v>
      </c>
      <c r="S31" s="49">
        <f>IFERROR(CT!S31*(1+Dashboard!$D$14)^($B31-$B$11),"-")</f>
        <v>5.6075777637027015E-2</v>
      </c>
      <c r="T31" s="49">
        <f>IFERROR(CT!T31*(1+Dashboard!$D$14)^($B31-$B$11),"-")</f>
        <v>5.3487179883710892E-2</v>
      </c>
      <c r="U31" s="52">
        <f>IFERROR(CT!U31*(1+Dashboard!$D$14)^($B31-$B$11),"-")</f>
        <v>5.3827064982480757E-2</v>
      </c>
      <c r="W31" s="36">
        <v>2038</v>
      </c>
      <c r="X31" s="47"/>
      <c r="Y31" s="51" t="str">
        <f>IFERROR(CT!Y31*(1+Dashboard!$D$14)^($B31-$B$11),"-")</f>
        <v>-</v>
      </c>
      <c r="Z31" s="49" t="str">
        <f>IFERROR(CT!Z31*(1+Dashboard!$D$14)^($B31-$B$11),"-")</f>
        <v>-</v>
      </c>
      <c r="AA31" s="49" t="str">
        <f>IFERROR(CT!AA31*(1+Dashboard!$D$14)^($B31-$B$11),"-")</f>
        <v>-</v>
      </c>
      <c r="AB31" s="52" t="str">
        <f>IFERROR(CT!AB31*(1+Dashboard!$D$14)^($B31-$B$11),"-")</f>
        <v>-</v>
      </c>
      <c r="AC31" s="53" t="str">
        <f>IFERROR(CT!AC31*(1+Dashboard!$D$14)^($B31-$B$11),"-")</f>
        <v>-</v>
      </c>
      <c r="AD31" s="55" t="str">
        <f>IFERROR(CT!AD31*(1+Dashboard!$D$14)^($B31-$B$11),"-")</f>
        <v>-</v>
      </c>
      <c r="AE31" s="109" t="str">
        <f>IFERROR(AC31*(1+Dashboard!$D$8),"-")</f>
        <v>-</v>
      </c>
      <c r="AF31" s="119" t="str">
        <f>IFERROR(AD31*(1+Dashboard!$D$7)*(1+Dashboard!$D$8)*(1+Dashboard!$D$10),"-")</f>
        <v>-</v>
      </c>
      <c r="AG31" s="112" t="str">
        <f>IF(AND(AE31="-",AF31="-"),"-",IFERROR(AE31*Dashboard!$D$9,0)+IFERROR(AF31*(1-Dashboard!$D$9),0))</f>
        <v>-</v>
      </c>
      <c r="AH31" s="51" t="str">
        <f>IFERROR(CT!AH31*(1+Dashboard!$D$14)^($B31-$B$11),"-")</f>
        <v>-</v>
      </c>
      <c r="AI31" s="49" t="str">
        <f>IFERROR(CT!AI31*(1+Dashboard!$D$14)^($B31-$B$11),"-")</f>
        <v>-</v>
      </c>
      <c r="AJ31" s="49" t="str">
        <f>IFERROR(CT!AJ31*(1+Dashboard!$D$14)^($B31-$B$11),"-")</f>
        <v>-</v>
      </c>
      <c r="AK31" s="52" t="str">
        <f>IFERROR(CT!AK31*(1+Dashboard!$D$14)^($B31-$B$11),"-")</f>
        <v>-</v>
      </c>
      <c r="AL31" s="53" t="str">
        <f>IFERROR(CT!AL31*(1+Dashboard!$D$14)^($B31-$B$11),"-")</f>
        <v>-</v>
      </c>
      <c r="AM31" s="55" t="str">
        <f>IFERROR(CT!AM31*(1+Dashboard!$D$14)^($B31-$B$11),"-")</f>
        <v>-</v>
      </c>
      <c r="AN31" s="109" t="str">
        <f>IFERROR(AL31*(1+Dashboard!$D$8),"-")</f>
        <v>-</v>
      </c>
      <c r="AO31" s="119" t="str">
        <f>IFERROR(AM31*(1+Dashboard!$D$7)*(1+Dashboard!$D$8)*(1+Dashboard!$D$10),"-")</f>
        <v>-</v>
      </c>
      <c r="AP31" s="112" t="str">
        <f>IF(AND(AN31="-",AO31="-"),"-",IFERROR(AN31*Dashboard!$D$9,0)+IFERROR(AO31*(1-Dashboard!$D$9),0))</f>
        <v>-</v>
      </c>
      <c r="AQ31" s="56">
        <f>IFERROR(CT!AQ31*(1+Dashboard!$D$14)^($B31-$B$11),"-")</f>
        <v>3.8691002025692756E-4</v>
      </c>
      <c r="AR31" s="58">
        <f>IFERROR(CT!AR31*(1+Dashboard!$D$14)^($B31-$B$11),"-")</f>
        <v>3.8691002025692756E-4</v>
      </c>
      <c r="AT31" s="36">
        <v>2038</v>
      </c>
      <c r="AU31" s="47"/>
      <c r="AV31" s="51" t="str">
        <f>IFERROR(CT!AV31*(1+Dashboard!$D$14)^($B31-$B$11),"-")</f>
        <v>-</v>
      </c>
      <c r="AW31" s="49" t="str">
        <f>IFERROR(CT!AW31*(1+Dashboard!$D$14)^($B31-$B$11),"-")</f>
        <v>-</v>
      </c>
      <c r="AX31" s="49" t="str">
        <f>IFERROR(CT!AX31*(1+Dashboard!$D$14)^($B31-$B$11),"-")</f>
        <v>-</v>
      </c>
      <c r="AY31" s="52" t="str">
        <f>IFERROR(CT!AY31*(1+Dashboard!$D$14)^($B31-$B$11),"-")</f>
        <v>-</v>
      </c>
      <c r="AZ31" s="53" t="str">
        <f>IFERROR(CT!AZ31*(1+Dashboard!$D$14)^($B31-$B$11),"-")</f>
        <v>-</v>
      </c>
      <c r="BA31" s="55" t="str">
        <f>IFERROR(CT!BA31*(1+Dashboard!$D$14)^($B31-$B$11),"-")</f>
        <v>-</v>
      </c>
      <c r="BB31" s="109" t="str">
        <f>IFERROR(AZ31*(1+Dashboard!$D$8),"-")</f>
        <v>-</v>
      </c>
      <c r="BC31" s="119" t="str">
        <f>IFERROR(BA31*(1+Dashboard!$D$7)*(1+Dashboard!$D$8)*(1+Dashboard!$D$10),"-")</f>
        <v>-</v>
      </c>
      <c r="BD31" s="112" t="str">
        <f>IF(AND(BB31="-",BC31="-"),"-",IFERROR(BB31*Dashboard!$D$9,0)+IFERROR(BC31*(1-Dashboard!$D$9),0))</f>
        <v>-</v>
      </c>
      <c r="BE31" s="51" t="str">
        <f>IFERROR(CT!BE31*(1+Dashboard!$D$14)^($B31-$B$11),"-")</f>
        <v>-</v>
      </c>
      <c r="BF31" s="49" t="str">
        <f>IFERROR(CT!BF31*(1+Dashboard!$D$14)^($B31-$B$11),"-")</f>
        <v>-</v>
      </c>
      <c r="BG31" s="49" t="str">
        <f>IFERROR(CT!BG31*(1+Dashboard!$D$14)^($B31-$B$11),"-")</f>
        <v>-</v>
      </c>
      <c r="BH31" s="52" t="str">
        <f>IFERROR(CT!BH31*(1+Dashboard!$D$14)^($B31-$B$11),"-")</f>
        <v>-</v>
      </c>
      <c r="BI31" s="53" t="str">
        <f>IFERROR(CT!BI31*(1+Dashboard!$D$14)^($B31-$B$11),"-")</f>
        <v>-</v>
      </c>
      <c r="BJ31" s="55" t="str">
        <f>IFERROR(CT!BJ31*(1+Dashboard!$D$14)^($B31-$B$11),"-")</f>
        <v>-</v>
      </c>
      <c r="BK31" s="109" t="str">
        <f>IFERROR(BI31*(1+Dashboard!$D$8),"-")</f>
        <v>-</v>
      </c>
      <c r="BL31" s="119" t="str">
        <f>IFERROR(BJ31*(1+Dashboard!$D$7)*(1+Dashboard!$D$8)*(1+Dashboard!$D$10),"-")</f>
        <v>-</v>
      </c>
      <c r="BM31" s="112" t="str">
        <f>IF(AND(BK31="-",BL31="-"),"-",IFERROR(BK31*Dashboard!$D$9,0)+IFERROR(BL31*(1-Dashboard!$D$9),0))</f>
        <v>-</v>
      </c>
      <c r="BO31" s="36">
        <v>2038</v>
      </c>
      <c r="BP31" s="47"/>
      <c r="BQ31" s="59">
        <f>IFERROR(CT!BQ31*(1+Dashboard!$D$14)^($B31-$B$11),"-")</f>
        <v>139.67905522196529</v>
      </c>
      <c r="BR31" s="53" t="str">
        <f>IFERROR(CT!BR31*(1+Dashboard!$D$14)^($B31-$B$11),"-")</f>
        <v>-</v>
      </c>
      <c r="BS31" s="57" t="str">
        <f>IFERROR(CT!BS31*(1+Dashboard!$D$14)^($B31-$B$11),"-")</f>
        <v>-</v>
      </c>
      <c r="BT31" s="112" t="str">
        <f>IF(AND(BR31="-",BS31="-"),"-",IFERROR(BR31*Dashboard!$D$9,0)+IFERROR(BS31*(1-Dashboard!$D$9),0))</f>
        <v>-</v>
      </c>
      <c r="BU31" s="53" t="str">
        <f>IFERROR(CT!BU31*(1+Dashboard!$D$14)^($B31-$B$11),"-")</f>
        <v>-</v>
      </c>
      <c r="BV31" s="57" t="str">
        <f>IFERROR(CT!BV31*(1+Dashboard!$D$14)^($B31-$B$11),"-")</f>
        <v>-</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f>IFERROR(CT!D32*(1+Dashboard!$D$14)^($B32-$B$11),"-")</f>
        <v>0.10251854245726313</v>
      </c>
      <c r="E32" s="49">
        <f>IFERROR(CT!E32*(1+Dashboard!$D$14)^($B32-$B$11),"-")</f>
        <v>8.7441810513037746E-2</v>
      </c>
      <c r="F32" s="49">
        <f>IFERROR(CT!F32*(1+Dashboard!$D$14)^($B32-$B$11),"-")</f>
        <v>0.1045295318346192</v>
      </c>
      <c r="G32" s="49">
        <f>IFERROR(CT!G32*(1+Dashboard!$D$14)^($B32-$B$11),"-")</f>
        <v>8.5957059538824987E-2</v>
      </c>
      <c r="H32" s="50">
        <f>IFERROR(CT!H32*(1+Dashboard!$D$14)^($B32-$B$11),"-")</f>
        <v>4.6773915363955646E-3</v>
      </c>
      <c r="I32" s="101">
        <f>IFERROR((D32+$H32)*(1+Dashboard!$D$7)*(1+Dashboard!$D$8),"-")</f>
        <v>0.12503333741020353</v>
      </c>
      <c r="J32" s="102">
        <f>IFERROR((E32+$H32)*(1+Dashboard!$D$7)*(1+Dashboard!$D$8),"-")</f>
        <v>0.10744783727045902</v>
      </c>
      <c r="K32" s="102">
        <f>IFERROR((F32+$H32)*(1+Dashboard!$D$7)*(1+Dashboard!$D$8),"-")</f>
        <v>0.12737895541995164</v>
      </c>
      <c r="L32" s="103">
        <f>IFERROR((G32+$H32)*(1+Dashboard!$D$7)*(1+Dashboard!$D$8),"-")</f>
        <v>0.10571602373413727</v>
      </c>
      <c r="M32" s="53">
        <f>IFERROR(CT!M32*(1+Dashboard!$D$14)^($B32-$B$11),"-")</f>
        <v>142.70850076197235</v>
      </c>
      <c r="N32" s="54">
        <f>IFERROR(CT!N32*(1+Dashboard!$D$14)^($B32-$B$11),"-")</f>
        <v>163.11693419208913</v>
      </c>
      <c r="O32" s="109">
        <f>M32*(1+Dashboard!$D$8)</f>
        <v>154.12518082293013</v>
      </c>
      <c r="P32" s="111">
        <f>N32*(1+Dashboard!$D$10)*(1+Dashboard!$D$7)*(1+Dashboard!$D$8)</f>
        <v>193.30374551431922</v>
      </c>
      <c r="Q32" s="112">
        <f>O32*Dashboard!$D$9+P32*(1-Dashboard!$D$9)</f>
        <v>173.71446316862466</v>
      </c>
      <c r="R32" s="51">
        <f>IFERROR(CT!R32*(1+Dashboard!$D$14)^($B32-$B$11),"-")</f>
        <v>5.5399932907178498E-2</v>
      </c>
      <c r="S32" s="49">
        <f>IFERROR(CT!S32*(1+Dashboard!$D$14)^($B32-$B$11),"-")</f>
        <v>5.6580622378592675E-2</v>
      </c>
      <c r="T32" s="49">
        <f>IFERROR(CT!T32*(1+Dashboard!$D$14)^($B32-$B$11),"-")</f>
        <v>5.396871973288167E-2</v>
      </c>
      <c r="U32" s="52">
        <f>IFERROR(CT!U32*(1+Dashboard!$D$14)^($B32-$B$11),"-")</f>
        <v>5.4311664783953238E-2</v>
      </c>
      <c r="W32" s="36">
        <v>2039</v>
      </c>
      <c r="X32" s="47"/>
      <c r="Y32" s="51" t="str">
        <f>IFERROR(CT!Y32*(1+Dashboard!$D$14)^($B32-$B$11),"-")</f>
        <v>-</v>
      </c>
      <c r="Z32" s="49" t="str">
        <f>IFERROR(CT!Z32*(1+Dashboard!$D$14)^($B32-$B$11),"-")</f>
        <v>-</v>
      </c>
      <c r="AA32" s="49" t="str">
        <f>IFERROR(CT!AA32*(1+Dashboard!$D$14)^($B32-$B$11),"-")</f>
        <v>-</v>
      </c>
      <c r="AB32" s="52" t="str">
        <f>IFERROR(CT!AB32*(1+Dashboard!$D$14)^($B32-$B$11),"-")</f>
        <v>-</v>
      </c>
      <c r="AC32" s="53" t="str">
        <f>IFERROR(CT!AC32*(1+Dashboard!$D$14)^($B32-$B$11),"-")</f>
        <v>-</v>
      </c>
      <c r="AD32" s="55" t="str">
        <f>IFERROR(CT!AD32*(1+Dashboard!$D$14)^($B32-$B$11),"-")</f>
        <v>-</v>
      </c>
      <c r="AE32" s="109" t="str">
        <f>IFERROR(AC32*(1+Dashboard!$D$8),"-")</f>
        <v>-</v>
      </c>
      <c r="AF32" s="119" t="str">
        <f>IFERROR(AD32*(1+Dashboard!$D$7)*(1+Dashboard!$D$8)*(1+Dashboard!$D$10),"-")</f>
        <v>-</v>
      </c>
      <c r="AG32" s="112" t="str">
        <f>IF(AND(AE32="-",AF32="-"),"-",IFERROR(AE32*Dashboard!$D$9,0)+IFERROR(AF32*(1-Dashboard!$D$9),0))</f>
        <v>-</v>
      </c>
      <c r="AH32" s="51" t="str">
        <f>IFERROR(CT!AH32*(1+Dashboard!$D$14)^($B32-$B$11),"-")</f>
        <v>-</v>
      </c>
      <c r="AI32" s="49" t="str">
        <f>IFERROR(CT!AI32*(1+Dashboard!$D$14)^($B32-$B$11),"-")</f>
        <v>-</v>
      </c>
      <c r="AJ32" s="49" t="str">
        <f>IFERROR(CT!AJ32*(1+Dashboard!$D$14)^($B32-$B$11),"-")</f>
        <v>-</v>
      </c>
      <c r="AK32" s="52" t="str">
        <f>IFERROR(CT!AK32*(1+Dashboard!$D$14)^($B32-$B$11),"-")</f>
        <v>-</v>
      </c>
      <c r="AL32" s="53" t="str">
        <f>IFERROR(CT!AL32*(1+Dashboard!$D$14)^($B32-$B$11),"-")</f>
        <v>-</v>
      </c>
      <c r="AM32" s="55" t="str">
        <f>IFERROR(CT!AM32*(1+Dashboard!$D$14)^($B32-$B$11),"-")</f>
        <v>-</v>
      </c>
      <c r="AN32" s="109" t="str">
        <f>IFERROR(AL32*(1+Dashboard!$D$8),"-")</f>
        <v>-</v>
      </c>
      <c r="AO32" s="119" t="str">
        <f>IFERROR(AM32*(1+Dashboard!$D$7)*(1+Dashboard!$D$8)*(1+Dashboard!$D$10),"-")</f>
        <v>-</v>
      </c>
      <c r="AP32" s="112" t="str">
        <f>IF(AND(AN32="-",AO32="-"),"-",IFERROR(AN32*Dashboard!$D$9,0)+IFERROR(AO32*(1-Dashboard!$D$9),0))</f>
        <v>-</v>
      </c>
      <c r="AQ32" s="56">
        <f>IFERROR(CT!AQ32*(1+Dashboard!$D$14)^($B32-$B$11),"-")</f>
        <v>3.9464822066206609E-4</v>
      </c>
      <c r="AR32" s="58">
        <f>IFERROR(CT!AR32*(1+Dashboard!$D$14)^($B32-$B$11),"-")</f>
        <v>3.9464822066206609E-4</v>
      </c>
      <c r="AT32" s="36">
        <v>2039</v>
      </c>
      <c r="AU32" s="47"/>
      <c r="AV32" s="51" t="str">
        <f>IFERROR(CT!AV32*(1+Dashboard!$D$14)^($B32-$B$11),"-")</f>
        <v>-</v>
      </c>
      <c r="AW32" s="49" t="str">
        <f>IFERROR(CT!AW32*(1+Dashboard!$D$14)^($B32-$B$11),"-")</f>
        <v>-</v>
      </c>
      <c r="AX32" s="49" t="str">
        <f>IFERROR(CT!AX32*(1+Dashboard!$D$14)^($B32-$B$11),"-")</f>
        <v>-</v>
      </c>
      <c r="AY32" s="52" t="str">
        <f>IFERROR(CT!AY32*(1+Dashboard!$D$14)^($B32-$B$11),"-")</f>
        <v>-</v>
      </c>
      <c r="AZ32" s="53" t="str">
        <f>IFERROR(CT!AZ32*(1+Dashboard!$D$14)^($B32-$B$11),"-")</f>
        <v>-</v>
      </c>
      <c r="BA32" s="55" t="str">
        <f>IFERROR(CT!BA32*(1+Dashboard!$D$14)^($B32-$B$11),"-")</f>
        <v>-</v>
      </c>
      <c r="BB32" s="109" t="str">
        <f>IFERROR(AZ32*(1+Dashboard!$D$8),"-")</f>
        <v>-</v>
      </c>
      <c r="BC32" s="119" t="str">
        <f>IFERROR(BA32*(1+Dashboard!$D$7)*(1+Dashboard!$D$8)*(1+Dashboard!$D$10),"-")</f>
        <v>-</v>
      </c>
      <c r="BD32" s="112" t="str">
        <f>IF(AND(BB32="-",BC32="-"),"-",IFERROR(BB32*Dashboard!$D$9,0)+IFERROR(BC32*(1-Dashboard!$D$9),0))</f>
        <v>-</v>
      </c>
      <c r="BE32" s="51" t="str">
        <f>IFERROR(CT!BE32*(1+Dashboard!$D$14)^($B32-$B$11),"-")</f>
        <v>-</v>
      </c>
      <c r="BF32" s="49" t="str">
        <f>IFERROR(CT!BF32*(1+Dashboard!$D$14)^($B32-$B$11),"-")</f>
        <v>-</v>
      </c>
      <c r="BG32" s="49" t="str">
        <f>IFERROR(CT!BG32*(1+Dashboard!$D$14)^($B32-$B$11),"-")</f>
        <v>-</v>
      </c>
      <c r="BH32" s="52" t="str">
        <f>IFERROR(CT!BH32*(1+Dashboard!$D$14)^($B32-$B$11),"-")</f>
        <v>-</v>
      </c>
      <c r="BI32" s="53" t="str">
        <f>IFERROR(CT!BI32*(1+Dashboard!$D$14)^($B32-$B$11),"-")</f>
        <v>-</v>
      </c>
      <c r="BJ32" s="55" t="str">
        <f>IFERROR(CT!BJ32*(1+Dashboard!$D$14)^($B32-$B$11),"-")</f>
        <v>-</v>
      </c>
      <c r="BK32" s="109" t="str">
        <f>IFERROR(BI32*(1+Dashboard!$D$8),"-")</f>
        <v>-</v>
      </c>
      <c r="BL32" s="119" t="str">
        <f>IFERROR(BJ32*(1+Dashboard!$D$7)*(1+Dashboard!$D$8)*(1+Dashboard!$D$10),"-")</f>
        <v>-</v>
      </c>
      <c r="BM32" s="112" t="str">
        <f>IF(AND(BK32="-",BL32="-"),"-",IFERROR(BK32*Dashboard!$D$9,0)+IFERROR(BL32*(1-Dashboard!$D$9),0))</f>
        <v>-</v>
      </c>
      <c r="BO32" s="36">
        <v>2039</v>
      </c>
      <c r="BP32" s="47"/>
      <c r="BQ32" s="59">
        <f>IFERROR(CT!BQ32*(1+Dashboard!$D$14)^($B32-$B$11),"-")</f>
        <v>142.4726363264046</v>
      </c>
      <c r="BR32" s="53" t="str">
        <f>IFERROR(CT!BR32*(1+Dashboard!$D$14)^($B32-$B$11),"-")</f>
        <v>-</v>
      </c>
      <c r="BS32" s="57" t="str">
        <f>IFERROR(CT!BS32*(1+Dashboard!$D$14)^($B32-$B$11),"-")</f>
        <v>-</v>
      </c>
      <c r="BT32" s="112" t="str">
        <f>IF(AND(BR32="-",BS32="-"),"-",IFERROR(BR32*Dashboard!$D$9,0)+IFERROR(BS32*(1-Dashboard!$D$9),0))</f>
        <v>-</v>
      </c>
      <c r="BU32" s="53" t="str">
        <f>IFERROR(CT!BU32*(1+Dashboard!$D$14)^($B32-$B$11),"-")</f>
        <v>-</v>
      </c>
      <c r="BV32" s="57" t="str">
        <f>IFERROR(CT!BV32*(1+Dashboard!$D$14)^($B32-$B$11),"-")</f>
        <v>-</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f>IFERROR(CT!D33*(1+Dashboard!$D$14)^($B33-$B$11),"-")</f>
        <v>0.10649664163336586</v>
      </c>
      <c r="E33" s="49">
        <f>IFERROR(CT!E33*(1+Dashboard!$D$14)^($B33-$B$11),"-")</f>
        <v>8.9774757927068488E-2</v>
      </c>
      <c r="F33" s="49">
        <f>IFERROR(CT!F33*(1+Dashboard!$D$14)^($B33-$B$11),"-")</f>
        <v>0.11218827769255831</v>
      </c>
      <c r="G33" s="49">
        <f>IFERROR(CT!G33*(1+Dashboard!$D$14)^($B33-$B$11),"-")</f>
        <v>9.1569747005126378E-2</v>
      </c>
      <c r="H33" s="50">
        <f>IFERROR(CT!H33*(1+Dashboard!$D$14)^($B33-$B$11),"-")</f>
        <v>5.4126675719633451E-3</v>
      </c>
      <c r="I33" s="101">
        <f>IFERROR((D33+$H33)*(1+Dashboard!$D$7)*(1+Dashboard!$D$8),"-")</f>
        <v>0.13053101825709601</v>
      </c>
      <c r="J33" s="102">
        <f>IFERROR((E33+$H33)*(1+Dashboard!$D$7)*(1+Dashboard!$D$8),"-")</f>
        <v>0.11102661310207075</v>
      </c>
      <c r="K33" s="102">
        <f>IFERROR((F33+$H33)*(1+Dashboard!$D$7)*(1+Dashboard!$D$8),"-")</f>
        <v>0.13716974255653808</v>
      </c>
      <c r="L33" s="103">
        <f>IFERROR((G33+$H33)*(1+Dashboard!$D$7)*(1+Dashboard!$D$8),"-")</f>
        <v>0.11312028836271747</v>
      </c>
      <c r="M33" s="53">
        <f>IFERROR(CT!M33*(1+Dashboard!$D$14)^($B33-$B$11),"-")</f>
        <v>147.98940771004683</v>
      </c>
      <c r="N33" s="54">
        <f>IFERROR(CT!N33*(1+Dashboard!$D$14)^($B33-$B$11),"-")</f>
        <v>169.04253070720594</v>
      </c>
      <c r="O33" s="109">
        <f>M33*(1+Dashboard!$D$8)</f>
        <v>159.82856032685058</v>
      </c>
      <c r="P33" s="111">
        <f>N33*(1+Dashboard!$D$10)*(1+Dashboard!$D$7)*(1+Dashboard!$D$8)</f>
        <v>200.32594714195517</v>
      </c>
      <c r="Q33" s="112">
        <f>O33*Dashboard!$D$9+P33*(1-Dashboard!$D$9)</f>
        <v>180.07725373440286</v>
      </c>
      <c r="R33" s="51">
        <f>IFERROR(CT!R33*(1+Dashboard!$D$14)^($B33-$B$11),"-")</f>
        <v>5.5898693084742442E-2</v>
      </c>
      <c r="S33" s="49">
        <f>IFERROR(CT!S33*(1+Dashboard!$D$14)^($B33-$B$11),"-")</f>
        <v>5.7090012187990244E-2</v>
      </c>
      <c r="T33" s="49">
        <f>IFERROR(CT!T33*(1+Dashboard!$D$14)^($B33-$B$11),"-")</f>
        <v>5.4454594838217449E-2</v>
      </c>
      <c r="U33" s="52">
        <f>IFERROR(CT!U33*(1+Dashboard!$D$14)^($B33-$B$11),"-")</f>
        <v>5.4800627390042017E-2</v>
      </c>
      <c r="W33" s="36">
        <v>2040</v>
      </c>
      <c r="X33" s="47"/>
      <c r="Y33" s="51" t="str">
        <f>IFERROR(CT!Y33*(1+Dashboard!$D$14)^($B33-$B$11),"-")</f>
        <v>-</v>
      </c>
      <c r="Z33" s="49" t="str">
        <f>IFERROR(CT!Z33*(1+Dashboard!$D$14)^($B33-$B$11),"-")</f>
        <v>-</v>
      </c>
      <c r="AA33" s="49" t="str">
        <f>IFERROR(CT!AA33*(1+Dashboard!$D$14)^($B33-$B$11),"-")</f>
        <v>-</v>
      </c>
      <c r="AB33" s="52" t="str">
        <f>IFERROR(CT!AB33*(1+Dashboard!$D$14)^($B33-$B$11),"-")</f>
        <v>-</v>
      </c>
      <c r="AC33" s="53" t="str">
        <f>IFERROR(CT!AC33*(1+Dashboard!$D$14)^($B33-$B$11),"-")</f>
        <v>-</v>
      </c>
      <c r="AD33" s="55" t="str">
        <f>IFERROR(CT!AD33*(1+Dashboard!$D$14)^($B33-$B$11),"-")</f>
        <v>-</v>
      </c>
      <c r="AE33" s="109" t="str">
        <f>IFERROR(AC33*(1+Dashboard!$D$8),"-")</f>
        <v>-</v>
      </c>
      <c r="AF33" s="119" t="str">
        <f>IFERROR(AD33*(1+Dashboard!$D$7)*(1+Dashboard!$D$8)*(1+Dashboard!$D$10),"-")</f>
        <v>-</v>
      </c>
      <c r="AG33" s="112" t="str">
        <f>IF(AND(AE33="-",AF33="-"),"-",IFERROR(AE33*Dashboard!$D$9,0)+IFERROR(AF33*(1-Dashboard!$D$9),0))</f>
        <v>-</v>
      </c>
      <c r="AH33" s="51" t="str">
        <f>IFERROR(CT!AH33*(1+Dashboard!$D$14)^($B33-$B$11),"-")</f>
        <v>-</v>
      </c>
      <c r="AI33" s="49" t="str">
        <f>IFERROR(CT!AI33*(1+Dashboard!$D$14)^($B33-$B$11),"-")</f>
        <v>-</v>
      </c>
      <c r="AJ33" s="49" t="str">
        <f>IFERROR(CT!AJ33*(1+Dashboard!$D$14)^($B33-$B$11),"-")</f>
        <v>-</v>
      </c>
      <c r="AK33" s="52" t="str">
        <f>IFERROR(CT!AK33*(1+Dashboard!$D$14)^($B33-$B$11),"-")</f>
        <v>-</v>
      </c>
      <c r="AL33" s="53" t="str">
        <f>IFERROR(CT!AL33*(1+Dashboard!$D$14)^($B33-$B$11),"-")</f>
        <v>-</v>
      </c>
      <c r="AM33" s="55" t="str">
        <f>IFERROR(CT!AM33*(1+Dashboard!$D$14)^($B33-$B$11),"-")</f>
        <v>-</v>
      </c>
      <c r="AN33" s="109" t="str">
        <f>IFERROR(AL33*(1+Dashboard!$D$8),"-")</f>
        <v>-</v>
      </c>
      <c r="AO33" s="119" t="str">
        <f>IFERROR(AM33*(1+Dashboard!$D$7)*(1+Dashboard!$D$8)*(1+Dashboard!$D$10),"-")</f>
        <v>-</v>
      </c>
      <c r="AP33" s="112" t="str">
        <f>IF(AND(AN33="-",AO33="-"),"-",IFERROR(AN33*Dashboard!$D$9,0)+IFERROR(AO33*(1-Dashboard!$D$9),0))</f>
        <v>-</v>
      </c>
      <c r="AQ33" s="56">
        <f>IFERROR(CT!AQ33*(1+Dashboard!$D$14)^($B33-$B$11),"-")</f>
        <v>4.0254118507530742E-4</v>
      </c>
      <c r="AR33" s="58">
        <f>IFERROR(CT!AR33*(1+Dashboard!$D$14)^($B33-$B$11),"-")</f>
        <v>4.0254118507530742E-4</v>
      </c>
      <c r="AT33" s="36">
        <v>2040</v>
      </c>
      <c r="AU33" s="47"/>
      <c r="AV33" s="51" t="str">
        <f>IFERROR(CT!AV33*(1+Dashboard!$D$14)^($B33-$B$11),"-")</f>
        <v>-</v>
      </c>
      <c r="AW33" s="49" t="str">
        <f>IFERROR(CT!AW33*(1+Dashboard!$D$14)^($B33-$B$11),"-")</f>
        <v>-</v>
      </c>
      <c r="AX33" s="49" t="str">
        <f>IFERROR(CT!AX33*(1+Dashboard!$D$14)^($B33-$B$11),"-")</f>
        <v>-</v>
      </c>
      <c r="AY33" s="52" t="str">
        <f>IFERROR(CT!AY33*(1+Dashboard!$D$14)^($B33-$B$11),"-")</f>
        <v>-</v>
      </c>
      <c r="AZ33" s="53" t="str">
        <f>IFERROR(CT!AZ33*(1+Dashboard!$D$14)^($B33-$B$11),"-")</f>
        <v>-</v>
      </c>
      <c r="BA33" s="55" t="str">
        <f>IFERROR(CT!BA33*(1+Dashboard!$D$14)^($B33-$B$11),"-")</f>
        <v>-</v>
      </c>
      <c r="BB33" s="109" t="str">
        <f>IFERROR(AZ33*(1+Dashboard!$D$8),"-")</f>
        <v>-</v>
      </c>
      <c r="BC33" s="119" t="str">
        <f>IFERROR(BA33*(1+Dashboard!$D$7)*(1+Dashboard!$D$8)*(1+Dashboard!$D$10),"-")</f>
        <v>-</v>
      </c>
      <c r="BD33" s="112" t="str">
        <f>IF(AND(BB33="-",BC33="-"),"-",IFERROR(BB33*Dashboard!$D$9,0)+IFERROR(BC33*(1-Dashboard!$D$9),0))</f>
        <v>-</v>
      </c>
      <c r="BE33" s="51" t="str">
        <f>IFERROR(CT!BE33*(1+Dashboard!$D$14)^($B33-$B$11),"-")</f>
        <v>-</v>
      </c>
      <c r="BF33" s="49" t="str">
        <f>IFERROR(CT!BF33*(1+Dashboard!$D$14)^($B33-$B$11),"-")</f>
        <v>-</v>
      </c>
      <c r="BG33" s="49" t="str">
        <f>IFERROR(CT!BG33*(1+Dashboard!$D$14)^($B33-$B$11),"-")</f>
        <v>-</v>
      </c>
      <c r="BH33" s="52" t="str">
        <f>IFERROR(CT!BH33*(1+Dashboard!$D$14)^($B33-$B$11),"-")</f>
        <v>-</v>
      </c>
      <c r="BI33" s="53" t="str">
        <f>IFERROR(CT!BI33*(1+Dashboard!$D$14)^($B33-$B$11),"-")</f>
        <v>-</v>
      </c>
      <c r="BJ33" s="55" t="str">
        <f>IFERROR(CT!BJ33*(1+Dashboard!$D$14)^($B33-$B$11),"-")</f>
        <v>-</v>
      </c>
      <c r="BK33" s="109" t="str">
        <f>IFERROR(BI33*(1+Dashboard!$D$8),"-")</f>
        <v>-</v>
      </c>
      <c r="BL33" s="119" t="str">
        <f>IFERROR(BJ33*(1+Dashboard!$D$7)*(1+Dashboard!$D$8)*(1+Dashboard!$D$10),"-")</f>
        <v>-</v>
      </c>
      <c r="BM33" s="112" t="str">
        <f>IF(AND(BK33="-",BL33="-"),"-",IFERROR(BK33*Dashboard!$D$9,0)+IFERROR(BL33*(1-Dashboard!$D$9),0))</f>
        <v>-</v>
      </c>
      <c r="BO33" s="36">
        <v>2040</v>
      </c>
      <c r="BP33" s="47"/>
      <c r="BQ33" s="59">
        <f>IFERROR(CT!BQ33*(1+Dashboard!$D$14)^($B33-$B$11),"-")</f>
        <v>145.32208905293268</v>
      </c>
      <c r="BR33" s="53" t="str">
        <f>IFERROR(CT!BR33*(1+Dashboard!$D$14)^($B33-$B$11),"-")</f>
        <v>-</v>
      </c>
      <c r="BS33" s="57" t="str">
        <f>IFERROR(CT!BS33*(1+Dashboard!$D$14)^($B33-$B$11),"-")</f>
        <v>-</v>
      </c>
      <c r="BT33" s="112" t="str">
        <f>IF(AND(BR33="-",BS33="-"),"-",IFERROR(BR33*Dashboard!$D$9,0)+IFERROR(BS33*(1-Dashboard!$D$9),0))</f>
        <v>-</v>
      </c>
      <c r="BU33" s="53" t="str">
        <f>IFERROR(CT!BU33*(1+Dashboard!$D$14)^($B33-$B$11),"-")</f>
        <v>-</v>
      </c>
      <c r="BV33" s="57" t="str">
        <f>IFERROR(CT!BV33*(1+Dashboard!$D$14)^($B33-$B$11),"-")</f>
        <v>-</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f>IFERROR(CT!D34*(1+Dashboard!$D$14)^($B34-$B$11),"-")</f>
        <v>0.11062910579238376</v>
      </c>
      <c r="E34" s="49">
        <f>IFERROR(CT!E34*(1+Dashboard!$D$14)^($B34-$B$11),"-")</f>
        <v>9.2169948375692146E-2</v>
      </c>
      <c r="F34" s="49">
        <f>IFERROR(CT!F34*(1+Dashboard!$D$14)^($B34-$B$11),"-")</f>
        <v>0.12040817011919439</v>
      </c>
      <c r="G34" s="49">
        <f>IFERROR(CT!G34*(1+Dashboard!$D$14)^($B34-$B$11),"-")</f>
        <v>9.7548922817625144E-2</v>
      </c>
      <c r="H34" s="50">
        <f>IFERROR(CT!H34*(1+Dashboard!$D$14)^($B34-$B$11),"-")</f>
        <v>6.2635274418698858E-3</v>
      </c>
      <c r="I34" s="101">
        <f>IFERROR((D34+$H34)*(1+Dashboard!$D$7)*(1+Dashboard!$D$8),"-")</f>
        <v>0.13634356740443346</v>
      </c>
      <c r="J34" s="102">
        <f>IFERROR((E34+$H34)*(1+Dashboard!$D$7)*(1+Dashboard!$D$8),"-")</f>
        <v>0.11481280619360437</v>
      </c>
      <c r="K34" s="102">
        <f>IFERROR((F34+$H34)*(1+Dashboard!$D$7)*(1+Dashboard!$D$8),"-")</f>
        <v>0.14774986803522541</v>
      </c>
      <c r="L34" s="103">
        <f>IFERROR((G34+$H34)*(1+Dashboard!$D$7)*(1+Dashboard!$D$8),"-")</f>
        <v>0.12108684198267503</v>
      </c>
      <c r="M34" s="53">
        <f>IFERROR(CT!M34*(1+Dashboard!$D$14)^($B34-$B$11),"-")</f>
        <v>153.46573383809528</v>
      </c>
      <c r="N34" s="54">
        <f>IFERROR(CT!N34*(1+Dashboard!$D$14)^($B34-$B$11),"-")</f>
        <v>175.18338809780369</v>
      </c>
      <c r="O34" s="109">
        <f>M34*(1+Dashboard!$D$8)</f>
        <v>165.7429925451429</v>
      </c>
      <c r="P34" s="111">
        <f>N34*(1+Dashboard!$D$10)*(1+Dashboard!$D$7)*(1+Dashboard!$D$8)</f>
        <v>207.60324633931469</v>
      </c>
      <c r="Q34" s="112">
        <f>O34*Dashboard!$D$9+P34*(1-Dashboard!$D$9)</f>
        <v>186.6731194422288</v>
      </c>
      <c r="R34" s="51">
        <f>IFERROR(CT!R34*(1+Dashboard!$D$14)^($B34-$B$11),"-")</f>
        <v>5.6401943551403662E-2</v>
      </c>
      <c r="S34" s="49">
        <f>IFERROR(CT!S34*(1+Dashboard!$D$14)^($B34-$B$11),"-")</f>
        <v>5.7603987984020846E-2</v>
      </c>
      <c r="T34" s="49">
        <f>IFERROR(CT!T34*(1+Dashboard!$D$14)^($B34-$B$11),"-")</f>
        <v>5.4944844229605466E-2</v>
      </c>
      <c r="U34" s="52">
        <f>IFERROR(CT!U34*(1+Dashboard!$D$14)^($B34-$B$11),"-")</f>
        <v>5.5293992078650336E-2</v>
      </c>
      <c r="W34" s="36">
        <v>2041</v>
      </c>
      <c r="X34" s="47"/>
      <c r="Y34" s="51" t="str">
        <f>IFERROR(CT!Y34*(1+Dashboard!$D$14)^($B34-$B$11),"-")</f>
        <v>-</v>
      </c>
      <c r="Z34" s="49" t="str">
        <f>IFERROR(CT!Z34*(1+Dashboard!$D$14)^($B34-$B$11),"-")</f>
        <v>-</v>
      </c>
      <c r="AA34" s="49" t="str">
        <f>IFERROR(CT!AA34*(1+Dashboard!$D$14)^($B34-$B$11),"-")</f>
        <v>-</v>
      </c>
      <c r="AB34" s="52" t="str">
        <f>IFERROR(CT!AB34*(1+Dashboard!$D$14)^($B34-$B$11),"-")</f>
        <v>-</v>
      </c>
      <c r="AC34" s="53" t="str">
        <f>IFERROR(CT!AC34*(1+Dashboard!$D$14)^($B34-$B$11),"-")</f>
        <v>-</v>
      </c>
      <c r="AD34" s="55" t="str">
        <f>IFERROR(CT!AD34*(1+Dashboard!$D$14)^($B34-$B$11),"-")</f>
        <v>-</v>
      </c>
      <c r="AE34" s="109" t="str">
        <f>IFERROR(AC34*(1+Dashboard!$D$8),"-")</f>
        <v>-</v>
      </c>
      <c r="AF34" s="119" t="str">
        <f>IFERROR(AD34*(1+Dashboard!$D$7)*(1+Dashboard!$D$8)*(1+Dashboard!$D$10),"-")</f>
        <v>-</v>
      </c>
      <c r="AG34" s="112" t="str">
        <f>IF(AND(AE34="-",AF34="-"),"-",IFERROR(AE34*Dashboard!$D$9,0)+IFERROR(AF34*(1-Dashboard!$D$9),0))</f>
        <v>-</v>
      </c>
      <c r="AH34" s="51" t="str">
        <f>IFERROR(CT!AH34*(1+Dashboard!$D$14)^($B34-$B$11),"-")</f>
        <v>-</v>
      </c>
      <c r="AI34" s="49" t="str">
        <f>IFERROR(CT!AI34*(1+Dashboard!$D$14)^($B34-$B$11),"-")</f>
        <v>-</v>
      </c>
      <c r="AJ34" s="49" t="str">
        <f>IFERROR(CT!AJ34*(1+Dashboard!$D$14)^($B34-$B$11),"-")</f>
        <v>-</v>
      </c>
      <c r="AK34" s="52" t="str">
        <f>IFERROR(CT!AK34*(1+Dashboard!$D$14)^($B34-$B$11),"-")</f>
        <v>-</v>
      </c>
      <c r="AL34" s="53" t="str">
        <f>IFERROR(CT!AL34*(1+Dashboard!$D$14)^($B34-$B$11),"-")</f>
        <v>-</v>
      </c>
      <c r="AM34" s="55" t="str">
        <f>IFERROR(CT!AM34*(1+Dashboard!$D$14)^($B34-$B$11),"-")</f>
        <v>-</v>
      </c>
      <c r="AN34" s="109" t="str">
        <f>IFERROR(AL34*(1+Dashboard!$D$8),"-")</f>
        <v>-</v>
      </c>
      <c r="AO34" s="119" t="str">
        <f>IFERROR(AM34*(1+Dashboard!$D$7)*(1+Dashboard!$D$8)*(1+Dashboard!$D$10),"-")</f>
        <v>-</v>
      </c>
      <c r="AP34" s="112" t="str">
        <f>IF(AND(AN34="-",AO34="-"),"-",IFERROR(AN34*Dashboard!$D$9,0)+IFERROR(AO34*(1-Dashboard!$D$9),0))</f>
        <v>-</v>
      </c>
      <c r="AQ34" s="56">
        <f>IFERROR(CT!AQ34*(1+Dashboard!$D$14)^($B34-$B$11),"-")</f>
        <v>4.1059200877681347E-4</v>
      </c>
      <c r="AR34" s="58">
        <f>IFERROR(CT!AR34*(1+Dashboard!$D$14)^($B34-$B$11),"-")</f>
        <v>4.1059200877681347E-4</v>
      </c>
      <c r="AT34" s="36">
        <v>2041</v>
      </c>
      <c r="AU34" s="47"/>
      <c r="AV34" s="51" t="str">
        <f>IFERROR(CT!AV34*(1+Dashboard!$D$14)^($B34-$B$11),"-")</f>
        <v>-</v>
      </c>
      <c r="AW34" s="49" t="str">
        <f>IFERROR(CT!AW34*(1+Dashboard!$D$14)^($B34-$B$11),"-")</f>
        <v>-</v>
      </c>
      <c r="AX34" s="49" t="str">
        <f>IFERROR(CT!AX34*(1+Dashboard!$D$14)^($B34-$B$11),"-")</f>
        <v>-</v>
      </c>
      <c r="AY34" s="52" t="str">
        <f>IFERROR(CT!AY34*(1+Dashboard!$D$14)^($B34-$B$11),"-")</f>
        <v>-</v>
      </c>
      <c r="AZ34" s="53" t="str">
        <f>IFERROR(CT!AZ34*(1+Dashboard!$D$14)^($B34-$B$11),"-")</f>
        <v>-</v>
      </c>
      <c r="BA34" s="55" t="str">
        <f>IFERROR(CT!BA34*(1+Dashboard!$D$14)^($B34-$B$11),"-")</f>
        <v>-</v>
      </c>
      <c r="BB34" s="109" t="str">
        <f>IFERROR(AZ34*(1+Dashboard!$D$8),"-")</f>
        <v>-</v>
      </c>
      <c r="BC34" s="119" t="str">
        <f>IFERROR(BA34*(1+Dashboard!$D$7)*(1+Dashboard!$D$8)*(1+Dashboard!$D$10),"-")</f>
        <v>-</v>
      </c>
      <c r="BD34" s="112" t="str">
        <f>IF(AND(BB34="-",BC34="-"),"-",IFERROR(BB34*Dashboard!$D$9,0)+IFERROR(BC34*(1-Dashboard!$D$9),0))</f>
        <v>-</v>
      </c>
      <c r="BE34" s="51" t="str">
        <f>IFERROR(CT!BE34*(1+Dashboard!$D$14)^($B34-$B$11),"-")</f>
        <v>-</v>
      </c>
      <c r="BF34" s="49" t="str">
        <f>IFERROR(CT!BF34*(1+Dashboard!$D$14)^($B34-$B$11),"-")</f>
        <v>-</v>
      </c>
      <c r="BG34" s="49" t="str">
        <f>IFERROR(CT!BG34*(1+Dashboard!$D$14)^($B34-$B$11),"-")</f>
        <v>-</v>
      </c>
      <c r="BH34" s="52" t="str">
        <f>IFERROR(CT!BH34*(1+Dashboard!$D$14)^($B34-$B$11),"-")</f>
        <v>-</v>
      </c>
      <c r="BI34" s="53" t="str">
        <f>IFERROR(CT!BI34*(1+Dashboard!$D$14)^($B34-$B$11),"-")</f>
        <v>-</v>
      </c>
      <c r="BJ34" s="55" t="str">
        <f>IFERROR(CT!BJ34*(1+Dashboard!$D$14)^($B34-$B$11),"-")</f>
        <v>-</v>
      </c>
      <c r="BK34" s="109" t="str">
        <f>IFERROR(BI34*(1+Dashboard!$D$8),"-")</f>
        <v>-</v>
      </c>
      <c r="BL34" s="119" t="str">
        <f>IFERROR(BJ34*(1+Dashboard!$D$7)*(1+Dashboard!$D$8)*(1+Dashboard!$D$10),"-")</f>
        <v>-</v>
      </c>
      <c r="BM34" s="112" t="str">
        <f>IF(AND(BK34="-",BL34="-"),"-",IFERROR(BK34*Dashboard!$D$9,0)+IFERROR(BL34*(1-Dashboard!$D$9),0))</f>
        <v>-</v>
      </c>
      <c r="BO34" s="36">
        <v>2041</v>
      </c>
      <c r="BP34" s="47"/>
      <c r="BQ34" s="59">
        <f>IFERROR(CT!BQ34*(1+Dashboard!$D$14)^($B34-$B$11),"-")</f>
        <v>148.22853083399133</v>
      </c>
      <c r="BR34" s="53" t="str">
        <f>IFERROR(CT!BR34*(1+Dashboard!$D$14)^($B34-$B$11),"-")</f>
        <v>-</v>
      </c>
      <c r="BS34" s="57" t="str">
        <f>IFERROR(CT!BS34*(1+Dashboard!$D$14)^($B34-$B$11),"-")</f>
        <v>-</v>
      </c>
      <c r="BT34" s="112" t="str">
        <f>IF(AND(BR34="-",BS34="-"),"-",IFERROR(BR34*Dashboard!$D$9,0)+IFERROR(BS34*(1-Dashboard!$D$9),0))</f>
        <v>-</v>
      </c>
      <c r="BU34" s="53" t="str">
        <f>IFERROR(CT!BU34*(1+Dashboard!$D$14)^($B34-$B$11),"-")</f>
        <v>-</v>
      </c>
      <c r="BV34" s="57" t="str">
        <f>IFERROR(CT!BV34*(1+Dashboard!$D$14)^($B34-$B$11),"-")</f>
        <v>-</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f>IFERROR(CT!D35*(1+Dashboard!$D$14)^($B35-$B$11),"-")</f>
        <v>0.11492192486742205</v>
      </c>
      <c r="E35" s="49">
        <f>IFERROR(CT!E35*(1+Dashboard!$D$14)^($B35-$B$11),"-")</f>
        <v>9.4629042503007327E-2</v>
      </c>
      <c r="F35" s="49">
        <f>IFERROR(CT!F35*(1+Dashboard!$D$14)^($B35-$B$11),"-")</f>
        <v>0.12923032360995548</v>
      </c>
      <c r="G35" s="49">
        <f>IFERROR(CT!G35*(1+Dashboard!$D$14)^($B35-$B$11),"-")</f>
        <v>0.10391851734990884</v>
      </c>
      <c r="H35" s="50">
        <f>IFERROR(CT!H35*(1+Dashboard!$D$14)^($B35-$B$11),"-")</f>
        <v>7.2481406798878137E-3</v>
      </c>
      <c r="I35" s="101">
        <f>IFERROR((D35+$H35)*(1+Dashboard!$D$7)*(1+Dashboard!$D$8),"-")</f>
        <v>0.14249916445438224</v>
      </c>
      <c r="J35" s="102">
        <f>IFERROR((E35+$H35)*(1+Dashboard!$D$7)*(1+Dashboard!$D$8),"-")</f>
        <v>0.11882954646452891</v>
      </c>
      <c r="K35" s="102">
        <f>IFERROR((F35+$H35)*(1+Dashboard!$D$7)*(1+Dashboard!$D$8),"-")</f>
        <v>0.15918848074767325</v>
      </c>
      <c r="L35" s="103">
        <f>IFERROR((G35+$H35)*(1+Dashboard!$D$7)*(1+Dashboard!$D$8),"-")</f>
        <v>0.12966478992595482</v>
      </c>
      <c r="M35" s="53">
        <f>IFERROR(CT!M35*(1+Dashboard!$D$14)^($B35-$B$11),"-")</f>
        <v>159.14471060394823</v>
      </c>
      <c r="N35" s="54">
        <f>IFERROR(CT!N35*(1+Dashboard!$D$14)^($B35-$B$11),"-")</f>
        <v>181.54732620858411</v>
      </c>
      <c r="O35" s="109">
        <f>M35*(1+Dashboard!$D$8)</f>
        <v>171.87628745226411</v>
      </c>
      <c r="P35" s="111">
        <f>N35*(1+Dashboard!$D$10)*(1+Dashboard!$D$7)*(1+Dashboard!$D$8)</f>
        <v>215.1449101103276</v>
      </c>
      <c r="Q35" s="112">
        <f>O35*Dashboard!$D$9+P35*(1-Dashboard!$D$9)</f>
        <v>193.51059878129587</v>
      </c>
      <c r="R35" s="51">
        <f>IFERROR(CT!R35*(1+Dashboard!$D$14)^($B35-$B$11),"-")</f>
        <v>5.690972473279575E-2</v>
      </c>
      <c r="S35" s="49">
        <f>IFERROR(CT!S35*(1+Dashboard!$D$14)^($B35-$B$11),"-")</f>
        <v>5.8122591053873629E-2</v>
      </c>
      <c r="T35" s="49">
        <f>IFERROR(CT!T35*(1+Dashboard!$D$14)^($B35-$B$11),"-")</f>
        <v>5.5439507288315232E-2</v>
      </c>
      <c r="U35" s="52">
        <f>IFERROR(CT!U35*(1+Dashboard!$D$14)^($B35-$B$11),"-")</f>
        <v>5.5791798481296596E-2</v>
      </c>
      <c r="W35" s="36">
        <v>2042</v>
      </c>
      <c r="X35" s="47"/>
      <c r="Y35" s="51" t="str">
        <f>IFERROR(CT!Y35*(1+Dashboard!$D$14)^($B35-$B$11),"-")</f>
        <v>-</v>
      </c>
      <c r="Z35" s="49" t="str">
        <f>IFERROR(CT!Z35*(1+Dashboard!$D$14)^($B35-$B$11),"-")</f>
        <v>-</v>
      </c>
      <c r="AA35" s="49" t="str">
        <f>IFERROR(CT!AA35*(1+Dashboard!$D$14)^($B35-$B$11),"-")</f>
        <v>-</v>
      </c>
      <c r="AB35" s="52" t="str">
        <f>IFERROR(CT!AB35*(1+Dashboard!$D$14)^($B35-$B$11),"-")</f>
        <v>-</v>
      </c>
      <c r="AC35" s="53" t="str">
        <f>IFERROR(CT!AC35*(1+Dashboard!$D$14)^($B35-$B$11),"-")</f>
        <v>-</v>
      </c>
      <c r="AD35" s="55" t="str">
        <f>IFERROR(CT!AD35*(1+Dashboard!$D$14)^($B35-$B$11),"-")</f>
        <v>-</v>
      </c>
      <c r="AE35" s="109" t="str">
        <f>IFERROR(AC35*(1+Dashboard!$D$8),"-")</f>
        <v>-</v>
      </c>
      <c r="AF35" s="119" t="str">
        <f>IFERROR(AD35*(1+Dashboard!$D$7)*(1+Dashboard!$D$8)*(1+Dashboard!$D$10),"-")</f>
        <v>-</v>
      </c>
      <c r="AG35" s="112" t="str">
        <f>IF(AND(AE35="-",AF35="-"),"-",IFERROR(AE35*Dashboard!$D$9,0)+IFERROR(AF35*(1-Dashboard!$D$9),0))</f>
        <v>-</v>
      </c>
      <c r="AH35" s="51" t="str">
        <f>IFERROR(CT!AH35*(1+Dashboard!$D$14)^($B35-$B$11),"-")</f>
        <v>-</v>
      </c>
      <c r="AI35" s="49" t="str">
        <f>IFERROR(CT!AI35*(1+Dashboard!$D$14)^($B35-$B$11),"-")</f>
        <v>-</v>
      </c>
      <c r="AJ35" s="49" t="str">
        <f>IFERROR(CT!AJ35*(1+Dashboard!$D$14)^($B35-$B$11),"-")</f>
        <v>-</v>
      </c>
      <c r="AK35" s="52" t="str">
        <f>IFERROR(CT!AK35*(1+Dashboard!$D$14)^($B35-$B$11),"-")</f>
        <v>-</v>
      </c>
      <c r="AL35" s="53" t="str">
        <f>IFERROR(CT!AL35*(1+Dashboard!$D$14)^($B35-$B$11),"-")</f>
        <v>-</v>
      </c>
      <c r="AM35" s="55" t="str">
        <f>IFERROR(CT!AM35*(1+Dashboard!$D$14)^($B35-$B$11),"-")</f>
        <v>-</v>
      </c>
      <c r="AN35" s="109" t="str">
        <f>IFERROR(AL35*(1+Dashboard!$D$8),"-")</f>
        <v>-</v>
      </c>
      <c r="AO35" s="119" t="str">
        <f>IFERROR(AM35*(1+Dashboard!$D$7)*(1+Dashboard!$D$8)*(1+Dashboard!$D$10),"-")</f>
        <v>-</v>
      </c>
      <c r="AP35" s="112" t="str">
        <f>IF(AND(AN35="-",AO35="-"),"-",IFERROR(AN35*Dashboard!$D$9,0)+IFERROR(AO35*(1-Dashboard!$D$9),0))</f>
        <v>-</v>
      </c>
      <c r="AQ35" s="56">
        <f>IFERROR(CT!AQ35*(1+Dashboard!$D$14)^($B35-$B$11),"-")</f>
        <v>4.1880384895234975E-4</v>
      </c>
      <c r="AR35" s="58">
        <f>IFERROR(CT!AR35*(1+Dashboard!$D$14)^($B35-$B$11),"-")</f>
        <v>4.1880384895234975E-4</v>
      </c>
      <c r="AT35" s="36">
        <v>2042</v>
      </c>
      <c r="AU35" s="47"/>
      <c r="AV35" s="51" t="str">
        <f>IFERROR(CT!AV35*(1+Dashboard!$D$14)^($B35-$B$11),"-")</f>
        <v>-</v>
      </c>
      <c r="AW35" s="49" t="str">
        <f>IFERROR(CT!AW35*(1+Dashboard!$D$14)^($B35-$B$11),"-")</f>
        <v>-</v>
      </c>
      <c r="AX35" s="49" t="str">
        <f>IFERROR(CT!AX35*(1+Dashboard!$D$14)^($B35-$B$11),"-")</f>
        <v>-</v>
      </c>
      <c r="AY35" s="52" t="str">
        <f>IFERROR(CT!AY35*(1+Dashboard!$D$14)^($B35-$B$11),"-")</f>
        <v>-</v>
      </c>
      <c r="AZ35" s="53" t="str">
        <f>IFERROR(CT!AZ35*(1+Dashboard!$D$14)^($B35-$B$11),"-")</f>
        <v>-</v>
      </c>
      <c r="BA35" s="55" t="str">
        <f>IFERROR(CT!BA35*(1+Dashboard!$D$14)^($B35-$B$11),"-")</f>
        <v>-</v>
      </c>
      <c r="BB35" s="109" t="str">
        <f>IFERROR(AZ35*(1+Dashboard!$D$8),"-")</f>
        <v>-</v>
      </c>
      <c r="BC35" s="119" t="str">
        <f>IFERROR(BA35*(1+Dashboard!$D$7)*(1+Dashboard!$D$8)*(1+Dashboard!$D$10),"-")</f>
        <v>-</v>
      </c>
      <c r="BD35" s="112" t="str">
        <f>IF(AND(BB35="-",BC35="-"),"-",IFERROR(BB35*Dashboard!$D$9,0)+IFERROR(BC35*(1-Dashboard!$D$9),0))</f>
        <v>-</v>
      </c>
      <c r="BE35" s="51" t="str">
        <f>IFERROR(CT!BE35*(1+Dashboard!$D$14)^($B35-$B$11),"-")</f>
        <v>-</v>
      </c>
      <c r="BF35" s="49" t="str">
        <f>IFERROR(CT!BF35*(1+Dashboard!$D$14)^($B35-$B$11),"-")</f>
        <v>-</v>
      </c>
      <c r="BG35" s="49" t="str">
        <f>IFERROR(CT!BG35*(1+Dashboard!$D$14)^($B35-$B$11),"-")</f>
        <v>-</v>
      </c>
      <c r="BH35" s="52" t="str">
        <f>IFERROR(CT!BH35*(1+Dashboard!$D$14)^($B35-$B$11),"-")</f>
        <v>-</v>
      </c>
      <c r="BI35" s="53" t="str">
        <f>IFERROR(CT!BI35*(1+Dashboard!$D$14)^($B35-$B$11),"-")</f>
        <v>-</v>
      </c>
      <c r="BJ35" s="55" t="str">
        <f>IFERROR(CT!BJ35*(1+Dashboard!$D$14)^($B35-$B$11),"-")</f>
        <v>-</v>
      </c>
      <c r="BK35" s="109" t="str">
        <f>IFERROR(BI35*(1+Dashboard!$D$8),"-")</f>
        <v>-</v>
      </c>
      <c r="BL35" s="119" t="str">
        <f>IFERROR(BJ35*(1+Dashboard!$D$7)*(1+Dashboard!$D$8)*(1+Dashboard!$D$10),"-")</f>
        <v>-</v>
      </c>
      <c r="BM35" s="112" t="str">
        <f>IF(AND(BK35="-",BL35="-"),"-",IFERROR(BK35*Dashboard!$D$9,0)+IFERROR(BL35*(1-Dashboard!$D$9),0))</f>
        <v>-</v>
      </c>
      <c r="BO35" s="36">
        <v>2042</v>
      </c>
      <c r="BP35" s="47"/>
      <c r="BQ35" s="59">
        <f>IFERROR(CT!BQ35*(1+Dashboard!$D$14)^($B35-$B$11),"-")</f>
        <v>151.19310145067115</v>
      </c>
      <c r="BR35" s="53" t="str">
        <f>IFERROR(CT!BR35*(1+Dashboard!$D$14)^($B35-$B$11),"-")</f>
        <v>-</v>
      </c>
      <c r="BS35" s="57" t="str">
        <f>IFERROR(CT!BS35*(1+Dashboard!$D$14)^($B35-$B$11),"-")</f>
        <v>-</v>
      </c>
      <c r="BT35" s="112" t="str">
        <f>IF(AND(BR35="-",BS35="-"),"-",IFERROR(BR35*Dashboard!$D$9,0)+IFERROR(BS35*(1-Dashboard!$D$9),0))</f>
        <v>-</v>
      </c>
      <c r="BU35" s="53" t="str">
        <f>IFERROR(CT!BU35*(1+Dashboard!$D$14)^($B35-$B$11),"-")</f>
        <v>-</v>
      </c>
      <c r="BV35" s="57" t="str">
        <f>IFERROR(CT!BV35*(1+Dashboard!$D$14)^($B35-$B$11),"-")</f>
        <v>-</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f>IFERROR(CT!D36*(1+Dashboard!$D$14)^($B36-$B$11),"-")</f>
        <v>0.119381321223177</v>
      </c>
      <c r="E36" s="49">
        <f>IFERROR(CT!E36*(1+Dashboard!$D$14)^($B36-$B$11),"-")</f>
        <v>9.7153745259095384E-2</v>
      </c>
      <c r="F36" s="49">
        <f>IFERROR(CT!F36*(1+Dashboard!$D$14)^($B36-$B$11),"-")</f>
        <v>0.13869886506706056</v>
      </c>
      <c r="G36" s="49">
        <f>IFERROR(CT!G36*(1+Dashboard!$D$14)^($B36-$B$11),"-")</f>
        <v>0.11070402354306809</v>
      </c>
      <c r="H36" s="50">
        <f>IFERROR(CT!H36*(1+Dashboard!$D$14)^($B36-$B$11),"-")</f>
        <v>8.38753303198762E-3</v>
      </c>
      <c r="I36" s="101">
        <f>IFERROR((D36+$H36)*(1+Dashboard!$D$7)*(1+Dashboard!$D$8),"-")</f>
        <v>0.14902959160322404</v>
      </c>
      <c r="J36" s="102">
        <f>IFERROR((E36+$H36)*(1+Dashboard!$D$7)*(1+Dashboard!$D$8),"-")</f>
        <v>0.12310334699871923</v>
      </c>
      <c r="K36" s="102">
        <f>IFERROR((F36+$H36)*(1+Dashboard!$D$7)*(1+Dashboard!$D$8),"-")</f>
        <v>0.17156157474272979</v>
      </c>
      <c r="L36" s="103">
        <f>IFERROR((G36+$H36)*(1+Dashboard!$D$7)*(1+Dashboard!$D$8),"-")</f>
        <v>0.138908391589145</v>
      </c>
      <c r="M36" s="53">
        <f>IFERROR(CT!M36*(1+Dashboard!$D$14)^($B36-$B$11),"-")</f>
        <v>165.0338370644628</v>
      </c>
      <c r="N36" s="54">
        <f>IFERROR(CT!N36*(1+Dashboard!$D$14)^($B36-$B$11),"-")</f>
        <v>188.14244895803148</v>
      </c>
      <c r="O36" s="109">
        <f>M36*(1+Dashboard!$D$8)</f>
        <v>178.23654402961984</v>
      </c>
      <c r="P36" s="111">
        <f>N36*(1+Dashboard!$D$10)*(1+Dashboard!$D$7)*(1+Dashboard!$D$8)</f>
        <v>222.96054210408229</v>
      </c>
      <c r="Q36" s="112">
        <f>O36*Dashboard!$D$9+P36*(1-Dashboard!$D$9)</f>
        <v>200.59854306685105</v>
      </c>
      <c r="R36" s="51">
        <f>IFERROR(CT!R36*(1+Dashboard!$D$14)^($B36-$B$11),"-")</f>
        <v>5.7422077418500292E-2</v>
      </c>
      <c r="S36" s="49">
        <f>IFERROR(CT!S36*(1+Dashboard!$D$14)^($B36-$B$11),"-")</f>
        <v>5.8645863056442253E-2</v>
      </c>
      <c r="T36" s="49">
        <f>IFERROR(CT!T36*(1+Dashboard!$D$14)^($B36-$B$11),"-")</f>
        <v>5.5938623750161974E-2</v>
      </c>
      <c r="U36" s="52">
        <f>IFERROR(CT!U36*(1+Dashboard!$D$14)^($B36-$B$11),"-")</f>
        <v>5.6294086586297837E-2</v>
      </c>
      <c r="W36" s="36">
        <v>2043</v>
      </c>
      <c r="X36" s="47"/>
      <c r="Y36" s="51" t="str">
        <f>IFERROR(CT!Y36*(1+Dashboard!$D$14)^($B36-$B$11),"-")</f>
        <v>-</v>
      </c>
      <c r="Z36" s="49" t="str">
        <f>IFERROR(CT!Z36*(1+Dashboard!$D$14)^($B36-$B$11),"-")</f>
        <v>-</v>
      </c>
      <c r="AA36" s="49" t="str">
        <f>IFERROR(CT!AA36*(1+Dashboard!$D$14)^($B36-$B$11),"-")</f>
        <v>-</v>
      </c>
      <c r="AB36" s="52" t="str">
        <f>IFERROR(CT!AB36*(1+Dashboard!$D$14)^($B36-$B$11),"-")</f>
        <v>-</v>
      </c>
      <c r="AC36" s="53" t="str">
        <f>IFERROR(CT!AC36*(1+Dashboard!$D$14)^($B36-$B$11),"-")</f>
        <v>-</v>
      </c>
      <c r="AD36" s="55" t="str">
        <f>IFERROR(CT!AD36*(1+Dashboard!$D$14)^($B36-$B$11),"-")</f>
        <v>-</v>
      </c>
      <c r="AE36" s="109" t="str">
        <f>IFERROR(AC36*(1+Dashboard!$D$8),"-")</f>
        <v>-</v>
      </c>
      <c r="AF36" s="119" t="str">
        <f>IFERROR(AD36*(1+Dashboard!$D$7)*(1+Dashboard!$D$8)*(1+Dashboard!$D$10),"-")</f>
        <v>-</v>
      </c>
      <c r="AG36" s="112" t="str">
        <f>IF(AND(AE36="-",AF36="-"),"-",IFERROR(AE36*Dashboard!$D$9,0)+IFERROR(AF36*(1-Dashboard!$D$9),0))</f>
        <v>-</v>
      </c>
      <c r="AH36" s="51" t="str">
        <f>IFERROR(CT!AH36*(1+Dashboard!$D$14)^($B36-$B$11),"-")</f>
        <v>-</v>
      </c>
      <c r="AI36" s="49" t="str">
        <f>IFERROR(CT!AI36*(1+Dashboard!$D$14)^($B36-$B$11),"-")</f>
        <v>-</v>
      </c>
      <c r="AJ36" s="49" t="str">
        <f>IFERROR(CT!AJ36*(1+Dashboard!$D$14)^($B36-$B$11),"-")</f>
        <v>-</v>
      </c>
      <c r="AK36" s="52" t="str">
        <f>IFERROR(CT!AK36*(1+Dashboard!$D$14)^($B36-$B$11),"-")</f>
        <v>-</v>
      </c>
      <c r="AL36" s="53" t="str">
        <f>IFERROR(CT!AL36*(1+Dashboard!$D$14)^($B36-$B$11),"-")</f>
        <v>-</v>
      </c>
      <c r="AM36" s="55" t="str">
        <f>IFERROR(CT!AM36*(1+Dashboard!$D$14)^($B36-$B$11),"-")</f>
        <v>-</v>
      </c>
      <c r="AN36" s="109" t="str">
        <f>IFERROR(AL36*(1+Dashboard!$D$8),"-")</f>
        <v>-</v>
      </c>
      <c r="AO36" s="119" t="str">
        <f>IFERROR(AM36*(1+Dashboard!$D$7)*(1+Dashboard!$D$8)*(1+Dashboard!$D$10),"-")</f>
        <v>-</v>
      </c>
      <c r="AP36" s="112" t="str">
        <f>IF(AND(AN36="-",AO36="-"),"-",IFERROR(AN36*Dashboard!$D$9,0)+IFERROR(AO36*(1-Dashboard!$D$9),0))</f>
        <v>-</v>
      </c>
      <c r="AQ36" s="56">
        <f>IFERROR(CT!AQ36*(1+Dashboard!$D$14)^($B36-$B$11),"-")</f>
        <v>4.2717992593139674E-4</v>
      </c>
      <c r="AR36" s="58">
        <f>IFERROR(CT!AR36*(1+Dashboard!$D$14)^($B36-$B$11),"-")</f>
        <v>4.2717992593139674E-4</v>
      </c>
      <c r="AT36" s="36">
        <v>2043</v>
      </c>
      <c r="AU36" s="47"/>
      <c r="AV36" s="51" t="str">
        <f>IFERROR(CT!AV36*(1+Dashboard!$D$14)^($B36-$B$11),"-")</f>
        <v>-</v>
      </c>
      <c r="AW36" s="49" t="str">
        <f>IFERROR(CT!AW36*(1+Dashboard!$D$14)^($B36-$B$11),"-")</f>
        <v>-</v>
      </c>
      <c r="AX36" s="49" t="str">
        <f>IFERROR(CT!AX36*(1+Dashboard!$D$14)^($B36-$B$11),"-")</f>
        <v>-</v>
      </c>
      <c r="AY36" s="52" t="str">
        <f>IFERROR(CT!AY36*(1+Dashboard!$D$14)^($B36-$B$11),"-")</f>
        <v>-</v>
      </c>
      <c r="AZ36" s="53" t="str">
        <f>IFERROR(CT!AZ36*(1+Dashboard!$D$14)^($B36-$B$11),"-")</f>
        <v>-</v>
      </c>
      <c r="BA36" s="55" t="str">
        <f>IFERROR(CT!BA36*(1+Dashboard!$D$14)^($B36-$B$11),"-")</f>
        <v>-</v>
      </c>
      <c r="BB36" s="109" t="str">
        <f>IFERROR(AZ36*(1+Dashboard!$D$8),"-")</f>
        <v>-</v>
      </c>
      <c r="BC36" s="119" t="str">
        <f>IFERROR(BA36*(1+Dashboard!$D$7)*(1+Dashboard!$D$8)*(1+Dashboard!$D$10),"-")</f>
        <v>-</v>
      </c>
      <c r="BD36" s="112" t="str">
        <f>IF(AND(BB36="-",BC36="-"),"-",IFERROR(BB36*Dashboard!$D$9,0)+IFERROR(BC36*(1-Dashboard!$D$9),0))</f>
        <v>-</v>
      </c>
      <c r="BE36" s="51" t="str">
        <f>IFERROR(CT!BE36*(1+Dashboard!$D$14)^($B36-$B$11),"-")</f>
        <v>-</v>
      </c>
      <c r="BF36" s="49" t="str">
        <f>IFERROR(CT!BF36*(1+Dashboard!$D$14)^($B36-$B$11),"-")</f>
        <v>-</v>
      </c>
      <c r="BG36" s="49" t="str">
        <f>IFERROR(CT!BG36*(1+Dashboard!$D$14)^($B36-$B$11),"-")</f>
        <v>-</v>
      </c>
      <c r="BH36" s="52" t="str">
        <f>IFERROR(CT!BH36*(1+Dashboard!$D$14)^($B36-$B$11),"-")</f>
        <v>-</v>
      </c>
      <c r="BI36" s="53" t="str">
        <f>IFERROR(CT!BI36*(1+Dashboard!$D$14)^($B36-$B$11),"-")</f>
        <v>-</v>
      </c>
      <c r="BJ36" s="55" t="str">
        <f>IFERROR(CT!BJ36*(1+Dashboard!$D$14)^($B36-$B$11),"-")</f>
        <v>-</v>
      </c>
      <c r="BK36" s="109" t="str">
        <f>IFERROR(BI36*(1+Dashboard!$D$8),"-")</f>
        <v>-</v>
      </c>
      <c r="BL36" s="119" t="str">
        <f>IFERROR(BJ36*(1+Dashboard!$D$7)*(1+Dashboard!$D$8)*(1+Dashboard!$D$10),"-")</f>
        <v>-</v>
      </c>
      <c r="BM36" s="112" t="str">
        <f>IF(AND(BK36="-",BL36="-"),"-",IFERROR(BK36*Dashboard!$D$9,0)+IFERROR(BL36*(1-Dashboard!$D$9),0))</f>
        <v>-</v>
      </c>
      <c r="BO36" s="36">
        <v>2043</v>
      </c>
      <c r="BP36" s="47"/>
      <c r="BQ36" s="59">
        <f>IFERROR(CT!BQ36*(1+Dashboard!$D$14)^($B36-$B$11),"-")</f>
        <v>154.21696347968458</v>
      </c>
      <c r="BR36" s="53" t="str">
        <f>IFERROR(CT!BR36*(1+Dashboard!$D$14)^($B36-$B$11),"-")</f>
        <v>-</v>
      </c>
      <c r="BS36" s="57" t="str">
        <f>IFERROR(CT!BS36*(1+Dashboard!$D$14)^($B36-$B$11),"-")</f>
        <v>-</v>
      </c>
      <c r="BT36" s="112" t="str">
        <f>IF(AND(BR36="-",BS36="-"),"-",IFERROR(BR36*Dashboard!$D$9,0)+IFERROR(BS36*(1-Dashboard!$D$9),0))</f>
        <v>-</v>
      </c>
      <c r="BU36" s="53" t="str">
        <f>IFERROR(CT!BU36*(1+Dashboard!$D$14)^($B36-$B$11),"-")</f>
        <v>-</v>
      </c>
      <c r="BV36" s="57" t="str">
        <f>IFERROR(CT!BV36*(1+Dashboard!$D$14)^($B36-$B$11),"-")</f>
        <v>-</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f>IFERROR(CT!D37*(1+Dashboard!$D$14)^($B37-$B$11),"-")</f>
        <v>0.12401375867514283</v>
      </c>
      <c r="E37" s="49">
        <f>IFERROR(CT!E37*(1+Dashboard!$D$14)^($B37-$B$11),"-")</f>
        <v>9.9745807082104121E-2</v>
      </c>
      <c r="F37" s="49">
        <f>IFERROR(CT!F37*(1+Dashboard!$D$14)^($B37-$B$11),"-")</f>
        <v>0.14886115451473411</v>
      </c>
      <c r="G37" s="49">
        <f>IFERROR(CT!G37*(1+Dashboard!$D$14)^($B37-$B$11),"-")</f>
        <v>0.11793259893574613</v>
      </c>
      <c r="H37" s="50">
        <f>IFERROR(CT!H37*(1+Dashboard!$D$14)^($B37-$B$11),"-")</f>
        <v>9.7060354468412897E-3</v>
      </c>
      <c r="I37" s="101">
        <f>IFERROR((D37+$H37)*(1+Dashboard!$D$7)*(1+Dashboard!$D$8),"-")</f>
        <v>0.15597076786388231</v>
      </c>
      <c r="J37" s="102">
        <f>IFERROR((E37+$H37)*(1+Dashboard!$D$7)*(1+Dashboard!$D$8),"-")</f>
        <v>0.12766462912576196</v>
      </c>
      <c r="K37" s="102">
        <f>IFERROR((F37+$H37)*(1+Dashboard!$D$7)*(1+Dashboard!$D$8),"-")</f>
        <v>0.18495277037118155</v>
      </c>
      <c r="L37" s="103">
        <f>IFERROR((G37+$H37)*(1+Dashboard!$D$7)*(1+Dashboard!$D$8),"-")</f>
        <v>0.14887770314384999</v>
      </c>
      <c r="M37" s="53">
        <f>IFERROR(CT!M37*(1+Dashboard!$D$14)^($B37-$B$11),"-")</f>
        <v>171.14088977798519</v>
      </c>
      <c r="N37" s="54">
        <f>IFERROR(CT!N37*(1+Dashboard!$D$14)^($B37-$B$11),"-")</f>
        <v>194.97715465804407</v>
      </c>
      <c r="O37" s="109">
        <f>M37*(1+Dashboard!$D$8)</f>
        <v>184.83216096022403</v>
      </c>
      <c r="P37" s="111">
        <f>N37*(1+Dashboard!$D$10)*(1+Dashboard!$D$7)*(1+Dashboard!$D$8)</f>
        <v>231.06009484423291</v>
      </c>
      <c r="Q37" s="112">
        <f>O37*Dashboard!$D$9+P37*(1-Dashboard!$D$9)</f>
        <v>207.94612790222845</v>
      </c>
      <c r="R37" s="51">
        <f>IFERROR(CT!R37*(1+Dashboard!$D$14)^($B37-$B$11),"-")</f>
        <v>5.7939042765323495E-2</v>
      </c>
      <c r="S37" s="49">
        <f>IFERROR(CT!S37*(1+Dashboard!$D$14)^($B37-$B$11),"-")</f>
        <v>5.9173846025671294E-2</v>
      </c>
      <c r="T37" s="49">
        <f>IFERROR(CT!T37*(1+Dashboard!$D$14)^($B37-$B$11),"-")</f>
        <v>5.6442233708698553E-2</v>
      </c>
      <c r="U37" s="52">
        <f>IFERROR(CT!U37*(1+Dashboard!$D$14)^($B37-$B$11),"-")</f>
        <v>5.6800896741982049E-2</v>
      </c>
      <c r="W37" s="36">
        <v>2044</v>
      </c>
      <c r="X37" s="47"/>
      <c r="Y37" s="51" t="str">
        <f>IFERROR(CT!Y37*(1+Dashboard!$D$14)^($B37-$B$11),"-")</f>
        <v>-</v>
      </c>
      <c r="Z37" s="49" t="str">
        <f>IFERROR(CT!Z37*(1+Dashboard!$D$14)^($B37-$B$11),"-")</f>
        <v>-</v>
      </c>
      <c r="AA37" s="49" t="str">
        <f>IFERROR(CT!AA37*(1+Dashboard!$D$14)^($B37-$B$11),"-")</f>
        <v>-</v>
      </c>
      <c r="AB37" s="52" t="str">
        <f>IFERROR(CT!AB37*(1+Dashboard!$D$14)^($B37-$B$11),"-")</f>
        <v>-</v>
      </c>
      <c r="AC37" s="53" t="str">
        <f>IFERROR(CT!AC37*(1+Dashboard!$D$14)^($B37-$B$11),"-")</f>
        <v>-</v>
      </c>
      <c r="AD37" s="55" t="str">
        <f>IFERROR(CT!AD37*(1+Dashboard!$D$14)^($B37-$B$11),"-")</f>
        <v>-</v>
      </c>
      <c r="AE37" s="109" t="str">
        <f>IFERROR(AC37*(1+Dashboard!$D$8),"-")</f>
        <v>-</v>
      </c>
      <c r="AF37" s="119" t="str">
        <f>IFERROR(AD37*(1+Dashboard!$D$7)*(1+Dashboard!$D$8)*(1+Dashboard!$D$10),"-")</f>
        <v>-</v>
      </c>
      <c r="AG37" s="112" t="str">
        <f>IF(AND(AE37="-",AF37="-"),"-",IFERROR(AE37*Dashboard!$D$9,0)+IFERROR(AF37*(1-Dashboard!$D$9),0))</f>
        <v>-</v>
      </c>
      <c r="AH37" s="51" t="str">
        <f>IFERROR(CT!AH37*(1+Dashboard!$D$14)^($B37-$B$11),"-")</f>
        <v>-</v>
      </c>
      <c r="AI37" s="49" t="str">
        <f>IFERROR(CT!AI37*(1+Dashboard!$D$14)^($B37-$B$11),"-")</f>
        <v>-</v>
      </c>
      <c r="AJ37" s="49" t="str">
        <f>IFERROR(CT!AJ37*(1+Dashboard!$D$14)^($B37-$B$11),"-")</f>
        <v>-</v>
      </c>
      <c r="AK37" s="52" t="str">
        <f>IFERROR(CT!AK37*(1+Dashboard!$D$14)^($B37-$B$11),"-")</f>
        <v>-</v>
      </c>
      <c r="AL37" s="53" t="str">
        <f>IFERROR(CT!AL37*(1+Dashboard!$D$14)^($B37-$B$11),"-")</f>
        <v>-</v>
      </c>
      <c r="AM37" s="55" t="str">
        <f>IFERROR(CT!AM37*(1+Dashboard!$D$14)^($B37-$B$11),"-")</f>
        <v>-</v>
      </c>
      <c r="AN37" s="109" t="str">
        <f>IFERROR(AL37*(1+Dashboard!$D$8),"-")</f>
        <v>-</v>
      </c>
      <c r="AO37" s="119" t="str">
        <f>IFERROR(AM37*(1+Dashboard!$D$7)*(1+Dashboard!$D$8)*(1+Dashboard!$D$10),"-")</f>
        <v>-</v>
      </c>
      <c r="AP37" s="112" t="str">
        <f>IF(AND(AN37="-",AO37="-"),"-",IFERROR(AN37*Dashboard!$D$9,0)+IFERROR(AO37*(1-Dashboard!$D$9),0))</f>
        <v>-</v>
      </c>
      <c r="AQ37" s="56">
        <f>IFERROR(CT!AQ37*(1+Dashboard!$D$14)^($B37-$B$11),"-")</f>
        <v>4.3572352445002475E-4</v>
      </c>
      <c r="AR37" s="58">
        <f>IFERROR(CT!AR37*(1+Dashboard!$D$14)^($B37-$B$11),"-")</f>
        <v>4.3572352445002475E-4</v>
      </c>
      <c r="AT37" s="36">
        <v>2044</v>
      </c>
      <c r="AU37" s="47"/>
      <c r="AV37" s="51" t="str">
        <f>IFERROR(CT!AV37*(1+Dashboard!$D$14)^($B37-$B$11),"-")</f>
        <v>-</v>
      </c>
      <c r="AW37" s="49" t="str">
        <f>IFERROR(CT!AW37*(1+Dashboard!$D$14)^($B37-$B$11),"-")</f>
        <v>-</v>
      </c>
      <c r="AX37" s="49" t="str">
        <f>IFERROR(CT!AX37*(1+Dashboard!$D$14)^($B37-$B$11),"-")</f>
        <v>-</v>
      </c>
      <c r="AY37" s="52" t="str">
        <f>IFERROR(CT!AY37*(1+Dashboard!$D$14)^($B37-$B$11),"-")</f>
        <v>-</v>
      </c>
      <c r="AZ37" s="53" t="str">
        <f>IFERROR(CT!AZ37*(1+Dashboard!$D$14)^($B37-$B$11),"-")</f>
        <v>-</v>
      </c>
      <c r="BA37" s="55" t="str">
        <f>IFERROR(CT!BA37*(1+Dashboard!$D$14)^($B37-$B$11),"-")</f>
        <v>-</v>
      </c>
      <c r="BB37" s="109" t="str">
        <f>IFERROR(AZ37*(1+Dashboard!$D$8),"-")</f>
        <v>-</v>
      </c>
      <c r="BC37" s="119" t="str">
        <f>IFERROR(BA37*(1+Dashboard!$D$7)*(1+Dashboard!$D$8)*(1+Dashboard!$D$10),"-")</f>
        <v>-</v>
      </c>
      <c r="BD37" s="112" t="str">
        <f>IF(AND(BB37="-",BC37="-"),"-",IFERROR(BB37*Dashboard!$D$9,0)+IFERROR(BC37*(1-Dashboard!$D$9),0))</f>
        <v>-</v>
      </c>
      <c r="BE37" s="51" t="str">
        <f>IFERROR(CT!BE37*(1+Dashboard!$D$14)^($B37-$B$11),"-")</f>
        <v>-</v>
      </c>
      <c r="BF37" s="49" t="str">
        <f>IFERROR(CT!BF37*(1+Dashboard!$D$14)^($B37-$B$11),"-")</f>
        <v>-</v>
      </c>
      <c r="BG37" s="49" t="str">
        <f>IFERROR(CT!BG37*(1+Dashboard!$D$14)^($B37-$B$11),"-")</f>
        <v>-</v>
      </c>
      <c r="BH37" s="52" t="str">
        <f>IFERROR(CT!BH37*(1+Dashboard!$D$14)^($B37-$B$11),"-")</f>
        <v>-</v>
      </c>
      <c r="BI37" s="53" t="str">
        <f>IFERROR(CT!BI37*(1+Dashboard!$D$14)^($B37-$B$11),"-")</f>
        <v>-</v>
      </c>
      <c r="BJ37" s="55" t="str">
        <f>IFERROR(CT!BJ37*(1+Dashboard!$D$14)^($B37-$B$11),"-")</f>
        <v>-</v>
      </c>
      <c r="BK37" s="109" t="str">
        <f>IFERROR(BI37*(1+Dashboard!$D$8),"-")</f>
        <v>-</v>
      </c>
      <c r="BL37" s="119" t="str">
        <f>IFERROR(BJ37*(1+Dashboard!$D$7)*(1+Dashboard!$D$8)*(1+Dashboard!$D$10),"-")</f>
        <v>-</v>
      </c>
      <c r="BM37" s="112" t="str">
        <f>IF(AND(BK37="-",BL37="-"),"-",IFERROR(BK37*Dashboard!$D$9,0)+IFERROR(BL37*(1-Dashboard!$D$9),0))</f>
        <v>-</v>
      </c>
      <c r="BO37" s="36">
        <v>2044</v>
      </c>
      <c r="BP37" s="47"/>
      <c r="BQ37" s="59">
        <f>IFERROR(CT!BQ37*(1+Dashboard!$D$14)^($B37-$B$11),"-")</f>
        <v>157.30130274927828</v>
      </c>
      <c r="BR37" s="53" t="str">
        <f>IFERROR(CT!BR37*(1+Dashboard!$D$14)^($B37-$B$11),"-")</f>
        <v>-</v>
      </c>
      <c r="BS37" s="57" t="str">
        <f>IFERROR(CT!BS37*(1+Dashboard!$D$14)^($B37-$B$11),"-")</f>
        <v>-</v>
      </c>
      <c r="BT37" s="112" t="str">
        <f>IF(AND(BR37="-",BS37="-"),"-",IFERROR(BR37*Dashboard!$D$9,0)+IFERROR(BS37*(1-Dashboard!$D$9),0))</f>
        <v>-</v>
      </c>
      <c r="BU37" s="53" t="str">
        <f>IFERROR(CT!BU37*(1+Dashboard!$D$14)^($B37-$B$11),"-")</f>
        <v>-</v>
      </c>
      <c r="BV37" s="57" t="str">
        <f>IFERROR(CT!BV37*(1+Dashboard!$D$14)^($B37-$B$11),"-")</f>
        <v>-</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f>IFERROR(CT!D38*(1+Dashboard!$D$14)^($B38-$B$11),"-")</f>
        <v>0.12882595185879683</v>
      </c>
      <c r="E38" s="49">
        <f>IFERROR(CT!E38*(1+Dashboard!$D$14)^($B38-$B$11),"-")</f>
        <v>0.10240702511186923</v>
      </c>
      <c r="F38" s="49">
        <f>IFERROR(CT!F38*(1+Dashboard!$D$14)^($B38-$B$11),"-")</f>
        <v>0.15976802198594348</v>
      </c>
      <c r="G38" s="49">
        <f>IFERROR(CT!G38*(1+Dashboard!$D$14)^($B38-$B$11),"-")</f>
        <v>0.12563317435638433</v>
      </c>
      <c r="H38" s="50">
        <f>IFERROR(CT!H38*(1+Dashboard!$D$14)^($B38-$B$11),"-")</f>
        <v>1.1231803646681438E-2</v>
      </c>
      <c r="I38" s="101">
        <f>IFERROR((D38+$H38)*(1+Dashboard!$D$7)*(1+Dashboard!$D$8),"-")</f>
        <v>0.16336336602158988</v>
      </c>
      <c r="J38" s="102">
        <f>IFERROR((E38+$H38)*(1+Dashboard!$D$7)*(1+Dashboard!$D$8),"-")</f>
        <v>0.13254832986397352</v>
      </c>
      <c r="K38" s="102">
        <f>IFERROR((F38+$H38)*(1+Dashboard!$D$7)*(1+Dashboard!$D$8),"-")</f>
        <v>0.19945419661789371</v>
      </c>
      <c r="L38" s="103">
        <f>IFERROR((G38+$H38)*(1+Dashboard!$D$7)*(1+Dashboard!$D$8),"-")</f>
        <v>0.15963931034277593</v>
      </c>
      <c r="M38" s="53">
        <f>IFERROR(CT!M38*(1+Dashboard!$D$14)^($B38-$B$11),"-")</f>
        <v>177.47393307325217</v>
      </c>
      <c r="N38" s="54">
        <f>IFERROR(CT!N38*(1+Dashboard!$D$14)^($B38-$B$11),"-")</f>
        <v>202.06014670844959</v>
      </c>
      <c r="O38" s="109">
        <f>M38*(1+Dashboard!$D$8)</f>
        <v>191.67184771911235</v>
      </c>
      <c r="P38" s="111">
        <f>N38*(1+Dashboard!$D$10)*(1+Dashboard!$D$7)*(1+Dashboard!$D$8)</f>
        <v>239.4538824026674</v>
      </c>
      <c r="Q38" s="112">
        <f>O38*Dashboard!$D$9+P38*(1-Dashboard!$D$9)</f>
        <v>215.56286506088986</v>
      </c>
      <c r="R38" s="51">
        <f>IFERROR(CT!R38*(1+Dashboard!$D$14)^($B38-$B$11),"-")</f>
        <v>5.8460662300602255E-2</v>
      </c>
      <c r="S38" s="49">
        <f>IFERROR(CT!S38*(1+Dashboard!$D$14)^($B38-$B$11),"-")</f>
        <v>5.9706582373932823E-2</v>
      </c>
      <c r="T38" s="49">
        <f>IFERROR(CT!T38*(1+Dashboard!$D$14)^($B38-$B$11),"-")</f>
        <v>5.6950377618436167E-2</v>
      </c>
      <c r="U38" s="52">
        <f>IFERROR(CT!U38*(1+Dashboard!$D$14)^($B38-$B$11),"-")</f>
        <v>5.7312269659929221E-2</v>
      </c>
      <c r="W38" s="36">
        <v>2045</v>
      </c>
      <c r="X38" s="47"/>
      <c r="Y38" s="51" t="str">
        <f>IFERROR(CT!Y38*(1+Dashboard!$D$14)^($B38-$B$11),"-")</f>
        <v>-</v>
      </c>
      <c r="Z38" s="49" t="str">
        <f>IFERROR(CT!Z38*(1+Dashboard!$D$14)^($B38-$B$11),"-")</f>
        <v>-</v>
      </c>
      <c r="AA38" s="49" t="str">
        <f>IFERROR(CT!AA38*(1+Dashboard!$D$14)^($B38-$B$11),"-")</f>
        <v>-</v>
      </c>
      <c r="AB38" s="52" t="str">
        <f>IFERROR(CT!AB38*(1+Dashboard!$D$14)^($B38-$B$11),"-")</f>
        <v>-</v>
      </c>
      <c r="AC38" s="53" t="str">
        <f>IFERROR(CT!AC38*(1+Dashboard!$D$14)^($B38-$B$11),"-")</f>
        <v>-</v>
      </c>
      <c r="AD38" s="55" t="str">
        <f>IFERROR(CT!AD38*(1+Dashboard!$D$14)^($B38-$B$11),"-")</f>
        <v>-</v>
      </c>
      <c r="AE38" s="109" t="str">
        <f>IFERROR(AC38*(1+Dashboard!$D$8),"-")</f>
        <v>-</v>
      </c>
      <c r="AF38" s="119" t="str">
        <f>IFERROR(AD38*(1+Dashboard!$D$7)*(1+Dashboard!$D$8)*(1+Dashboard!$D$10),"-")</f>
        <v>-</v>
      </c>
      <c r="AG38" s="112" t="str">
        <f>IF(AND(AE38="-",AF38="-"),"-",IFERROR(AE38*Dashboard!$D$9,0)+IFERROR(AF38*(1-Dashboard!$D$9),0))</f>
        <v>-</v>
      </c>
      <c r="AH38" s="51" t="str">
        <f>IFERROR(CT!AH38*(1+Dashboard!$D$14)^($B38-$B$11),"-")</f>
        <v>-</v>
      </c>
      <c r="AI38" s="49" t="str">
        <f>IFERROR(CT!AI38*(1+Dashboard!$D$14)^($B38-$B$11),"-")</f>
        <v>-</v>
      </c>
      <c r="AJ38" s="49" t="str">
        <f>IFERROR(CT!AJ38*(1+Dashboard!$D$14)^($B38-$B$11),"-")</f>
        <v>-</v>
      </c>
      <c r="AK38" s="52" t="str">
        <f>IFERROR(CT!AK38*(1+Dashboard!$D$14)^($B38-$B$11),"-")</f>
        <v>-</v>
      </c>
      <c r="AL38" s="53" t="str">
        <f>IFERROR(CT!AL38*(1+Dashboard!$D$14)^($B38-$B$11),"-")</f>
        <v>-</v>
      </c>
      <c r="AM38" s="55" t="str">
        <f>IFERROR(CT!AM38*(1+Dashboard!$D$14)^($B38-$B$11),"-")</f>
        <v>-</v>
      </c>
      <c r="AN38" s="109" t="str">
        <f>IFERROR(AL38*(1+Dashboard!$D$8),"-")</f>
        <v>-</v>
      </c>
      <c r="AO38" s="119" t="str">
        <f>IFERROR(AM38*(1+Dashboard!$D$7)*(1+Dashboard!$D$8)*(1+Dashboard!$D$10),"-")</f>
        <v>-</v>
      </c>
      <c r="AP38" s="112" t="str">
        <f>IF(AND(AN38="-",AO38="-"),"-",IFERROR(AN38*Dashboard!$D$9,0)+IFERROR(AO38*(1-Dashboard!$D$9),0))</f>
        <v>-</v>
      </c>
      <c r="AQ38" s="56">
        <f>IFERROR(CT!AQ38*(1+Dashboard!$D$14)^($B38-$B$11),"-")</f>
        <v>4.4443799493902516E-4</v>
      </c>
      <c r="AR38" s="58">
        <f>IFERROR(CT!AR38*(1+Dashboard!$D$14)^($B38-$B$11),"-")</f>
        <v>4.4443799493902516E-4</v>
      </c>
      <c r="AT38" s="36">
        <v>2045</v>
      </c>
      <c r="AU38" s="47"/>
      <c r="AV38" s="51" t="str">
        <f>IFERROR(CT!AV38*(1+Dashboard!$D$14)^($B38-$B$11),"-")</f>
        <v>-</v>
      </c>
      <c r="AW38" s="49" t="str">
        <f>IFERROR(CT!AW38*(1+Dashboard!$D$14)^($B38-$B$11),"-")</f>
        <v>-</v>
      </c>
      <c r="AX38" s="49" t="str">
        <f>IFERROR(CT!AX38*(1+Dashboard!$D$14)^($B38-$B$11),"-")</f>
        <v>-</v>
      </c>
      <c r="AY38" s="52" t="str">
        <f>IFERROR(CT!AY38*(1+Dashboard!$D$14)^($B38-$B$11),"-")</f>
        <v>-</v>
      </c>
      <c r="AZ38" s="53" t="str">
        <f>IFERROR(CT!AZ38*(1+Dashboard!$D$14)^($B38-$B$11),"-")</f>
        <v>-</v>
      </c>
      <c r="BA38" s="55" t="str">
        <f>IFERROR(CT!BA38*(1+Dashboard!$D$14)^($B38-$B$11),"-")</f>
        <v>-</v>
      </c>
      <c r="BB38" s="109" t="str">
        <f>IFERROR(AZ38*(1+Dashboard!$D$8),"-")</f>
        <v>-</v>
      </c>
      <c r="BC38" s="119" t="str">
        <f>IFERROR(BA38*(1+Dashboard!$D$7)*(1+Dashboard!$D$8)*(1+Dashboard!$D$10),"-")</f>
        <v>-</v>
      </c>
      <c r="BD38" s="112" t="str">
        <f>IF(AND(BB38="-",BC38="-"),"-",IFERROR(BB38*Dashboard!$D$9,0)+IFERROR(BC38*(1-Dashboard!$D$9),0))</f>
        <v>-</v>
      </c>
      <c r="BE38" s="51" t="str">
        <f>IFERROR(CT!BE38*(1+Dashboard!$D$14)^($B38-$B$11),"-")</f>
        <v>-</v>
      </c>
      <c r="BF38" s="49" t="str">
        <f>IFERROR(CT!BF38*(1+Dashboard!$D$14)^($B38-$B$11),"-")</f>
        <v>-</v>
      </c>
      <c r="BG38" s="49" t="str">
        <f>IFERROR(CT!BG38*(1+Dashboard!$D$14)^($B38-$B$11),"-")</f>
        <v>-</v>
      </c>
      <c r="BH38" s="52" t="str">
        <f>IFERROR(CT!BH38*(1+Dashboard!$D$14)^($B38-$B$11),"-")</f>
        <v>-</v>
      </c>
      <c r="BI38" s="53" t="str">
        <f>IFERROR(CT!BI38*(1+Dashboard!$D$14)^($B38-$B$11),"-")</f>
        <v>-</v>
      </c>
      <c r="BJ38" s="55" t="str">
        <f>IFERROR(CT!BJ38*(1+Dashboard!$D$14)^($B38-$B$11),"-")</f>
        <v>-</v>
      </c>
      <c r="BK38" s="109" t="str">
        <f>IFERROR(BI38*(1+Dashboard!$D$8),"-")</f>
        <v>-</v>
      </c>
      <c r="BL38" s="119" t="str">
        <f>IFERROR(BJ38*(1+Dashboard!$D$7)*(1+Dashboard!$D$8)*(1+Dashboard!$D$10),"-")</f>
        <v>-</v>
      </c>
      <c r="BM38" s="112" t="str">
        <f>IF(AND(BK38="-",BL38="-"),"-",IFERROR(BK38*Dashboard!$D$9,0)+IFERROR(BL38*(1-Dashboard!$D$9),0))</f>
        <v>-</v>
      </c>
      <c r="BO38" s="36">
        <v>2045</v>
      </c>
      <c r="BP38" s="47"/>
      <c r="BQ38" s="59">
        <f>IFERROR(CT!BQ38*(1+Dashboard!$D$14)^($B38-$B$11),"-")</f>
        <v>160.44732880426383</v>
      </c>
      <c r="BR38" s="53" t="str">
        <f>IFERROR(CT!BR38*(1+Dashboard!$D$14)^($B38-$B$11),"-")</f>
        <v>-</v>
      </c>
      <c r="BS38" s="57" t="str">
        <f>IFERROR(CT!BS38*(1+Dashboard!$D$14)^($B38-$B$11),"-")</f>
        <v>-</v>
      </c>
      <c r="BT38" s="112" t="str">
        <f>IF(AND(BR38="-",BS38="-"),"-",IFERROR(BR38*Dashboard!$D$9,0)+IFERROR(BS38*(1-Dashboard!$D$9),0))</f>
        <v>-</v>
      </c>
      <c r="BU38" s="53" t="str">
        <f>IFERROR(CT!BU38*(1+Dashboard!$D$14)^($B38-$B$11),"-")</f>
        <v>-</v>
      </c>
      <c r="BV38" s="57" t="str">
        <f>IFERROR(CT!BV38*(1+Dashboard!$D$14)^($B38-$B$11),"-")</f>
        <v>-</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f>IFERROR(CT!D39*(1+Dashboard!$D$14)^($B39-$B$11),"-")</f>
        <v>0.13382487596234394</v>
      </c>
      <c r="E39" s="49">
        <f>IFERROR(CT!E39*(1+Dashboard!$D$14)^($B39-$B$11),"-")</f>
        <v>0.10513924443591556</v>
      </c>
      <c r="F39" s="49">
        <f>IFERROR(CT!F39*(1+Dashboard!$D$14)^($B39-$B$11),"-")</f>
        <v>0.17147402176552654</v>
      </c>
      <c r="G39" s="49">
        <f>IFERROR(CT!G39*(1+Dashboard!$D$14)^($B39-$B$11),"-")</f>
        <v>0.13383656971268126</v>
      </c>
      <c r="H39" s="50">
        <f>IFERROR(CT!H39*(1+Dashboard!$D$14)^($B39-$B$11),"-")</f>
        <v>1.2997419373598265E-2</v>
      </c>
      <c r="I39" s="101">
        <f>IFERROR((D39+$H39)*(1+Dashboard!$D$7)*(1+Dashboard!$D$8),"-")</f>
        <v>0.17125352527984303</v>
      </c>
      <c r="J39" s="102">
        <f>IFERROR((E39+$H39)*(1+Dashboard!$D$7)*(1+Dashboard!$D$8),"-")</f>
        <v>0.13779460466741694</v>
      </c>
      <c r="K39" s="102">
        <f>IFERROR((F39+$H39)*(1+Dashboard!$D$7)*(1+Dashboard!$D$8),"-")</f>
        <v>0.21516748894467519</v>
      </c>
      <c r="L39" s="103">
        <f>IFERROR((G39+$H39)*(1+Dashboard!$D$7)*(1+Dashboard!$D$8),"-")</f>
        <v>0.17126716487023647</v>
      </c>
      <c r="M39" s="53">
        <f>IFERROR(CT!M39*(1+Dashboard!$D$14)^($B39-$B$11),"-")</f>
        <v>184.04132969829183</v>
      </c>
      <c r="N39" s="54">
        <f>IFERROR(CT!N39*(1+Dashboard!$D$14)^($B39-$B$11),"-")</f>
        <v>209.40044468002372</v>
      </c>
      <c r="O39" s="109">
        <f>M39*(1+Dashboard!$D$8)</f>
        <v>198.76463607415519</v>
      </c>
      <c r="P39" s="111">
        <f>N39*(1+Dashboard!$D$10)*(1+Dashboard!$D$7)*(1+Dashboard!$D$8)</f>
        <v>248.15259353357615</v>
      </c>
      <c r="Q39" s="112">
        <f>O39*Dashboard!$D$9+P39*(1-Dashboard!$D$9)</f>
        <v>223.45861480386566</v>
      </c>
      <c r="R39" s="51">
        <f>IFERROR(CT!R39*(1+Dashboard!$D$14)^($B39-$B$11),"-")</f>
        <v>5.8986977925540057E-2</v>
      </c>
      <c r="S39" s="49">
        <f>IFERROR(CT!S39*(1+Dashboard!$D$14)^($B39-$B$11),"-")</f>
        <v>6.0244114895433423E-2</v>
      </c>
      <c r="T39" s="49">
        <f>IFERROR(CT!T39*(1+Dashboard!$D$14)^($B39-$B$11),"-")</f>
        <v>5.7463096298094075E-2</v>
      </c>
      <c r="U39" s="52">
        <f>IFERROR(CT!U39*(1+Dashboard!$D$14)^($B39-$B$11),"-")</f>
        <v>5.7828246418241788E-2</v>
      </c>
      <c r="W39" s="36">
        <v>2046</v>
      </c>
      <c r="X39" s="47"/>
      <c r="Y39" s="51" t="str">
        <f>IFERROR(CT!Y39*(1+Dashboard!$D$14)^($B39-$B$11),"-")</f>
        <v>-</v>
      </c>
      <c r="Z39" s="49" t="str">
        <f>IFERROR(CT!Z39*(1+Dashboard!$D$14)^($B39-$B$11),"-")</f>
        <v>-</v>
      </c>
      <c r="AA39" s="49" t="str">
        <f>IFERROR(CT!AA39*(1+Dashboard!$D$14)^($B39-$B$11),"-")</f>
        <v>-</v>
      </c>
      <c r="AB39" s="52" t="str">
        <f>IFERROR(CT!AB39*(1+Dashboard!$D$14)^($B39-$B$11),"-")</f>
        <v>-</v>
      </c>
      <c r="AC39" s="53" t="str">
        <f>IFERROR(CT!AC39*(1+Dashboard!$D$14)^($B39-$B$11),"-")</f>
        <v>-</v>
      </c>
      <c r="AD39" s="55" t="str">
        <f>IFERROR(CT!AD39*(1+Dashboard!$D$14)^($B39-$B$11),"-")</f>
        <v>-</v>
      </c>
      <c r="AE39" s="109" t="str">
        <f>IFERROR(AC39*(1+Dashboard!$D$8),"-")</f>
        <v>-</v>
      </c>
      <c r="AF39" s="119" t="str">
        <f>IFERROR(AD39*(1+Dashboard!$D$7)*(1+Dashboard!$D$8)*(1+Dashboard!$D$10),"-")</f>
        <v>-</v>
      </c>
      <c r="AG39" s="112" t="str">
        <f>IF(AND(AE39="-",AF39="-"),"-",IFERROR(AE39*Dashboard!$D$9,0)+IFERROR(AF39*(1-Dashboard!$D$9),0))</f>
        <v>-</v>
      </c>
      <c r="AH39" s="51" t="str">
        <f>IFERROR(CT!AH39*(1+Dashboard!$D$14)^($B39-$B$11),"-")</f>
        <v>-</v>
      </c>
      <c r="AI39" s="49" t="str">
        <f>IFERROR(CT!AI39*(1+Dashboard!$D$14)^($B39-$B$11),"-")</f>
        <v>-</v>
      </c>
      <c r="AJ39" s="49" t="str">
        <f>IFERROR(CT!AJ39*(1+Dashboard!$D$14)^($B39-$B$11),"-")</f>
        <v>-</v>
      </c>
      <c r="AK39" s="52" t="str">
        <f>IFERROR(CT!AK39*(1+Dashboard!$D$14)^($B39-$B$11),"-")</f>
        <v>-</v>
      </c>
      <c r="AL39" s="53" t="str">
        <f>IFERROR(CT!AL39*(1+Dashboard!$D$14)^($B39-$B$11),"-")</f>
        <v>-</v>
      </c>
      <c r="AM39" s="55" t="str">
        <f>IFERROR(CT!AM39*(1+Dashboard!$D$14)^($B39-$B$11),"-")</f>
        <v>-</v>
      </c>
      <c r="AN39" s="109" t="str">
        <f>IFERROR(AL39*(1+Dashboard!$D$8),"-")</f>
        <v>-</v>
      </c>
      <c r="AO39" s="119" t="str">
        <f>IFERROR(AM39*(1+Dashboard!$D$7)*(1+Dashboard!$D$8)*(1+Dashboard!$D$10),"-")</f>
        <v>-</v>
      </c>
      <c r="AP39" s="112" t="str">
        <f>IF(AND(AN39="-",AO39="-"),"-",IFERROR(AN39*Dashboard!$D$9,0)+IFERROR(AO39*(1-Dashboard!$D$9),0))</f>
        <v>-</v>
      </c>
      <c r="AQ39" s="56">
        <f>IFERROR(CT!AQ39*(1+Dashboard!$D$14)^($B39-$B$11),"-")</f>
        <v>4.5332675483780575E-4</v>
      </c>
      <c r="AR39" s="58">
        <f>IFERROR(CT!AR39*(1+Dashboard!$D$14)^($B39-$B$11),"-")</f>
        <v>4.5332675483780575E-4</v>
      </c>
      <c r="AT39" s="36">
        <v>2046</v>
      </c>
      <c r="AU39" s="47"/>
      <c r="AV39" s="51" t="str">
        <f>IFERROR(CT!AV39*(1+Dashboard!$D$14)^($B39-$B$11),"-")</f>
        <v>-</v>
      </c>
      <c r="AW39" s="49" t="str">
        <f>IFERROR(CT!AW39*(1+Dashboard!$D$14)^($B39-$B$11),"-")</f>
        <v>-</v>
      </c>
      <c r="AX39" s="49" t="str">
        <f>IFERROR(CT!AX39*(1+Dashboard!$D$14)^($B39-$B$11),"-")</f>
        <v>-</v>
      </c>
      <c r="AY39" s="52" t="str">
        <f>IFERROR(CT!AY39*(1+Dashboard!$D$14)^($B39-$B$11),"-")</f>
        <v>-</v>
      </c>
      <c r="AZ39" s="53" t="str">
        <f>IFERROR(CT!AZ39*(1+Dashboard!$D$14)^($B39-$B$11),"-")</f>
        <v>-</v>
      </c>
      <c r="BA39" s="55" t="str">
        <f>IFERROR(CT!BA39*(1+Dashboard!$D$14)^($B39-$B$11),"-")</f>
        <v>-</v>
      </c>
      <c r="BB39" s="109" t="str">
        <f>IFERROR(AZ39*(1+Dashboard!$D$8),"-")</f>
        <v>-</v>
      </c>
      <c r="BC39" s="119" t="str">
        <f>IFERROR(BA39*(1+Dashboard!$D$7)*(1+Dashboard!$D$8)*(1+Dashboard!$D$10),"-")</f>
        <v>-</v>
      </c>
      <c r="BD39" s="112" t="str">
        <f>IF(AND(BB39="-",BC39="-"),"-",IFERROR(BB39*Dashboard!$D$9,0)+IFERROR(BC39*(1-Dashboard!$D$9),0))</f>
        <v>-</v>
      </c>
      <c r="BE39" s="51" t="str">
        <f>IFERROR(CT!BE39*(1+Dashboard!$D$14)^($B39-$B$11),"-")</f>
        <v>-</v>
      </c>
      <c r="BF39" s="49" t="str">
        <f>IFERROR(CT!BF39*(1+Dashboard!$D$14)^($B39-$B$11),"-")</f>
        <v>-</v>
      </c>
      <c r="BG39" s="49" t="str">
        <f>IFERROR(CT!BG39*(1+Dashboard!$D$14)^($B39-$B$11),"-")</f>
        <v>-</v>
      </c>
      <c r="BH39" s="52" t="str">
        <f>IFERROR(CT!BH39*(1+Dashboard!$D$14)^($B39-$B$11),"-")</f>
        <v>-</v>
      </c>
      <c r="BI39" s="53" t="str">
        <f>IFERROR(CT!BI39*(1+Dashboard!$D$14)^($B39-$B$11),"-")</f>
        <v>-</v>
      </c>
      <c r="BJ39" s="55" t="str">
        <f>IFERROR(CT!BJ39*(1+Dashboard!$D$14)^($B39-$B$11),"-")</f>
        <v>-</v>
      </c>
      <c r="BK39" s="109" t="str">
        <f>IFERROR(BI39*(1+Dashboard!$D$8),"-")</f>
        <v>-</v>
      </c>
      <c r="BL39" s="119" t="str">
        <f>IFERROR(BJ39*(1+Dashboard!$D$7)*(1+Dashboard!$D$8)*(1+Dashboard!$D$10),"-")</f>
        <v>-</v>
      </c>
      <c r="BM39" s="112" t="str">
        <f>IF(AND(BK39="-",BL39="-"),"-",IFERROR(BK39*Dashboard!$D$9,0)+IFERROR(BL39*(1-Dashboard!$D$9),0))</f>
        <v>-</v>
      </c>
      <c r="BO39" s="36">
        <v>2046</v>
      </c>
      <c r="BP39" s="47"/>
      <c r="BQ39" s="59">
        <f>IFERROR(CT!BQ39*(1+Dashboard!$D$14)^($B39-$B$11),"-")</f>
        <v>163.65627538034914</v>
      </c>
      <c r="BR39" s="53" t="str">
        <f>IFERROR(CT!BR39*(1+Dashboard!$D$14)^($B39-$B$11),"-")</f>
        <v>-</v>
      </c>
      <c r="BS39" s="57" t="str">
        <f>IFERROR(CT!BS39*(1+Dashboard!$D$14)^($B39-$B$11),"-")</f>
        <v>-</v>
      </c>
      <c r="BT39" s="112" t="str">
        <f>IF(AND(BR39="-",BS39="-"),"-",IFERROR(BR39*Dashboard!$D$9,0)+IFERROR(BS39*(1-Dashboard!$D$9),0))</f>
        <v>-</v>
      </c>
      <c r="BU39" s="53" t="str">
        <f>IFERROR(CT!BU39*(1+Dashboard!$D$14)^($B39-$B$11),"-")</f>
        <v>-</v>
      </c>
      <c r="BV39" s="57" t="str">
        <f>IFERROR(CT!BV39*(1+Dashboard!$D$14)^($B39-$B$11),"-")</f>
        <v>-</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f>IFERROR(CT!D40*(1+Dashboard!$D$14)^($B40-$B$11),"-")</f>
        <v>0.13901777683712738</v>
      </c>
      <c r="E40" s="49">
        <f>IFERROR(CT!E40*(1+Dashboard!$D$14)^($B40-$B$11),"-")</f>
        <v>0.10794435936870095</v>
      </c>
      <c r="F40" s="49">
        <f>IFERROR(CT!F40*(1+Dashboard!$D$14)^($B40-$B$11),"-")</f>
        <v>0.18403770526138949</v>
      </c>
      <c r="G40" s="49">
        <f>IFERROR(CT!G40*(1+Dashboard!$D$14)^($B40-$B$11),"-")</f>
        <v>0.14257561734168769</v>
      </c>
      <c r="H40" s="50">
        <f>IFERROR(CT!H40*(1+Dashboard!$D$14)^($B40-$B$11),"-")</f>
        <v>1.5040586150479989E-2</v>
      </c>
      <c r="I40" s="101">
        <f>IFERROR((D40+$H40)*(1+Dashboard!$D$7)*(1+Dashboard!$D$8),"-")</f>
        <v>0.17969367458874527</v>
      </c>
      <c r="J40" s="102">
        <f>IFERROR((E40+$H40)*(1+Dashboard!$D$7)*(1+Dashboard!$D$8),"-")</f>
        <v>0.14344964045357264</v>
      </c>
      <c r="K40" s="102">
        <f>IFERROR((F40+$H40)*(1+Dashboard!$D$7)*(1+Dashboard!$D$8),"-")</f>
        <v>0.23220491910280458</v>
      </c>
      <c r="L40" s="103">
        <f>IFERROR((G40+$H40)*(1+Dashboard!$D$7)*(1+Dashboard!$D$8),"-")</f>
        <v>0.18384353975326442</v>
      </c>
      <c r="M40" s="53">
        <f>IFERROR(CT!M40*(1+Dashboard!$D$14)^($B40-$B$11),"-")</f>
        <v>190.85175186338515</v>
      </c>
      <c r="N40" s="54">
        <f>IFERROR(CT!N40*(1+Dashboard!$D$14)^($B40-$B$11),"-")</f>
        <v>217.0073958001241</v>
      </c>
      <c r="O40" s="109">
        <f>M40*(1+Dashboard!$D$8)</f>
        <v>206.11989201245598</v>
      </c>
      <c r="P40" s="111">
        <f>N40*(1+Dashboard!$D$10)*(1+Dashboard!$D$7)*(1+Dashboard!$D$8)</f>
        <v>257.16730528464501</v>
      </c>
      <c r="Q40" s="112">
        <f>O40*Dashboard!$D$9+P40*(1-Dashboard!$D$9)</f>
        <v>231.64359864855049</v>
      </c>
      <c r="R40" s="51">
        <f>IFERROR(CT!R40*(1+Dashboard!$D$14)^($B40-$B$11),"-")</f>
        <v>5.9518031918572786E-2</v>
      </c>
      <c r="S40" s="49">
        <f>IFERROR(CT!S40*(1+Dashboard!$D$14)^($B40-$B$11),"-")</f>
        <v>6.0786486769651614E-2</v>
      </c>
      <c r="T40" s="49">
        <f>IFERROR(CT!T40*(1+Dashboard!$D$14)^($B40-$B$11),"-")</f>
        <v>5.7980430933878391E-2</v>
      </c>
      <c r="U40" s="52">
        <f>IFERROR(CT!U40*(1+Dashboard!$D$14)^($B40-$B$11),"-")</f>
        <v>5.8348868464844224E-2</v>
      </c>
      <c r="W40" s="36">
        <v>2047</v>
      </c>
      <c r="X40" s="47"/>
      <c r="Y40" s="51" t="str">
        <f>IFERROR(CT!Y40*(1+Dashboard!$D$14)^($B40-$B$11),"-")</f>
        <v>-</v>
      </c>
      <c r="Z40" s="49" t="str">
        <f>IFERROR(CT!Z40*(1+Dashboard!$D$14)^($B40-$B$11),"-")</f>
        <v>-</v>
      </c>
      <c r="AA40" s="49" t="str">
        <f>IFERROR(CT!AA40*(1+Dashboard!$D$14)^($B40-$B$11),"-")</f>
        <v>-</v>
      </c>
      <c r="AB40" s="52" t="str">
        <f>IFERROR(CT!AB40*(1+Dashboard!$D$14)^($B40-$B$11),"-")</f>
        <v>-</v>
      </c>
      <c r="AC40" s="53" t="str">
        <f>IFERROR(CT!AC40*(1+Dashboard!$D$14)^($B40-$B$11),"-")</f>
        <v>-</v>
      </c>
      <c r="AD40" s="55" t="str">
        <f>IFERROR(CT!AD40*(1+Dashboard!$D$14)^($B40-$B$11),"-")</f>
        <v>-</v>
      </c>
      <c r="AE40" s="109" t="str">
        <f>IFERROR(AC40*(1+Dashboard!$D$8),"-")</f>
        <v>-</v>
      </c>
      <c r="AF40" s="119" t="str">
        <f>IFERROR(AD40*(1+Dashboard!$D$7)*(1+Dashboard!$D$8)*(1+Dashboard!$D$10),"-")</f>
        <v>-</v>
      </c>
      <c r="AG40" s="112" t="str">
        <f>IF(AND(AE40="-",AF40="-"),"-",IFERROR(AE40*Dashboard!$D$9,0)+IFERROR(AF40*(1-Dashboard!$D$9),0))</f>
        <v>-</v>
      </c>
      <c r="AH40" s="51" t="str">
        <f>IFERROR(CT!AH40*(1+Dashboard!$D$14)^($B40-$B$11),"-")</f>
        <v>-</v>
      </c>
      <c r="AI40" s="49" t="str">
        <f>IFERROR(CT!AI40*(1+Dashboard!$D$14)^($B40-$B$11),"-")</f>
        <v>-</v>
      </c>
      <c r="AJ40" s="49" t="str">
        <f>IFERROR(CT!AJ40*(1+Dashboard!$D$14)^($B40-$B$11),"-")</f>
        <v>-</v>
      </c>
      <c r="AK40" s="52" t="str">
        <f>IFERROR(CT!AK40*(1+Dashboard!$D$14)^($B40-$B$11),"-")</f>
        <v>-</v>
      </c>
      <c r="AL40" s="53" t="str">
        <f>IFERROR(CT!AL40*(1+Dashboard!$D$14)^($B40-$B$11),"-")</f>
        <v>-</v>
      </c>
      <c r="AM40" s="55" t="str">
        <f>IFERROR(CT!AM40*(1+Dashboard!$D$14)^($B40-$B$11),"-")</f>
        <v>-</v>
      </c>
      <c r="AN40" s="109" t="str">
        <f>IFERROR(AL40*(1+Dashboard!$D$8),"-")</f>
        <v>-</v>
      </c>
      <c r="AO40" s="119" t="str">
        <f>IFERROR(AM40*(1+Dashboard!$D$7)*(1+Dashboard!$D$8)*(1+Dashboard!$D$10),"-")</f>
        <v>-</v>
      </c>
      <c r="AP40" s="112" t="str">
        <f>IF(AND(AN40="-",AO40="-"),"-",IFERROR(AN40*Dashboard!$D$9,0)+IFERROR(AO40*(1-Dashboard!$D$9),0))</f>
        <v>-</v>
      </c>
      <c r="AQ40" s="56">
        <f>IFERROR(CT!AQ40*(1+Dashboard!$D$14)^($B40-$B$11),"-")</f>
        <v>4.6239328993456178E-4</v>
      </c>
      <c r="AR40" s="58">
        <f>IFERROR(CT!AR40*(1+Dashboard!$D$14)^($B40-$B$11),"-")</f>
        <v>4.6239328993456178E-4</v>
      </c>
      <c r="AT40" s="36">
        <v>2047</v>
      </c>
      <c r="AU40" s="47"/>
      <c r="AV40" s="51" t="str">
        <f>IFERROR(CT!AV40*(1+Dashboard!$D$14)^($B40-$B$11),"-")</f>
        <v>-</v>
      </c>
      <c r="AW40" s="49" t="str">
        <f>IFERROR(CT!AW40*(1+Dashboard!$D$14)^($B40-$B$11),"-")</f>
        <v>-</v>
      </c>
      <c r="AX40" s="49" t="str">
        <f>IFERROR(CT!AX40*(1+Dashboard!$D$14)^($B40-$B$11),"-")</f>
        <v>-</v>
      </c>
      <c r="AY40" s="52" t="str">
        <f>IFERROR(CT!AY40*(1+Dashboard!$D$14)^($B40-$B$11),"-")</f>
        <v>-</v>
      </c>
      <c r="AZ40" s="53" t="str">
        <f>IFERROR(CT!AZ40*(1+Dashboard!$D$14)^($B40-$B$11),"-")</f>
        <v>-</v>
      </c>
      <c r="BA40" s="55" t="str">
        <f>IFERROR(CT!BA40*(1+Dashboard!$D$14)^($B40-$B$11),"-")</f>
        <v>-</v>
      </c>
      <c r="BB40" s="109" t="str">
        <f>IFERROR(AZ40*(1+Dashboard!$D$8),"-")</f>
        <v>-</v>
      </c>
      <c r="BC40" s="119" t="str">
        <f>IFERROR(BA40*(1+Dashboard!$D$7)*(1+Dashboard!$D$8)*(1+Dashboard!$D$10),"-")</f>
        <v>-</v>
      </c>
      <c r="BD40" s="112" t="str">
        <f>IF(AND(BB40="-",BC40="-"),"-",IFERROR(BB40*Dashboard!$D$9,0)+IFERROR(BC40*(1-Dashboard!$D$9),0))</f>
        <v>-</v>
      </c>
      <c r="BE40" s="51" t="str">
        <f>IFERROR(CT!BE40*(1+Dashboard!$D$14)^($B40-$B$11),"-")</f>
        <v>-</v>
      </c>
      <c r="BF40" s="49" t="str">
        <f>IFERROR(CT!BF40*(1+Dashboard!$D$14)^($B40-$B$11),"-")</f>
        <v>-</v>
      </c>
      <c r="BG40" s="49" t="str">
        <f>IFERROR(CT!BG40*(1+Dashboard!$D$14)^($B40-$B$11),"-")</f>
        <v>-</v>
      </c>
      <c r="BH40" s="52" t="str">
        <f>IFERROR(CT!BH40*(1+Dashboard!$D$14)^($B40-$B$11),"-")</f>
        <v>-</v>
      </c>
      <c r="BI40" s="53" t="str">
        <f>IFERROR(CT!BI40*(1+Dashboard!$D$14)^($B40-$B$11),"-")</f>
        <v>-</v>
      </c>
      <c r="BJ40" s="55" t="str">
        <f>IFERROR(CT!BJ40*(1+Dashboard!$D$14)^($B40-$B$11),"-")</f>
        <v>-</v>
      </c>
      <c r="BK40" s="109" t="str">
        <f>IFERROR(BI40*(1+Dashboard!$D$8),"-")</f>
        <v>-</v>
      </c>
      <c r="BL40" s="119" t="str">
        <f>IFERROR(BJ40*(1+Dashboard!$D$7)*(1+Dashboard!$D$8)*(1+Dashboard!$D$10),"-")</f>
        <v>-</v>
      </c>
      <c r="BM40" s="112" t="str">
        <f>IF(AND(BK40="-",BL40="-"),"-",IFERROR(BK40*Dashboard!$D$9,0)+IFERROR(BL40*(1-Dashboard!$D$9),0))</f>
        <v>-</v>
      </c>
      <c r="BO40" s="36">
        <v>2047</v>
      </c>
      <c r="BP40" s="47"/>
      <c r="BQ40" s="59">
        <f>IFERROR(CT!BQ40*(1+Dashboard!$D$14)^($B40-$B$11),"-")</f>
        <v>166.92940088795609</v>
      </c>
      <c r="BR40" s="53" t="str">
        <f>IFERROR(CT!BR40*(1+Dashboard!$D$14)^($B40-$B$11),"-")</f>
        <v>-</v>
      </c>
      <c r="BS40" s="57" t="str">
        <f>IFERROR(CT!BS40*(1+Dashboard!$D$14)^($B40-$B$11),"-")</f>
        <v>-</v>
      </c>
      <c r="BT40" s="112" t="str">
        <f>IF(AND(BR40="-",BS40="-"),"-",IFERROR(BR40*Dashboard!$D$9,0)+IFERROR(BS40*(1-Dashboard!$D$9),0))</f>
        <v>-</v>
      </c>
      <c r="BU40" s="53" t="str">
        <f>IFERROR(CT!BU40*(1+Dashboard!$D$14)^($B40-$B$11),"-")</f>
        <v>-</v>
      </c>
      <c r="BV40" s="57" t="str">
        <f>IFERROR(CT!BV40*(1+Dashboard!$D$14)^($B40-$B$11),"-")</f>
        <v>-</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f>IFERROR(CT!D41*(1+Dashboard!$D$14)^($B41-$B$11),"-")</f>
        <v>0.14441218150036134</v>
      </c>
      <c r="E41" s="49">
        <f>IFERROR(CT!E41*(1+Dashboard!$D$14)^($B41-$B$11),"-")</f>
        <v>0.11082431476499124</v>
      </c>
      <c r="F41" s="49">
        <f>IFERROR(CT!F41*(1+Dashboard!$D$14)^($B41-$B$11),"-")</f>
        <v>0.19752191386863088</v>
      </c>
      <c r="G41" s="49">
        <f>IFERROR(CT!G41*(1+Dashboard!$D$14)^($B41-$B$11),"-")</f>
        <v>0.15188529341422047</v>
      </c>
      <c r="H41" s="50">
        <f>IFERROR(CT!H41*(1+Dashboard!$D$14)^($B41-$B$11),"-")</f>
        <v>1.7404934414098461E-2</v>
      </c>
      <c r="I41" s="101">
        <f>IFERROR((D41+$H41)*(1+Dashboard!$D$7)*(1+Dashboard!$D$8),"-")</f>
        <v>0.18874348400262592</v>
      </c>
      <c r="J41" s="102">
        <f>IFERROR((E41+$H41)*(1+Dashboard!$D$7)*(1+Dashboard!$D$8),"-")</f>
        <v>0.14956659624249025</v>
      </c>
      <c r="K41" s="102">
        <f>IFERROR((F41+$H41)*(1+Dashboard!$D$7)*(1+Dashboard!$D$8),"-")</f>
        <v>0.25069067583697552</v>
      </c>
      <c r="L41" s="103">
        <f>IFERROR((G41+$H41)*(1+Dashboard!$D$7)*(1+Dashboard!$D$8),"-")</f>
        <v>0.19746012173895122</v>
      </c>
      <c r="M41" s="53">
        <f>IFERROR(CT!M41*(1+Dashboard!$D$14)^($B41-$B$11),"-")</f>
        <v>197.91419269267112</v>
      </c>
      <c r="N41" s="54">
        <f>IFERROR(CT!N41*(1+Dashboard!$D$14)^($B41-$B$11),"-")</f>
        <v>224.89068685556711</v>
      </c>
      <c r="O41" s="109">
        <f>M41*(1+Dashboard!$D$8)</f>
        <v>213.74732810808482</v>
      </c>
      <c r="P41" s="111">
        <f>N41*(1+Dashboard!$D$10)*(1+Dashboard!$D$7)*(1+Dashboard!$D$8)</f>
        <v>266.50949710270686</v>
      </c>
      <c r="Q41" s="112">
        <f>O41*Dashboard!$D$9+P41*(1-Dashboard!$D$9)</f>
        <v>240.12841260539585</v>
      </c>
      <c r="R41" s="51">
        <f>IFERROR(CT!R41*(1+Dashboard!$D$14)^($B41-$B$11),"-")</f>
        <v>6.0053866938764973E-2</v>
      </c>
      <c r="S41" s="49">
        <f>IFERROR(CT!S41*(1+Dashboard!$D$14)^($B41-$B$11),"-")</f>
        <v>6.1333741564806629E-2</v>
      </c>
      <c r="T41" s="49">
        <f>IFERROR(CT!T41*(1+Dashboard!$D$14)^($B41-$B$11),"-")</f>
        <v>5.8502423082790682E-2</v>
      </c>
      <c r="U41" s="52">
        <f>IFERROR(CT!U41*(1+Dashboard!$D$14)^($B41-$B$11),"-")</f>
        <v>5.887417762081272E-2</v>
      </c>
      <c r="W41" s="36">
        <v>2048</v>
      </c>
      <c r="X41" s="47"/>
      <c r="Y41" s="51" t="str">
        <f>IFERROR(CT!Y41*(1+Dashboard!$D$14)^($B41-$B$11),"-")</f>
        <v>-</v>
      </c>
      <c r="Z41" s="49" t="str">
        <f>IFERROR(CT!Z41*(1+Dashboard!$D$14)^($B41-$B$11),"-")</f>
        <v>-</v>
      </c>
      <c r="AA41" s="49" t="str">
        <f>IFERROR(CT!AA41*(1+Dashboard!$D$14)^($B41-$B$11),"-")</f>
        <v>-</v>
      </c>
      <c r="AB41" s="52" t="str">
        <f>IFERROR(CT!AB41*(1+Dashboard!$D$14)^($B41-$B$11),"-")</f>
        <v>-</v>
      </c>
      <c r="AC41" s="53" t="str">
        <f>IFERROR(CT!AC41*(1+Dashboard!$D$14)^($B41-$B$11),"-")</f>
        <v>-</v>
      </c>
      <c r="AD41" s="55" t="str">
        <f>IFERROR(CT!AD41*(1+Dashboard!$D$14)^($B41-$B$11),"-")</f>
        <v>-</v>
      </c>
      <c r="AE41" s="109" t="str">
        <f>IFERROR(AC41*(1+Dashboard!$D$8),"-")</f>
        <v>-</v>
      </c>
      <c r="AF41" s="119" t="str">
        <f>IFERROR(AD41*(1+Dashboard!$D$7)*(1+Dashboard!$D$8)*(1+Dashboard!$D$10),"-")</f>
        <v>-</v>
      </c>
      <c r="AG41" s="112" t="str">
        <f>IF(AND(AE41="-",AF41="-"),"-",IFERROR(AE41*Dashboard!$D$9,0)+IFERROR(AF41*(1-Dashboard!$D$9),0))</f>
        <v>-</v>
      </c>
      <c r="AH41" s="51" t="str">
        <f>IFERROR(CT!AH41*(1+Dashboard!$D$14)^($B41-$B$11),"-")</f>
        <v>-</v>
      </c>
      <c r="AI41" s="49" t="str">
        <f>IFERROR(CT!AI41*(1+Dashboard!$D$14)^($B41-$B$11),"-")</f>
        <v>-</v>
      </c>
      <c r="AJ41" s="49" t="str">
        <f>IFERROR(CT!AJ41*(1+Dashboard!$D$14)^($B41-$B$11),"-")</f>
        <v>-</v>
      </c>
      <c r="AK41" s="52" t="str">
        <f>IFERROR(CT!AK41*(1+Dashboard!$D$14)^($B41-$B$11),"-")</f>
        <v>-</v>
      </c>
      <c r="AL41" s="53" t="str">
        <f>IFERROR(CT!AL41*(1+Dashboard!$D$14)^($B41-$B$11),"-")</f>
        <v>-</v>
      </c>
      <c r="AM41" s="55" t="str">
        <f>IFERROR(CT!AM41*(1+Dashboard!$D$14)^($B41-$B$11),"-")</f>
        <v>-</v>
      </c>
      <c r="AN41" s="109" t="str">
        <f>IFERROR(AL41*(1+Dashboard!$D$8),"-")</f>
        <v>-</v>
      </c>
      <c r="AO41" s="119" t="str">
        <f>IFERROR(AM41*(1+Dashboard!$D$7)*(1+Dashboard!$D$8)*(1+Dashboard!$D$10),"-")</f>
        <v>-</v>
      </c>
      <c r="AP41" s="112" t="str">
        <f>IF(AND(AN41="-",AO41="-"),"-",IFERROR(AN41*Dashboard!$D$9,0)+IFERROR(AO41*(1-Dashboard!$D$9),0))</f>
        <v>-</v>
      </c>
      <c r="AQ41" s="56">
        <f>IFERROR(CT!AQ41*(1+Dashboard!$D$14)^($B41-$B$11),"-")</f>
        <v>4.7164115573325308E-4</v>
      </c>
      <c r="AR41" s="58">
        <f>IFERROR(CT!AR41*(1+Dashboard!$D$14)^($B41-$B$11),"-")</f>
        <v>4.7164115573325308E-4</v>
      </c>
      <c r="AT41" s="36">
        <v>2048</v>
      </c>
      <c r="AU41" s="47"/>
      <c r="AV41" s="51" t="str">
        <f>IFERROR(CT!AV41*(1+Dashboard!$D$14)^($B41-$B$11),"-")</f>
        <v>-</v>
      </c>
      <c r="AW41" s="49" t="str">
        <f>IFERROR(CT!AW41*(1+Dashboard!$D$14)^($B41-$B$11),"-")</f>
        <v>-</v>
      </c>
      <c r="AX41" s="49" t="str">
        <f>IFERROR(CT!AX41*(1+Dashboard!$D$14)^($B41-$B$11),"-")</f>
        <v>-</v>
      </c>
      <c r="AY41" s="52" t="str">
        <f>IFERROR(CT!AY41*(1+Dashboard!$D$14)^($B41-$B$11),"-")</f>
        <v>-</v>
      </c>
      <c r="AZ41" s="53" t="str">
        <f>IFERROR(CT!AZ41*(1+Dashboard!$D$14)^($B41-$B$11),"-")</f>
        <v>-</v>
      </c>
      <c r="BA41" s="55" t="str">
        <f>IFERROR(CT!BA41*(1+Dashboard!$D$14)^($B41-$B$11),"-")</f>
        <v>-</v>
      </c>
      <c r="BB41" s="109" t="str">
        <f>IFERROR(AZ41*(1+Dashboard!$D$8),"-")</f>
        <v>-</v>
      </c>
      <c r="BC41" s="119" t="str">
        <f>IFERROR(BA41*(1+Dashboard!$D$7)*(1+Dashboard!$D$8)*(1+Dashboard!$D$10),"-")</f>
        <v>-</v>
      </c>
      <c r="BD41" s="112" t="str">
        <f>IF(AND(BB41="-",BC41="-"),"-",IFERROR(BB41*Dashboard!$D$9,0)+IFERROR(BC41*(1-Dashboard!$D$9),0))</f>
        <v>-</v>
      </c>
      <c r="BE41" s="51" t="str">
        <f>IFERROR(CT!BE41*(1+Dashboard!$D$14)^($B41-$B$11),"-")</f>
        <v>-</v>
      </c>
      <c r="BF41" s="49" t="str">
        <f>IFERROR(CT!BF41*(1+Dashboard!$D$14)^($B41-$B$11),"-")</f>
        <v>-</v>
      </c>
      <c r="BG41" s="49" t="str">
        <f>IFERROR(CT!BG41*(1+Dashboard!$D$14)^($B41-$B$11),"-")</f>
        <v>-</v>
      </c>
      <c r="BH41" s="52" t="str">
        <f>IFERROR(CT!BH41*(1+Dashboard!$D$14)^($B41-$B$11),"-")</f>
        <v>-</v>
      </c>
      <c r="BI41" s="53" t="str">
        <f>IFERROR(CT!BI41*(1+Dashboard!$D$14)^($B41-$B$11),"-")</f>
        <v>-</v>
      </c>
      <c r="BJ41" s="55" t="str">
        <f>IFERROR(CT!BJ41*(1+Dashboard!$D$14)^($B41-$B$11),"-")</f>
        <v>-</v>
      </c>
      <c r="BK41" s="109" t="str">
        <f>IFERROR(BI41*(1+Dashboard!$D$8),"-")</f>
        <v>-</v>
      </c>
      <c r="BL41" s="119" t="str">
        <f>IFERROR(BJ41*(1+Dashboard!$D$7)*(1+Dashboard!$D$8)*(1+Dashboard!$D$10),"-")</f>
        <v>-</v>
      </c>
      <c r="BM41" s="112" t="str">
        <f>IF(AND(BK41="-",BL41="-"),"-",IFERROR(BK41*Dashboard!$D$9,0)+IFERROR(BL41*(1-Dashboard!$D$9),0))</f>
        <v>-</v>
      </c>
      <c r="BO41" s="36">
        <v>2048</v>
      </c>
      <c r="BP41" s="47"/>
      <c r="BQ41" s="59">
        <f>IFERROR(CT!BQ41*(1+Dashboard!$D$14)^($B41-$B$11),"-")</f>
        <v>170.26798890571521</v>
      </c>
      <c r="BR41" s="53" t="str">
        <f>IFERROR(CT!BR41*(1+Dashboard!$D$14)^($B41-$B$11),"-")</f>
        <v>-</v>
      </c>
      <c r="BS41" s="57" t="str">
        <f>IFERROR(CT!BS41*(1+Dashboard!$D$14)^($B41-$B$11),"-")</f>
        <v>-</v>
      </c>
      <c r="BT41" s="112" t="str">
        <f>IF(AND(BR41="-",BS41="-"),"-",IFERROR(BR41*Dashboard!$D$9,0)+IFERROR(BS41*(1-Dashboard!$D$9),0))</f>
        <v>-</v>
      </c>
      <c r="BU41" s="53" t="str">
        <f>IFERROR(CT!BU41*(1+Dashboard!$D$14)^($B41-$B$11),"-")</f>
        <v>-</v>
      </c>
      <c r="BV41" s="57" t="str">
        <f>IFERROR(CT!BV41*(1+Dashboard!$D$14)^($B41-$B$11),"-")</f>
        <v>-</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f>IFERROR(CT!D42*(1+Dashboard!$D$14)^($B42-$B$11),"-")</f>
        <v>0.15001590904540779</v>
      </c>
      <c r="E42" s="49">
        <f>IFERROR(CT!E42*(1+Dashboard!$D$14)^($B42-$B$11),"-")</f>
        <v>0.11378110736827526</v>
      </c>
      <c r="F42" s="49">
        <f>IFERROR(CT!F42*(1+Dashboard!$D$14)^($B42-$B$11),"-")</f>
        <v>0.211994093291447</v>
      </c>
      <c r="G42" s="49">
        <f>IFERROR(CT!G42*(1+Dashboard!$D$14)^($B42-$B$11),"-")</f>
        <v>0.16180285791951221</v>
      </c>
      <c r="H42" s="50">
        <f>IFERROR(CT!H42*(1+Dashboard!$D$14)^($B42-$B$11),"-")</f>
        <v>2.0140953213409266E-2</v>
      </c>
      <c r="I42" s="101">
        <f>IFERROR((D42+$H42)*(1+Dashboard!$D$7)*(1+Dashboard!$D$8),"-")</f>
        <v>0.19847096413868423</v>
      </c>
      <c r="J42" s="102">
        <f>IFERROR((E42+$H42)*(1+Dashboard!$D$7)*(1+Dashboard!$D$8),"-")</f>
        <v>0.15620669146247687</v>
      </c>
      <c r="K42" s="102">
        <f>IFERROR((F42+$H42)*(1+Dashboard!$D$7)*(1+Dashboard!$D$8),"-")</f>
        <v>0.27076231824326435</v>
      </c>
      <c r="L42" s="103">
        <f>IFERROR((G42+$H42)*(1+Dashboard!$D$7)*(1+Dashboard!$D$8),"-")</f>
        <v>0.21221926130543961</v>
      </c>
      <c r="M42" s="53">
        <f>IFERROR(CT!M42*(1+Dashboard!$D$14)^($B42-$B$11),"-")</f>
        <v>205.23797809951623</v>
      </c>
      <c r="N42" s="54">
        <f>IFERROR(CT!N42*(1+Dashboard!$D$14)^($B42-$B$11),"-")</f>
        <v>233.06035652790325</v>
      </c>
      <c r="O42" s="109">
        <f>M42*(1+Dashboard!$D$8)</f>
        <v>221.65701634747754</v>
      </c>
      <c r="P42" s="111">
        <f>N42*(1+Dashboard!$D$10)*(1+Dashboard!$D$7)*(1+Dashboard!$D$8)</f>
        <v>276.19106545181273</v>
      </c>
      <c r="Q42" s="112">
        <f>O42*Dashboard!$D$9+P42*(1-Dashboard!$D$9)</f>
        <v>248.92404089964515</v>
      </c>
      <c r="R42" s="51">
        <f>IFERROR(CT!R42*(1+Dashboard!$D$14)^($B42-$B$11),"-")</f>
        <v>6.0594526029236498E-2</v>
      </c>
      <c r="S42" s="49">
        <f>IFERROR(CT!S42*(1+Dashboard!$D$14)^($B42-$B$11),"-")</f>
        <v>6.1885923241358068E-2</v>
      </c>
      <c r="T42" s="49">
        <f>IFERROR(CT!T42*(1+Dashboard!$D$14)^($B42-$B$11),"-")</f>
        <v>5.9029114675966103E-2</v>
      </c>
      <c r="U42" s="52">
        <f>IFERROR(CT!U42*(1+Dashboard!$D$14)^($B42-$B$11),"-")</f>
        <v>5.9404216083734432E-2</v>
      </c>
      <c r="W42" s="36">
        <v>2049</v>
      </c>
      <c r="X42" s="47"/>
      <c r="Y42" s="51" t="str">
        <f>IFERROR(CT!Y42*(1+Dashboard!$D$14)^($B42-$B$11),"-")</f>
        <v>-</v>
      </c>
      <c r="Z42" s="49" t="str">
        <f>IFERROR(CT!Z42*(1+Dashboard!$D$14)^($B42-$B$11),"-")</f>
        <v>-</v>
      </c>
      <c r="AA42" s="49" t="str">
        <f>IFERROR(CT!AA42*(1+Dashboard!$D$14)^($B42-$B$11),"-")</f>
        <v>-</v>
      </c>
      <c r="AB42" s="52" t="str">
        <f>IFERROR(CT!AB42*(1+Dashboard!$D$14)^($B42-$B$11),"-")</f>
        <v>-</v>
      </c>
      <c r="AC42" s="53" t="str">
        <f>IFERROR(CT!AC42*(1+Dashboard!$D$14)^($B42-$B$11),"-")</f>
        <v>-</v>
      </c>
      <c r="AD42" s="55" t="str">
        <f>IFERROR(CT!AD42*(1+Dashboard!$D$14)^($B42-$B$11),"-")</f>
        <v>-</v>
      </c>
      <c r="AE42" s="109" t="str">
        <f>IFERROR(AC42*(1+Dashboard!$D$8),"-")</f>
        <v>-</v>
      </c>
      <c r="AF42" s="119" t="str">
        <f>IFERROR(AD42*(1+Dashboard!$D$7)*(1+Dashboard!$D$8)*(1+Dashboard!$D$10),"-")</f>
        <v>-</v>
      </c>
      <c r="AG42" s="112" t="str">
        <f>IF(AND(AE42="-",AF42="-"),"-",IFERROR(AE42*Dashboard!$D$9,0)+IFERROR(AF42*(1-Dashboard!$D$9),0))</f>
        <v>-</v>
      </c>
      <c r="AH42" s="51" t="str">
        <f>IFERROR(CT!AH42*(1+Dashboard!$D$14)^($B42-$B$11),"-")</f>
        <v>-</v>
      </c>
      <c r="AI42" s="49" t="str">
        <f>IFERROR(CT!AI42*(1+Dashboard!$D$14)^($B42-$B$11),"-")</f>
        <v>-</v>
      </c>
      <c r="AJ42" s="49" t="str">
        <f>IFERROR(CT!AJ42*(1+Dashboard!$D$14)^($B42-$B$11),"-")</f>
        <v>-</v>
      </c>
      <c r="AK42" s="52" t="str">
        <f>IFERROR(CT!AK42*(1+Dashboard!$D$14)^($B42-$B$11),"-")</f>
        <v>-</v>
      </c>
      <c r="AL42" s="53" t="str">
        <f>IFERROR(CT!AL42*(1+Dashboard!$D$14)^($B42-$B$11),"-")</f>
        <v>-</v>
      </c>
      <c r="AM42" s="55" t="str">
        <f>IFERROR(CT!AM42*(1+Dashboard!$D$14)^($B42-$B$11),"-")</f>
        <v>-</v>
      </c>
      <c r="AN42" s="109" t="str">
        <f>IFERROR(AL42*(1+Dashboard!$D$8),"-")</f>
        <v>-</v>
      </c>
      <c r="AO42" s="119" t="str">
        <f>IFERROR(AM42*(1+Dashboard!$D$7)*(1+Dashboard!$D$8)*(1+Dashboard!$D$10),"-")</f>
        <v>-</v>
      </c>
      <c r="AP42" s="112" t="str">
        <f>IF(AND(AN42="-",AO42="-"),"-",IFERROR(AN42*Dashboard!$D$9,0)+IFERROR(AO42*(1-Dashboard!$D$9),0))</f>
        <v>-</v>
      </c>
      <c r="AQ42" s="56">
        <f>IFERROR(CT!AQ42*(1+Dashboard!$D$14)^($B42-$B$11),"-")</f>
        <v>4.8107397884791802E-4</v>
      </c>
      <c r="AR42" s="58">
        <f>IFERROR(CT!AR42*(1+Dashboard!$D$14)^($B42-$B$11),"-")</f>
        <v>4.8107397884791802E-4</v>
      </c>
      <c r="AT42" s="36">
        <v>2049</v>
      </c>
      <c r="AU42" s="47"/>
      <c r="AV42" s="51" t="str">
        <f>IFERROR(CT!AV42*(1+Dashboard!$D$14)^($B42-$B$11),"-")</f>
        <v>-</v>
      </c>
      <c r="AW42" s="49" t="str">
        <f>IFERROR(CT!AW42*(1+Dashboard!$D$14)^($B42-$B$11),"-")</f>
        <v>-</v>
      </c>
      <c r="AX42" s="49" t="str">
        <f>IFERROR(CT!AX42*(1+Dashboard!$D$14)^($B42-$B$11),"-")</f>
        <v>-</v>
      </c>
      <c r="AY42" s="52" t="str">
        <f>IFERROR(CT!AY42*(1+Dashboard!$D$14)^($B42-$B$11),"-")</f>
        <v>-</v>
      </c>
      <c r="AZ42" s="53" t="str">
        <f>IFERROR(CT!AZ42*(1+Dashboard!$D$14)^($B42-$B$11),"-")</f>
        <v>-</v>
      </c>
      <c r="BA42" s="55" t="str">
        <f>IFERROR(CT!BA42*(1+Dashboard!$D$14)^($B42-$B$11),"-")</f>
        <v>-</v>
      </c>
      <c r="BB42" s="109" t="str">
        <f>IFERROR(AZ42*(1+Dashboard!$D$8),"-")</f>
        <v>-</v>
      </c>
      <c r="BC42" s="119" t="str">
        <f>IFERROR(BA42*(1+Dashboard!$D$7)*(1+Dashboard!$D$8)*(1+Dashboard!$D$10),"-")</f>
        <v>-</v>
      </c>
      <c r="BD42" s="112" t="str">
        <f>IF(AND(BB42="-",BC42="-"),"-",IFERROR(BB42*Dashboard!$D$9,0)+IFERROR(BC42*(1-Dashboard!$D$9),0))</f>
        <v>-</v>
      </c>
      <c r="BE42" s="51" t="str">
        <f>IFERROR(CT!BE42*(1+Dashboard!$D$14)^($B42-$B$11),"-")</f>
        <v>-</v>
      </c>
      <c r="BF42" s="49" t="str">
        <f>IFERROR(CT!BF42*(1+Dashboard!$D$14)^($B42-$B$11),"-")</f>
        <v>-</v>
      </c>
      <c r="BG42" s="49" t="str">
        <f>IFERROR(CT!BG42*(1+Dashboard!$D$14)^($B42-$B$11),"-")</f>
        <v>-</v>
      </c>
      <c r="BH42" s="52" t="str">
        <f>IFERROR(CT!BH42*(1+Dashboard!$D$14)^($B42-$B$11),"-")</f>
        <v>-</v>
      </c>
      <c r="BI42" s="53" t="str">
        <f>IFERROR(CT!BI42*(1+Dashboard!$D$14)^($B42-$B$11),"-")</f>
        <v>-</v>
      </c>
      <c r="BJ42" s="55" t="str">
        <f>IFERROR(CT!BJ42*(1+Dashboard!$D$14)^($B42-$B$11),"-")</f>
        <v>-</v>
      </c>
      <c r="BK42" s="109" t="str">
        <f>IFERROR(BI42*(1+Dashboard!$D$8),"-")</f>
        <v>-</v>
      </c>
      <c r="BL42" s="119" t="str">
        <f>IFERROR(BJ42*(1+Dashboard!$D$7)*(1+Dashboard!$D$8)*(1+Dashboard!$D$10),"-")</f>
        <v>-</v>
      </c>
      <c r="BM42" s="112" t="str">
        <f>IF(AND(BK42="-",BL42="-"),"-",IFERROR(BK42*Dashboard!$D$9,0)+IFERROR(BL42*(1-Dashboard!$D$9),0))</f>
        <v>-</v>
      </c>
      <c r="BO42" s="36">
        <v>2049</v>
      </c>
      <c r="BP42" s="47"/>
      <c r="BQ42" s="59">
        <f>IFERROR(CT!BQ42*(1+Dashboard!$D$14)^($B42-$B$11),"-")</f>
        <v>173.67334868382949</v>
      </c>
      <c r="BR42" s="53" t="str">
        <f>IFERROR(CT!BR42*(1+Dashboard!$D$14)^($B42-$B$11),"-")</f>
        <v>-</v>
      </c>
      <c r="BS42" s="57" t="str">
        <f>IFERROR(CT!BS42*(1+Dashboard!$D$14)^($B42-$B$11),"-")</f>
        <v>-</v>
      </c>
      <c r="BT42" s="112" t="str">
        <f>IF(AND(BR42="-",BS42="-"),"-",IFERROR(BR42*Dashboard!$D$9,0)+IFERROR(BS42*(1-Dashboard!$D$9),0))</f>
        <v>-</v>
      </c>
      <c r="BU42" s="53" t="str">
        <f>IFERROR(CT!BU42*(1+Dashboard!$D$14)^($B42-$B$11),"-")</f>
        <v>-</v>
      </c>
      <c r="BV42" s="57" t="str">
        <f>IFERROR(CT!BV42*(1+Dashboard!$D$14)^($B42-$B$11),"-")</f>
        <v>-</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f>IFERROR(CT!D43*(1+Dashboard!$D$14)^($B43-$B$11),"-")</f>
        <v>0.15583708197541327</v>
      </c>
      <c r="E43" s="63">
        <f>IFERROR(CT!E43*(1+Dashboard!$D$14)^($B43-$B$11),"-")</f>
        <v>0.1168167871951562</v>
      </c>
      <c r="F43" s="63">
        <f>IFERROR(CT!F43*(1+Dashboard!$D$14)^($B43-$B$11),"-")</f>
        <v>0.227526630895004</v>
      </c>
      <c r="G43" s="63">
        <f>IFERROR(CT!G43*(1+Dashboard!$D$14)^($B43-$B$11),"-")</f>
        <v>0.17236800379035716</v>
      </c>
      <c r="H43" s="64">
        <f>IFERROR(CT!H43*(1+Dashboard!$D$14)^($B43-$B$11),"-")</f>
        <v>2.3307068368849895E-2</v>
      </c>
      <c r="I43" s="104">
        <f>IFERROR((D43+$H43)*(1+Dashboard!$D$7)*(1+Dashboard!$D$8),"-")</f>
        <v>0.20895373696154859</v>
      </c>
      <c r="J43" s="105">
        <f>IFERROR((E43+$H43)*(1+Dashboard!$D$7)*(1+Dashboard!$D$8),"-")</f>
        <v>0.16344046512985672</v>
      </c>
      <c r="K43" s="105">
        <f>IFERROR((F43+$H43)*(1+Dashboard!$D$7)*(1+Dashboard!$D$8),"-")</f>
        <v>0.29257242682135925</v>
      </c>
      <c r="L43" s="106">
        <f>IFERROR((G43+$H43)*(1+Dashboard!$D$7)*(1+Dashboard!$D$8),"-")</f>
        <v>0.22823540416649912</v>
      </c>
      <c r="M43" s="67">
        <f>IFERROR(CT!M43*(1+Dashboard!$D$14)^($B43-$B$11),"-")</f>
        <v>212.83277910133091</v>
      </c>
      <c r="N43" s="68">
        <f>IFERROR(CT!N43*(1+Dashboard!$D$14)^($B43-$B$11),"-")</f>
        <v>241.52680817680019</v>
      </c>
      <c r="O43" s="115">
        <f>M43*(1+Dashboard!$D$8)</f>
        <v>229.85940142943741</v>
      </c>
      <c r="P43" s="117">
        <f>N43*(1+Dashboard!$D$10)*(1+Dashboard!$D$7)*(1+Dashboard!$D$8)</f>
        <v>286.22433896233849</v>
      </c>
      <c r="Q43" s="118">
        <f>O43*Dashboard!$D$9+P43*(1-Dashboard!$D$9)</f>
        <v>258.04187019588795</v>
      </c>
      <c r="R43" s="65">
        <f>IFERROR(CT!R43*(1+Dashboard!$D$14)^($B43-$B$11),"-")</f>
        <v>6.1140052620620312E-2</v>
      </c>
      <c r="S43" s="63">
        <f>IFERROR(CT!S43*(1+Dashboard!$D$14)^($B43-$B$11),"-")</f>
        <v>6.2443076155537305E-2</v>
      </c>
      <c r="T43" s="63">
        <f>IFERROR(CT!T43*(1+Dashboard!$D$14)^($B43-$B$11),"-")</f>
        <v>5.9560548022041734E-2</v>
      </c>
      <c r="U43" s="66">
        <f>IFERROR(CT!U43*(1+Dashboard!$D$14)^($B43-$B$11),"-")</f>
        <v>5.9939026431097359E-2</v>
      </c>
      <c r="W43" s="61">
        <v>2050</v>
      </c>
      <c r="X43" s="47"/>
      <c r="Y43" s="65" t="str">
        <f>IFERROR(CT!Y43*(1+Dashboard!$D$14)^($B43-$B$11),"-")</f>
        <v>-</v>
      </c>
      <c r="Z43" s="63" t="str">
        <f>IFERROR(CT!Z43*(1+Dashboard!$D$14)^($B43-$B$11),"-")</f>
        <v>-</v>
      </c>
      <c r="AA43" s="63" t="str">
        <f>IFERROR(CT!AA43*(1+Dashboard!$D$14)^($B43-$B$11),"-")</f>
        <v>-</v>
      </c>
      <c r="AB43" s="66" t="str">
        <f>IFERROR(CT!AB43*(1+Dashboard!$D$14)^($B43-$B$11),"-")</f>
        <v>-</v>
      </c>
      <c r="AC43" s="67" t="str">
        <f>IFERROR(CT!AC43*(1+Dashboard!$D$14)^($B43-$B$11),"-")</f>
        <v>-</v>
      </c>
      <c r="AD43" s="69" t="str">
        <f>IFERROR(CT!AD43*(1+Dashboard!$D$14)^($B43-$B$11),"-")</f>
        <v>-</v>
      </c>
      <c r="AE43" s="115" t="str">
        <f>IFERROR(AC43*(1+Dashboard!$D$8),"-")</f>
        <v>-</v>
      </c>
      <c r="AF43" s="120" t="str">
        <f>IFERROR(AD43*(1+Dashboard!$D$7)*(1+Dashboard!$D$8)*(1+Dashboard!$D$10),"-")</f>
        <v>-</v>
      </c>
      <c r="AG43" s="118" t="str">
        <f>IF(AND(AE43="-",AF43="-"),"-",IFERROR(AE43*Dashboard!$D$9,0)+IFERROR(AF43*(1-Dashboard!$D$9),0))</f>
        <v>-</v>
      </c>
      <c r="AH43" s="65" t="str">
        <f>IFERROR(CT!AH43*(1+Dashboard!$D$14)^($B43-$B$11),"-")</f>
        <v>-</v>
      </c>
      <c r="AI43" s="63" t="str">
        <f>IFERROR(CT!AI43*(1+Dashboard!$D$14)^($B43-$B$11),"-")</f>
        <v>-</v>
      </c>
      <c r="AJ43" s="63" t="str">
        <f>IFERROR(CT!AJ43*(1+Dashboard!$D$14)^($B43-$B$11),"-")</f>
        <v>-</v>
      </c>
      <c r="AK43" s="66" t="str">
        <f>IFERROR(CT!AK43*(1+Dashboard!$D$14)^($B43-$B$11),"-")</f>
        <v>-</v>
      </c>
      <c r="AL43" s="67" t="str">
        <f>IFERROR(CT!AL43*(1+Dashboard!$D$14)^($B43-$B$11),"-")</f>
        <v>-</v>
      </c>
      <c r="AM43" s="69" t="str">
        <f>IFERROR(CT!AM43*(1+Dashboard!$D$14)^($B43-$B$11),"-")</f>
        <v>-</v>
      </c>
      <c r="AN43" s="115" t="str">
        <f>IFERROR(AL43*(1+Dashboard!$D$8),"-")</f>
        <v>-</v>
      </c>
      <c r="AO43" s="120" t="str">
        <f>IFERROR(AM43*(1+Dashboard!$D$7)*(1+Dashboard!$D$8)*(1+Dashboard!$D$10),"-")</f>
        <v>-</v>
      </c>
      <c r="AP43" s="118" t="str">
        <f>IF(AND(AN43="-",AO43="-"),"-",IFERROR(AN43*Dashboard!$D$9,0)+IFERROR(AO43*(1-Dashboard!$D$9),0))</f>
        <v>-</v>
      </c>
      <c r="AQ43" s="71">
        <f>IFERROR(CT!AQ43*(1+Dashboard!$D$14)^($B43-$B$11),"-")</f>
        <v>4.9069545842487649E-4</v>
      </c>
      <c r="AR43" s="72">
        <f>IFERROR(CT!AR43*(1+Dashboard!$D$14)^($B43-$B$11),"-")</f>
        <v>4.9069545842487649E-4</v>
      </c>
      <c r="AT43" s="61">
        <v>2050</v>
      </c>
      <c r="AU43" s="47"/>
      <c r="AV43" s="65" t="str">
        <f>IFERROR(CT!AV43*(1+Dashboard!$D$14)^($B43-$B$11),"-")</f>
        <v>-</v>
      </c>
      <c r="AW43" s="63" t="str">
        <f>IFERROR(CT!AW43*(1+Dashboard!$D$14)^($B43-$B$11),"-")</f>
        <v>-</v>
      </c>
      <c r="AX43" s="63" t="str">
        <f>IFERROR(CT!AX43*(1+Dashboard!$D$14)^($B43-$B$11),"-")</f>
        <v>-</v>
      </c>
      <c r="AY43" s="66" t="str">
        <f>IFERROR(CT!AY43*(1+Dashboard!$D$14)^($B43-$B$11),"-")</f>
        <v>-</v>
      </c>
      <c r="AZ43" s="67" t="str">
        <f>IFERROR(CT!AZ43*(1+Dashboard!$D$14)^($B43-$B$11),"-")</f>
        <v>-</v>
      </c>
      <c r="BA43" s="69" t="str">
        <f>IFERROR(CT!BA43*(1+Dashboard!$D$14)^($B43-$B$11),"-")</f>
        <v>-</v>
      </c>
      <c r="BB43" s="115" t="str">
        <f>IFERROR(AZ43*(1+Dashboard!$D$8),"-")</f>
        <v>-</v>
      </c>
      <c r="BC43" s="120" t="str">
        <f>IFERROR(BA43*(1+Dashboard!$D$7)*(1+Dashboard!$D$8)*(1+Dashboard!$D$10),"-")</f>
        <v>-</v>
      </c>
      <c r="BD43" s="118" t="str">
        <f>IF(AND(BB43="-",BC43="-"),"-",IFERROR(BB43*Dashboard!$D$9,0)+IFERROR(BC43*(1-Dashboard!$D$9),0))</f>
        <v>-</v>
      </c>
      <c r="BE43" s="65" t="str">
        <f>IFERROR(CT!BE43*(1+Dashboard!$D$14)^($B43-$B$11),"-")</f>
        <v>-</v>
      </c>
      <c r="BF43" s="63" t="str">
        <f>IFERROR(CT!BF43*(1+Dashboard!$D$14)^($B43-$B$11),"-")</f>
        <v>-</v>
      </c>
      <c r="BG43" s="63" t="str">
        <f>IFERROR(CT!BG43*(1+Dashboard!$D$14)^($B43-$B$11),"-")</f>
        <v>-</v>
      </c>
      <c r="BH43" s="66" t="str">
        <f>IFERROR(CT!BH43*(1+Dashboard!$D$14)^($B43-$B$11),"-")</f>
        <v>-</v>
      </c>
      <c r="BI43" s="67" t="str">
        <f>IFERROR(CT!BI43*(1+Dashboard!$D$14)^($B43-$B$11),"-")</f>
        <v>-</v>
      </c>
      <c r="BJ43" s="69" t="str">
        <f>IFERROR(CT!BJ43*(1+Dashboard!$D$14)^($B43-$B$11),"-")</f>
        <v>-</v>
      </c>
      <c r="BK43" s="115" t="str">
        <f>IFERROR(BI43*(1+Dashboard!$D$8),"-")</f>
        <v>-</v>
      </c>
      <c r="BL43" s="120" t="str">
        <f>IFERROR(BJ43*(1+Dashboard!$D$7)*(1+Dashboard!$D$8)*(1+Dashboard!$D$10),"-")</f>
        <v>-</v>
      </c>
      <c r="BM43" s="118" t="str">
        <f>IF(AND(BK43="-",BL43="-"),"-",IFERROR(BK43*Dashboard!$D$9,0)+IFERROR(BL43*(1-Dashboard!$D$9),0))</f>
        <v>-</v>
      </c>
      <c r="BO43" s="61">
        <v>2050</v>
      </c>
      <c r="BP43" s="47"/>
      <c r="BQ43" s="73">
        <f>IFERROR(CT!BQ43*(1+Dashboard!$D$14)^($B43-$B$11),"-")</f>
        <v>177.14681565750612</v>
      </c>
      <c r="BR43" s="67" t="str">
        <f>IFERROR(CT!BR43*(1+Dashboard!$D$14)^($B43-$B$11),"-")</f>
        <v>-</v>
      </c>
      <c r="BS43" s="70" t="str">
        <f>IFERROR(CT!BS43*(1+Dashboard!$D$14)^($B43-$B$11),"-")</f>
        <v>-</v>
      </c>
      <c r="BT43" s="118" t="str">
        <f>IF(AND(BR43="-",BS43="-"),"-",IFERROR(BR43*Dashboard!$D$9,0)+IFERROR(BS43*(1-Dashboard!$D$9),0))</f>
        <v>-</v>
      </c>
      <c r="BU43" s="67" t="str">
        <f>IFERROR(CT!BU43*(1+Dashboard!$D$14)^($B43-$B$11),"-")</f>
        <v>-</v>
      </c>
      <c r="BV43" s="70" t="str">
        <f>IFERROR(CT!BV43*(1+Dashboard!$D$14)^($B43-$B$11),"-")</f>
        <v>-</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-PMT(Dashboard!$D$13,10,(NPV(Dashboard!$D$13,D12:D20)+IF(D11="-",,D11)),,1)</f>
        <v>5.8947095364204199E-2</v>
      </c>
      <c r="E46" s="102">
        <f>-PMT(Dashboard!$D$13,10,(NPV(Dashboard!$D$13,E12:E20)+IF(E11="-",,E11)),,1)</f>
        <v>5.4622742110111193E-2</v>
      </c>
      <c r="F46" s="102">
        <f>-PMT(Dashboard!$D$13,10,(NPV(Dashboard!$D$13,F12:F20)+IF(F11="-",,F11)),,1)</f>
        <v>4.4330955399802238E-2</v>
      </c>
      <c r="G46" s="102">
        <f>-PMT(Dashboard!$D$13,10,(NPV(Dashboard!$D$13,G12:G20)+IF(G11="-",,G11)),,1)</f>
        <v>3.787680996222046E-2</v>
      </c>
      <c r="H46" s="107">
        <f>-PMT(Dashboard!$D$13,10,(NPV(Dashboard!$D$13,H12:H20)+IF(H11="-",,H11)),,1)</f>
        <v>5.299003652729237E-3</v>
      </c>
      <c r="I46" s="101">
        <f>-PMT(Dashboard!$D$13,10,(NPV(Dashboard!$D$13,I12:I20)+IF(I11="-",,I11)),,1)</f>
        <v>7.4936649893351179E-2</v>
      </c>
      <c r="J46" s="102">
        <f>-PMT(Dashboard!$D$13,10,(NPV(Dashboard!$D$13,J12:J20)+IF(J11="-",,J11)),,1)</f>
        <v>6.9892724257777095E-2</v>
      </c>
      <c r="K46" s="102">
        <f>-PMT(Dashboard!$D$13,10,(NPV(Dashboard!$D$13,K12:K20)+IF(K11="-",,K11)),,1)</f>
        <v>5.7888384238872728E-2</v>
      </c>
      <c r="L46" s="108">
        <f>-PMT(Dashboard!$D$13,10,(NPV(Dashboard!$D$13,L12:L20)+IF(L11="-",,L11)),,1)</f>
        <v>5.0360269000477333E-2</v>
      </c>
      <c r="M46" s="109">
        <f>-PMT(Dashboard!$D$13,10,(NPV(Dashboard!$D$13,M12:M20)+IF(M11="-",,M11)),,1)</f>
        <v>79.814818776823913</v>
      </c>
      <c r="N46" s="110">
        <f>-PMT(Dashboard!$D$13,10,(NPV(Dashboard!$D$13,N12:N20)+IF(N11="-",,N11)),,1)</f>
        <v>28.717008444738809</v>
      </c>
      <c r="O46" s="109">
        <f>-PMT(Dashboard!$D$13,10,(NPV(Dashboard!$D$13,O12:O20)+IF(O11="-",,O11)),,1)</f>
        <v>86.200004278969814</v>
      </c>
      <c r="P46" s="111">
        <f>-PMT(Dashboard!$D$13,10,(NPV(Dashboard!$D$13,P12:P20)+IF(P11="-",,P11)),,1)</f>
        <v>34.031446948342449</v>
      </c>
      <c r="Q46" s="112">
        <f>-PMT(Dashboard!$D$13,10,(NPV(Dashboard!$D$13,Q12:Q20)+IF(Q11="-",,Q11)),,1)</f>
        <v>60.115725613656139</v>
      </c>
      <c r="R46" s="101">
        <f>-PMT(Dashboard!$D$13,10,(NPV(Dashboard!$D$13,R12:R20)+IF(R11="-",,R11)),,1)</f>
        <v>4.6939719887678977E-2</v>
      </c>
      <c r="S46" s="102">
        <f>-PMT(Dashboard!$D$13,10,(NPV(Dashboard!$D$13,S12:S20)+IF(S11="-",,S11)),,1)</f>
        <v>4.7940104367482785E-2</v>
      </c>
      <c r="T46" s="102">
        <f>-PMT(Dashboard!$D$13,10,(NPV(Dashboard!$D$13,T12:T20)+IF(T11="-",,T11)),,1)</f>
        <v>4.5727069583325557E-2</v>
      </c>
      <c r="U46" s="103">
        <f>-PMT(Dashboard!$D$13,10,(NPV(Dashboard!$D$13,U12:U20)+IF(U11="-",,U11)),,1)</f>
        <v>4.601764294306477E-2</v>
      </c>
      <c r="W46" s="92" t="s">
        <v>21</v>
      </c>
      <c r="X46" s="79">
        <v>10</v>
      </c>
      <c r="Y46" s="101">
        <f>-PMT(Dashboard!$D$13,10,(NPV(Dashboard!$D$13,Y12:Y20)+IF(Y11="-",,Y11)),,1)</f>
        <v>1.0197503535778463E-2</v>
      </c>
      <c r="Z46" s="102">
        <f>-PMT(Dashboard!$D$13,10,(NPV(Dashboard!$D$13,Z12:Z20)+IF(Z11="-",,Z11)),,1)</f>
        <v>7.2747920787485315E-3</v>
      </c>
      <c r="AA46" s="102">
        <f>-PMT(Dashboard!$D$13,10,(NPV(Dashboard!$D$13,AA12:AA20)+IF(AA11="-",,AA11)),,1)</f>
        <v>8.113922043963568E-3</v>
      </c>
      <c r="AB46" s="108">
        <f>-PMT(Dashboard!$D$13,10,(NPV(Dashboard!$D$13,AB12:AB20)+IF(AB11="-",,AB11)),,1)</f>
        <v>5.5051943403413104E-3</v>
      </c>
      <c r="AC46" s="109">
        <f>-PMT(Dashboard!$D$13,10,(NPV(Dashboard!$D$13,AC12:AC20)+IF(AC11="-",,AC11)),,1)</f>
        <v>31.20968667357219</v>
      </c>
      <c r="AD46" s="111">
        <f>-PMT(Dashboard!$D$13,10,(NPV(Dashboard!$D$13,AD12:AD20)+IF(AD11="-",,AD11)),,1)</f>
        <v>91.17378508533956</v>
      </c>
      <c r="AE46" s="109">
        <f>-PMT(Dashboard!$D$15,10,(NPV(Dashboard!$D$15,AE12:AE20)+IF(AE11="-",,AE11)),,1)</f>
        <v>31.580909157734389</v>
      </c>
      <c r="AF46" s="119">
        <f>-PMT(Dashboard!$D$13,10,(NPV(Dashboard!$D$13,AF12:AF20)+IF(AF11="-",,AF11)),,1)</f>
        <v>108.04662457031672</v>
      </c>
      <c r="AG46" s="112">
        <f>-PMT(Dashboard!$D$13,10,(NPV(Dashboard!$D$13,AG12:AG20)+IF(AG11="-",,AG11)),,1)</f>
        <v>64.168541100376075</v>
      </c>
      <c r="AH46" s="101">
        <f>-PMT(Dashboard!$D$13,10,(NPV(Dashboard!$D$13,AH12:AH20)+IF(AH11="-",,AH11)),,1)</f>
        <v>9.9648302472761553E-3</v>
      </c>
      <c r="AI46" s="102">
        <f>-PMT(Dashboard!$D$13,10,(NPV(Dashboard!$D$13,AI12:AI20)+IF(AI11="-",,AI11)),,1)</f>
        <v>7.1186912300927998E-3</v>
      </c>
      <c r="AJ46" s="102">
        <f>-PMT(Dashboard!$D$13,10,(NPV(Dashboard!$D$13,AJ12:AJ20)+IF(AJ11="-",,AJ11)),,1)</f>
        <v>8.0971832289115017E-3</v>
      </c>
      <c r="AK46" s="108">
        <f>-PMT(Dashboard!$D$13,10,(NPV(Dashboard!$D$13,AK12:AK20)+IF(AK11="-",,AK11)),,1)</f>
        <v>5.5059383429573554E-3</v>
      </c>
      <c r="AL46" s="109">
        <f>-PMT(Dashboard!$D$13,10,(NPV(Dashboard!$D$13,AL12:AL20)+IF(AL11="-",,AL11)),,1)</f>
        <v>22.873279131984035</v>
      </c>
      <c r="AM46" s="111">
        <f>-PMT(Dashboard!$D$13,10,(NPV(Dashboard!$D$13,AM12:AM20)+IF(AM11="-",,AM11)),,1)</f>
        <v>85.767467460963246</v>
      </c>
      <c r="AN46" s="109">
        <f>-PMT(Dashboard!$D$15,10,(NPV(Dashboard!$D$15,AN12:AN20)+IF(AN11="-",,AN11)),,1)</f>
        <v>23.58057396601512</v>
      </c>
      <c r="AO46" s="119">
        <f>-PMT(Dashboard!$D$13,10,(NPV(Dashboard!$D$13,AO12:AO20)+IF(AO11="-",,AO11)),,1)</f>
        <v>101.63980083121103</v>
      </c>
      <c r="AP46" s="112">
        <f>-PMT(Dashboard!$D$13,10,(NPV(Dashboard!$D$13,AP12:AP20)+IF(AP11="-",,AP11)),,1)</f>
        <v>55.410122151285897</v>
      </c>
      <c r="AQ46" s="101">
        <f>-PMT(Dashboard!$D$13,10,(NPV(Dashboard!$D$13,AQ12:AQ20)+IF(AQ11="-",,AQ11)),,1)</f>
        <v>3.7824040244246837E-3</v>
      </c>
      <c r="AR46" s="103">
        <f>-PMT(Dashboard!$D$13,10,(NPV(Dashboard!$D$13,AR12:AR20)+IF(AR11="-",,AR11)),,1)</f>
        <v>3.0670516843812256E-3</v>
      </c>
      <c r="AT46" s="92" t="s">
        <v>21</v>
      </c>
      <c r="AU46" s="79">
        <v>10</v>
      </c>
      <c r="AV46" s="101">
        <f>-PMT(Dashboard!$D$13,10,(NPV(Dashboard!$D$13,AV12:AV20)+IF(AV11="-",,AV11)),,1)</f>
        <v>3.8566402953405861E-2</v>
      </c>
      <c r="AW46" s="102">
        <f>-PMT(Dashboard!$D$13,10,(NPV(Dashboard!$D$13,AW12:AW20)+IF(AW11="-",,AW11)),,1)</f>
        <v>2.7526075637488674E-2</v>
      </c>
      <c r="AX46" s="102">
        <f>-PMT(Dashboard!$D$13,10,(NPV(Dashboard!$D$13,AX12:AX20)+IF(AX11="-",,AX11)),,1)</f>
        <v>2.9105428983184713E-2</v>
      </c>
      <c r="AY46" s="108">
        <f>-PMT(Dashboard!$D$13,10,(NPV(Dashboard!$D$13,AY12:AY20)+IF(AY11="-",,AY11)),,1)</f>
        <v>1.9888906847191513E-2</v>
      </c>
      <c r="AZ46" s="109">
        <f>-PMT(Dashboard!$D$13,10,(NPV(Dashboard!$D$13,AZ12:AZ20)+IF(AZ11="-",,AZ11)),,1)</f>
        <v>98.586303248610221</v>
      </c>
      <c r="BA46" s="111">
        <f>-PMT(Dashboard!$D$13,10,(NPV(Dashboard!$D$13,BA12:BA20)+IF(BA11="-",,BA11)),,1)</f>
        <v>295.80998530818118</v>
      </c>
      <c r="BB46" s="109">
        <f>-PMT(Dashboard!$D$15,10,(NPV(Dashboard!$D$15,BB12:BB20)+IF(BB11="-",,BB11)),,1)</f>
        <v>99.768499902853037</v>
      </c>
      <c r="BC46" s="119">
        <f>-PMT(Dashboard!$D$13,10,(NPV(Dashboard!$D$13,BC12:BC20)+IF(BC11="-",,BC11)),,1)</f>
        <v>350.55329113327798</v>
      </c>
      <c r="BD46" s="112">
        <f>-PMT(Dashboard!$D$13,10,(NPV(Dashboard!$D$13,BD12:BD20)+IF(BD11="-",,BD11)),,1)</f>
        <v>206.74938410665558</v>
      </c>
      <c r="BE46" s="101">
        <f>-PMT(Dashboard!$D$13,10,(NPV(Dashboard!$D$13,BE12:BE20)+IF(BE11="-",,BE11)),,1)</f>
        <v>3.7314002078245451E-2</v>
      </c>
      <c r="BF46" s="102">
        <f>-PMT(Dashboard!$D$13,10,(NPV(Dashboard!$D$13,BF12:BF20)+IF(BF11="-",,BF11)),,1)</f>
        <v>2.6677693952035546E-2</v>
      </c>
      <c r="BG46" s="102">
        <f>-PMT(Dashboard!$D$13,10,(NPV(Dashboard!$D$13,BG12:BG20)+IF(BG11="-",,BG11)),,1)</f>
        <v>2.8742766261673245E-2</v>
      </c>
      <c r="BH46" s="108">
        <f>-PMT(Dashboard!$D$13,10,(NPV(Dashboard!$D$13,BH12:BH20)+IF(BH11="-",,BH11)),,1)</f>
        <v>1.9675453513393653E-2</v>
      </c>
      <c r="BI46" s="109">
        <f>-PMT(Dashboard!$D$13,10,(NPV(Dashboard!$D$13,BI12:BI20)+IF(BI11="-",,BI11)),,1)</f>
        <v>72.608792682015192</v>
      </c>
      <c r="BJ46" s="111">
        <f>-PMT(Dashboard!$D$13,10,(NPV(Dashboard!$D$13,BJ12:BJ20)+IF(BJ11="-",,BJ11)),,1)</f>
        <v>278.36188002709883</v>
      </c>
      <c r="BK46" s="109">
        <f>-PMT(Dashboard!$D$15,10,(NPV(Dashboard!$D$15,BK12:BK20)+IF(BK11="-",,BK11)),,1)</f>
        <v>74.858845889591976</v>
      </c>
      <c r="BL46" s="119">
        <f>-PMT(Dashboard!$D$13,10,(NPV(Dashboard!$D$13,BL12:BL20)+IF(BL11="-",,BL11)),,1)</f>
        <v>329.87619761342592</v>
      </c>
      <c r="BM46" s="112">
        <f>-PMT(Dashboard!$D$13,10,(NPV(Dashboard!$D$13,BM12:BM20)+IF(BM11="-",,BM11)),,1)</f>
        <v>178.95706613840866</v>
      </c>
      <c r="BO46" s="92" t="s">
        <v>21</v>
      </c>
      <c r="BP46" s="79">
        <v>10</v>
      </c>
      <c r="BQ46" s="121">
        <f>-PMT(Dashboard!$D$13,10,(NPV(Dashboard!$D$13,BQ12:BQ20)+IF(BQ11="-",,BQ11)),,1)</f>
        <v>102.37200099360342</v>
      </c>
      <c r="BR46" s="109">
        <f>-PMT(Dashboard!$D$13,10,(NPV(Dashboard!$D$13,BR12:BR20)+IF(BR11="-",,BR11)),,1)</f>
        <v>1.0251177180127682</v>
      </c>
      <c r="BS46" s="119">
        <f>-PMT(Dashboard!$D$13,10,(NPV(Dashboard!$D$13,BS12:BS20)+IF(BS11="-",,BS11)),,1)</f>
        <v>9.0742801722804174</v>
      </c>
      <c r="BT46" s="112">
        <f>-PMT(Dashboard!$D$13,10,(NPV(Dashboard!$D$13,BT12:BT20)+IF(BT11="-",,BT11)),,1)</f>
        <v>5.0496989451465923</v>
      </c>
      <c r="BU46" s="109">
        <f>-PMT(Dashboard!$D$13,10,(NPV(Dashboard!$D$13,BU12:BU20)+IF(BU11="-",,BU11)),,1)</f>
        <v>0.52714571284898981</v>
      </c>
      <c r="BV46" s="119">
        <f>-PMT(Dashboard!$D$13,10,(NPV(Dashboard!$D$13,BV12:BV20)+IF(BV11="-",,BV11)),,1)</f>
        <v>7.9814976098964445</v>
      </c>
      <c r="BW46" s="112">
        <f>-PMT(Dashboard!$D$13,10,(NPV(Dashboard!$D$13,BW12:BW20)+IF(BW11="-",,BW11)),,1)</f>
        <v>4.2543216613727175</v>
      </c>
      <c r="BX46" s="112">
        <f>-PMT(Dashboard!$D$13,10,(NPV(Dashboard!$D$13,BX12:BX20)+IF(BX11="-",,BX11)),,1)</f>
        <v>5.8899688496189873</v>
      </c>
      <c r="BY46" s="112">
        <f>-PMT(Dashboard!$D$13,10,(NPV(Dashboard!$D$13,BY12:BY20)+IF(BY11="-",,BY11)),,1)</f>
        <v>4.9622407858251387</v>
      </c>
    </row>
    <row r="47" spans="2:77" x14ac:dyDescent="0.2">
      <c r="B47" s="92" t="s">
        <v>22</v>
      </c>
      <c r="C47" s="79">
        <v>15</v>
      </c>
      <c r="D47" s="101">
        <f>-PMT(Dashboard!$D$13,15,(NPV(Dashboard!$D$13,D12:D25)+IF(D11="-",,D11)),,1)</f>
        <v>6.3770923983199057E-2</v>
      </c>
      <c r="E47" s="102">
        <f>-PMT(Dashboard!$D$13,15,(NPV(Dashboard!$D$13,E12:E25)+IF(E11="-",,E11)),,1)</f>
        <v>5.8979295807996851E-2</v>
      </c>
      <c r="F47" s="102">
        <f>-PMT(Dashboard!$D$13,15,(NPV(Dashboard!$D$13,F12:F25)+IF(F11="-",,F11)),,1)</f>
        <v>4.8965815996103092E-2</v>
      </c>
      <c r="G47" s="102">
        <f>-PMT(Dashboard!$D$13,15,(NPV(Dashboard!$D$13,G12:G25)+IF(G11="-",,G11)),,1)</f>
        <v>4.1982820229885871E-2</v>
      </c>
      <c r="H47" s="107">
        <f>-PMT(Dashboard!$D$13,15,(NPV(Dashboard!$D$13,H12:H25)+IF(H11="-",,H11)),,1)</f>
        <v>4.2867698071754924E-3</v>
      </c>
      <c r="I47" s="101">
        <f>-PMT(Dashboard!$D$13,15,(NPV(Dashboard!$D$13,I12:I25)+IF(I11="-",,I11)),,1)</f>
        <v>7.9382494037092882E-2</v>
      </c>
      <c r="J47" s="102">
        <f>-PMT(Dashboard!$D$13,15,(NPV(Dashboard!$D$13,J12:J25)+IF(J11="-",,J11)),,1)</f>
        <v>7.3793538933537045E-2</v>
      </c>
      <c r="K47" s="102">
        <f>-PMT(Dashboard!$D$13,15,(NPV(Dashboard!$D$13,K12:K25)+IF(K11="-",,K11)),,1)</f>
        <v>6.2113816080944156E-2</v>
      </c>
      <c r="L47" s="108">
        <f>-PMT(Dashboard!$D$13,15,(NPV(Dashboard!$D$13,L12:L25)+IF(L11="-",,L11)),,1)</f>
        <v>5.3968849819228393E-2</v>
      </c>
      <c r="M47" s="109">
        <f>-PMT(Dashboard!$D$13,15,(NPV(Dashboard!$D$13,M12:M25)+IF(M11="-",,M11)),,1)</f>
        <v>87.623700806565395</v>
      </c>
      <c r="N47" s="110">
        <f>-PMT(Dashboard!$D$13,15,(NPV(Dashboard!$D$13,N12:N25)+IF(N11="-",,N11)),,1)</f>
        <v>55.375649913159563</v>
      </c>
      <c r="O47" s="109">
        <f>-PMT(Dashboard!$D$13,15,(NPV(Dashboard!$D$13,O12:O25)+IF(O11="-",,O11)),,1)</f>
        <v>94.633596871090617</v>
      </c>
      <c r="P47" s="111">
        <f>-PMT(Dashboard!$D$13,15,(NPV(Dashboard!$D$13,P12:P25)+IF(P11="-",,P11)),,1)</f>
        <v>65.623600587648681</v>
      </c>
      <c r="Q47" s="112">
        <f>-PMT(Dashboard!$D$13,15,(NPV(Dashboard!$D$13,Q12:Q25)+IF(Q11="-",,Q11)),,1)</f>
        <v>80.128598729369642</v>
      </c>
      <c r="R47" s="101">
        <f>-PMT(Dashboard!$D$13,15,(NPV(Dashboard!$D$13,R12:R25)+IF(R11="-",,R11)),,1)</f>
        <v>4.8102370115362149E-2</v>
      </c>
      <c r="S47" s="102">
        <f>-PMT(Dashboard!$D$13,15,(NPV(Dashboard!$D$13,S12:S25)+IF(S11="-",,S11)),,1)</f>
        <v>4.9127533124863149E-2</v>
      </c>
      <c r="T47" s="102">
        <f>-PMT(Dashboard!$D$13,15,(NPV(Dashboard!$D$13,T12:T25)+IF(T11="-",,T11)),,1)</f>
        <v>4.6859683667720482E-2</v>
      </c>
      <c r="U47" s="103">
        <f>-PMT(Dashboard!$D$13,15,(NPV(Dashboard!$D$13,U12:U25)+IF(U11="-",,U11)),,1)</f>
        <v>4.7157454240900003E-2</v>
      </c>
      <c r="W47" s="92" t="s">
        <v>22</v>
      </c>
      <c r="X47" s="79">
        <v>15</v>
      </c>
      <c r="Y47" s="101">
        <f>-PMT(Dashboard!$D$13,15,(NPV(Dashboard!$D$13,Y12:Y25)+IF(Y11="-",,Y11)),,1)</f>
        <v>7.3436528815037233E-3</v>
      </c>
      <c r="Z47" s="102">
        <f>-PMT(Dashboard!$D$13,15,(NPV(Dashboard!$D$13,Z12:Z25)+IF(Z11="-",,Z11)),,1)</f>
        <v>5.2388849510081438E-3</v>
      </c>
      <c r="AA47" s="102">
        <f>-PMT(Dashboard!$D$13,15,(NPV(Dashboard!$D$13,AA12:AA25)+IF(AA11="-",,AA11)),,1)</f>
        <v>5.8431778708768981E-3</v>
      </c>
      <c r="AB47" s="108">
        <f>-PMT(Dashboard!$D$13,15,(NPV(Dashboard!$D$13,AB12:AB25)+IF(AB11="-",,AB11)),,1)</f>
        <v>3.9645228990449408E-3</v>
      </c>
      <c r="AC47" s="109">
        <f>-PMT(Dashboard!$D$13,15,(NPV(Dashboard!$D$13,AC12:AC25)+IF(AC11="-",,AC11)),,1)</f>
        <v>22.475413189813672</v>
      </c>
      <c r="AD47" s="111">
        <f>-PMT(Dashboard!$D$13,15,(NPV(Dashboard!$D$13,AD12:AD25)+IF(AD11="-",,AD11)),,1)</f>
        <v>100.98726312367937</v>
      </c>
      <c r="AE47" s="109">
        <f>-PMT(Dashboard!$D$15,15,(NPV(Dashboard!$D$15,AE12:AE25)+IF(AE11="-",,AE11)),,1)</f>
        <v>21.74791541051416</v>
      </c>
      <c r="AF47" s="119">
        <f>-PMT(Dashboard!$D$13,15,(NPV(Dashboard!$D$13,AF12:AF25)+IF(AF11="-",,AF11)),,1)</f>
        <v>119.67620840677901</v>
      </c>
      <c r="AG47" s="112">
        <f>-PMT(Dashboard!$D$13,15,(NPV(Dashboard!$D$13,AG12:AG25)+IF(AG11="-",,AG11)),,1)</f>
        <v>64.544810449723471</v>
      </c>
      <c r="AH47" s="101">
        <f>-PMT(Dashboard!$D$13,15,(NPV(Dashboard!$D$13,AH12:AH25)+IF(AH11="-",,AH11)),,1)</f>
        <v>7.3113904304501097E-3</v>
      </c>
      <c r="AI47" s="102">
        <f>-PMT(Dashboard!$D$13,15,(NPV(Dashboard!$D$13,AI12:AI25)+IF(AI11="-",,AI11)),,1)</f>
        <v>5.2192593472323951E-3</v>
      </c>
      <c r="AJ47" s="102">
        <f>-PMT(Dashboard!$D$13,15,(NPV(Dashboard!$D$13,AJ12:AJ25)+IF(AJ11="-",,AJ11)),,1)</f>
        <v>5.9448994970969001E-3</v>
      </c>
      <c r="AK47" s="108">
        <f>-PMT(Dashboard!$D$13,15,(NPV(Dashboard!$D$13,AK12:AK25)+IF(AK11="-",,AK11)),,1)</f>
        <v>4.0397819011822574E-3</v>
      </c>
      <c r="AL47" s="109">
        <f>-PMT(Dashboard!$D$13,15,(NPV(Dashboard!$D$13,AL12:AL25)+IF(AL11="-",,AL11)),,1)</f>
        <v>16.472014117738738</v>
      </c>
      <c r="AM47" s="111">
        <f>-PMT(Dashboard!$D$13,15,(NPV(Dashboard!$D$13,AM12:AM25)+IF(AM11="-",,AM11)),,1)</f>
        <v>120.89475109690116</v>
      </c>
      <c r="AN47" s="109">
        <f>-PMT(Dashboard!$D$15,15,(NPV(Dashboard!$D$15,AN12:AN25)+IF(AN11="-",,AN11)),,1)</f>
        <v>16.238554925157178</v>
      </c>
      <c r="AO47" s="119">
        <f>-PMT(Dashboard!$D$13,15,(NPV(Dashboard!$D$13,AO12:AO25)+IF(AO11="-",,AO11)),,1)</f>
        <v>143.26782388229631</v>
      </c>
      <c r="AP47" s="112">
        <f>-PMT(Dashboard!$D$13,15,(NPV(Dashboard!$D$13,AP12:AP25)+IF(AP11="-",,AP11)),,1)</f>
        <v>69.588679927578838</v>
      </c>
      <c r="AQ47" s="101">
        <f>-PMT(Dashboard!$D$13,15,(NPV(Dashboard!$D$13,AQ12:AQ25)+IF(AQ11="-",,AQ11)),,1)</f>
        <v>2.8159483390778079E-3</v>
      </c>
      <c r="AR47" s="103">
        <f>-PMT(Dashboard!$D$13,15,(NPV(Dashboard!$D$13,AR12:AR25)+IF(AR11="-",,AR11)),,1)</f>
        <v>2.3007929135543848E-3</v>
      </c>
      <c r="AT47" s="92" t="s">
        <v>22</v>
      </c>
      <c r="AU47" s="79">
        <v>15</v>
      </c>
      <c r="AV47" s="101">
        <f>-PMT(Dashboard!$D$13,15,(NPV(Dashboard!$D$13,AV12:AV25)+IF(AV11="-",,AV11)),,1)</f>
        <v>2.777329521723889E-2</v>
      </c>
      <c r="AW47" s="102">
        <f>-PMT(Dashboard!$D$13,15,(NPV(Dashboard!$D$13,AW12:AW25)+IF(AW11="-",,AW11)),,1)</f>
        <v>1.9822689343770052E-2</v>
      </c>
      <c r="AX47" s="102">
        <f>-PMT(Dashboard!$D$13,15,(NPV(Dashboard!$D$13,AX12:AX25)+IF(AX11="-",,AX11)),,1)</f>
        <v>2.0960048375550756E-2</v>
      </c>
      <c r="AY47" s="108">
        <f>-PMT(Dashboard!$D$13,15,(NPV(Dashboard!$D$13,AY12:AY25)+IF(AY11="-",,AY11)),,1)</f>
        <v>1.4322841621568244E-2</v>
      </c>
      <c r="AZ47" s="109">
        <f>-PMT(Dashboard!$D$13,15,(NPV(Dashboard!$D$13,AZ12:AZ25)+IF(AZ11="-",,AZ11)),,1)</f>
        <v>70.996159735402202</v>
      </c>
      <c r="BA47" s="111">
        <f>-PMT(Dashboard!$D$13,15,(NPV(Dashboard!$D$13,BA12:BA25)+IF(BA11="-",,BA11)),,1)</f>
        <v>327.85116554962451</v>
      </c>
      <c r="BB47" s="109">
        <f>-PMT(Dashboard!$D$15,15,(NPV(Dashboard!$D$15,BB12:BB25)+IF(BB11="-",,BB11)),,1)</f>
        <v>68.704700225191246</v>
      </c>
      <c r="BC47" s="119">
        <f>-PMT(Dashboard!$D$13,15,(NPV(Dashboard!$D$13,BC12:BC25)+IF(BC11="-",,BC11)),,1)</f>
        <v>388.52408908903527</v>
      </c>
      <c r="BD47" s="112">
        <f>-PMT(Dashboard!$D$13,15,(NPV(Dashboard!$D$13,BD12:BD25)+IF(BD11="-",,BD11)),,1)</f>
        <v>208.47871414453635</v>
      </c>
      <c r="BE47" s="101">
        <f>-PMT(Dashboard!$D$13,15,(NPV(Dashboard!$D$13,BE12:BE25)+IF(BE11="-",,BE11)),,1)</f>
        <v>2.7343597920639715E-2</v>
      </c>
      <c r="BF47" s="102">
        <f>-PMT(Dashboard!$D$13,15,(NPV(Dashboard!$D$13,BF12:BF25)+IF(BF11="-",,BF11)),,1)</f>
        <v>1.9537598576996079E-2</v>
      </c>
      <c r="BG47" s="102">
        <f>-PMT(Dashboard!$D$13,15,(NPV(Dashboard!$D$13,BG12:BG25)+IF(BG11="-",,BG11)),,1)</f>
        <v>2.1074940313804278E-2</v>
      </c>
      <c r="BH47" s="108">
        <f>-PMT(Dashboard!$D$13,15,(NPV(Dashboard!$D$13,BH12:BH25)+IF(BH11="-",,BH11)),,1)</f>
        <v>1.442047809207451E-2</v>
      </c>
      <c r="BI47" s="109">
        <f>-PMT(Dashboard!$D$13,15,(NPV(Dashboard!$D$13,BI12:BI25)+IF(BI11="-",,BI11)),,1)</f>
        <v>52.288657486705411</v>
      </c>
      <c r="BJ47" s="111">
        <f>-PMT(Dashboard!$D$13,15,(NPV(Dashboard!$D$13,BJ12:BJ25)+IF(BJ11="-",,BJ11)),,1)</f>
        <v>392.64277571879904</v>
      </c>
      <c r="BK47" s="109">
        <f>-PMT(Dashboard!$D$15,15,(NPV(Dashboard!$D$15,BK12:BK25)+IF(BK11="-",,BK11)),,1)</f>
        <v>51.550886011679232</v>
      </c>
      <c r="BL47" s="119">
        <f>-PMT(Dashboard!$D$13,15,(NPV(Dashboard!$D$13,BL12:BL25)+IF(BL11="-",,BL11)),,1)</f>
        <v>465.30619013598175</v>
      </c>
      <c r="BM47" s="112">
        <f>-PMT(Dashboard!$D$13,15,(NPV(Dashboard!$D$13,BM12:BM25)+IF(BM11="-",,BM11)),,1)</f>
        <v>225.35757687784502</v>
      </c>
      <c r="BO47" s="92" t="s">
        <v>22</v>
      </c>
      <c r="BP47" s="79">
        <v>15</v>
      </c>
      <c r="BQ47" s="121">
        <f>-PMT(Dashboard!$D$13,15,(NPV(Dashboard!$D$13,BQ12:BQ25)+IF(BQ11="-",,BQ11)),,1)</f>
        <v>107.05487813959469</v>
      </c>
      <c r="BR47" s="109">
        <f>-PMT(Dashboard!$D$13,15,(NPV(Dashboard!$D$13,BR12:BR25)+IF(BR11="-",,BR11)),,1)</f>
        <v>0.73823055391471382</v>
      </c>
      <c r="BS47" s="119">
        <f>-PMT(Dashboard!$D$13,15,(NPV(Dashboard!$D$13,BS12:BS25)+IF(BS11="-",,BS11)),,1)</f>
        <v>7.5213268723620494</v>
      </c>
      <c r="BT47" s="112">
        <f>-PMT(Dashboard!$D$13,15,(NPV(Dashboard!$D$13,BT12:BT25)+IF(BT11="-",,BT11)),,1)</f>
        <v>4.1297787131383821</v>
      </c>
      <c r="BU47" s="109">
        <f>-PMT(Dashboard!$D$13,15,(NPV(Dashboard!$D$13,BU12:BU25)+IF(BU11="-",,BU11)),,1)</f>
        <v>0.379619886333317</v>
      </c>
      <c r="BV47" s="119">
        <f>-PMT(Dashboard!$D$13,15,(NPV(Dashboard!$D$13,BV12:BV25)+IF(BV11="-",,BV11)),,1)</f>
        <v>7.3390350698124402</v>
      </c>
      <c r="BW47" s="112">
        <f>-PMT(Dashboard!$D$13,15,(NPV(Dashboard!$D$13,BW12:BW25)+IF(BW11="-",,BW11)),,1)</f>
        <v>3.859327478072879</v>
      </c>
      <c r="BX47" s="112">
        <f>-PMT(Dashboard!$D$13,15,(NPV(Dashboard!$D$13,BX12:BX25)+IF(BX11="-",,BX11)),,1)</f>
        <v>4.8169738910046087</v>
      </c>
      <c r="BY47" s="112">
        <f>-PMT(Dashboard!$D$13,15,(NPV(Dashboard!$D$13,BY12:BY25)+IF(BY11="-",,BY11)),,1)</f>
        <v>4.5015195704242066</v>
      </c>
    </row>
    <row r="48" spans="2:77" ht="13.5" thickBot="1" x14ac:dyDescent="0.25">
      <c r="B48" s="93" t="s">
        <v>23</v>
      </c>
      <c r="C48" s="79">
        <v>30</v>
      </c>
      <c r="D48" s="104">
        <f>-PMT(Dashboard!$D$13,30,(NPV(Dashboard!$D$13,D12:D40)+IF(D11="-",,D11)),,1)</f>
        <v>7.9538211652362314E-2</v>
      </c>
      <c r="E48" s="105">
        <f>-PMT(Dashboard!$D$13,30,(NPV(Dashboard!$D$13,E12:E40)+IF(E11="-",,E11)),,1)</f>
        <v>7.0049571890138176E-2</v>
      </c>
      <c r="F48" s="105">
        <f>-PMT(Dashboard!$D$13,30,(NPV(Dashboard!$D$13,F12:F40)+IF(F11="-",,F11)),,1)</f>
        <v>7.2739472260445318E-2</v>
      </c>
      <c r="G48" s="105">
        <f>-PMT(Dashboard!$D$13,30,(NPV(Dashboard!$D$13,G12:G40)+IF(G11="-",,G11)),,1)</f>
        <v>6.0224271862463645E-2</v>
      </c>
      <c r="H48" s="113">
        <f>-PMT(Dashboard!$D$13,30,(NPV(Dashboard!$D$13,H12:H40)+IF(H11="-",,H11)),,1)</f>
        <v>4.9590495348543493E-3</v>
      </c>
      <c r="I48" s="104">
        <f>-PMT(Dashboard!$D$13,30,(NPV(Dashboard!$D$13,I12:I40)+IF(I11="-",,I11)),,1)</f>
        <v>9.85576054487695E-2</v>
      </c>
      <c r="J48" s="105">
        <f>-PMT(Dashboard!$D$13,30,(NPV(Dashboard!$D$13,J12:J40)+IF(J11="-",,J11)),,1)</f>
        <v>8.7490056030111341E-2</v>
      </c>
      <c r="K48" s="105">
        <f>-PMT(Dashboard!$D$13,30,(NPV(Dashboard!$D$13,K12:K40)+IF(K11="-",,K11)),,1)</f>
        <v>9.0627555822037562E-2</v>
      </c>
      <c r="L48" s="114">
        <f>-PMT(Dashboard!$D$13,30,(NPV(Dashboard!$D$13,L12:L40)+IF(L11="-",,L11)),,1)</f>
        <v>7.6029826077831736E-2</v>
      </c>
      <c r="M48" s="115">
        <f>-PMT(Dashboard!$D$13,30,(NPV(Dashboard!$D$13,M12:M40)+IF(M11="-",,M11)),,1)</f>
        <v>109.65657995846603</v>
      </c>
      <c r="N48" s="116">
        <f>-PMT(Dashboard!$D$13,30,(NPV(Dashboard!$D$13,N12:N40)+IF(N11="-",,N11)),,1)</f>
        <v>97.52039324098898</v>
      </c>
      <c r="O48" s="115">
        <f>-PMT(Dashboard!$D$13,30,(NPV(Dashboard!$D$13,O12:O40)+IF(O11="-",,O11)),,1)</f>
        <v>118.42910635514329</v>
      </c>
      <c r="P48" s="117">
        <f>-PMT(Dashboard!$D$13,30,(NPV(Dashboard!$D$13,P12:P40)+IF(P11="-",,P11)),,1)</f>
        <v>115.5677512631102</v>
      </c>
      <c r="Q48" s="118">
        <f>-PMT(Dashboard!$D$13,30,(NPV(Dashboard!$D$13,Q12:Q40)+IF(Q11="-",,Q11)),,1)</f>
        <v>116.99842880912671</v>
      </c>
      <c r="R48" s="104">
        <f>-PMT(Dashboard!$D$13,30,(NPV(Dashboard!$D$13,R12:R40)+IF(R11="-",,R11)),,1)</f>
        <v>5.0947790482989905E-2</v>
      </c>
      <c r="S48" s="105">
        <f>-PMT(Dashboard!$D$13,30,(NPV(Dashboard!$D$13,S12:S40)+IF(S11="-",,S11)),,1)</f>
        <v>5.2033595404737162E-2</v>
      </c>
      <c r="T48" s="105">
        <f>-PMT(Dashboard!$D$13,30,(NPV(Dashboard!$D$13,T12:T40)+IF(T11="-",,T11)),,1)</f>
        <v>4.9631594864797721E-2</v>
      </c>
      <c r="U48" s="106">
        <f>-PMT(Dashboard!$D$13,30,(NPV(Dashboard!$D$13,U12:U40)+IF(U11="-",,U11)),,1)</f>
        <v>4.9946979589873958E-2</v>
      </c>
      <c r="W48" s="93" t="s">
        <v>23</v>
      </c>
      <c r="X48" s="79">
        <v>30</v>
      </c>
      <c r="Y48" s="104">
        <f>-PMT(Dashboard!$D$13,30,(NPV(Dashboard!$D$13,Y12:Y40)+IF(Y11="-",,Y11)),,1)</f>
        <v>4.5662594645855406E-3</v>
      </c>
      <c r="Z48" s="105">
        <f>-PMT(Dashboard!$D$13,30,(NPV(Dashboard!$D$13,Z12:Z40)+IF(Z11="-",,Z11)),,1)</f>
        <v>3.2575216145724578E-3</v>
      </c>
      <c r="AA48" s="105">
        <f>-PMT(Dashboard!$D$13,30,(NPV(Dashboard!$D$13,AA12:AA40)+IF(AA11="-",,AA11)),,1)</f>
        <v>3.6332689857046991E-3</v>
      </c>
      <c r="AB48" s="114">
        <f>-PMT(Dashboard!$D$13,30,(NPV(Dashboard!$D$13,AB12:AB40)+IF(AB11="-",,AB11)),,1)</f>
        <v>2.4651274375897783E-3</v>
      </c>
      <c r="AC48" s="115">
        <f>-PMT(Dashboard!$D$13,30,(NPV(Dashboard!$D$13,AC12:AC40)+IF(AC11="-",,AC11)),,1)</f>
        <v>13.975138783716941</v>
      </c>
      <c r="AD48" s="117">
        <f>-PMT(Dashboard!$D$13,30,(NPV(Dashboard!$D$13,AD12:AD40)+IF(AD11="-",,AD11)),,1)</f>
        <v>62.793551585551938</v>
      </c>
      <c r="AE48" s="115">
        <f>-PMT(Dashboard!$D$15,30,(NPV(Dashboard!$D$15,AE12:AE40)+IF(AE11="-",,AE11)),,1)</f>
        <v>11.958508147563554</v>
      </c>
      <c r="AF48" s="120">
        <f>-PMT(Dashboard!$D$13,30,(NPV(Dashboard!$D$13,AF12:AF40)+IF(AF11="-",,AF11)),,1)</f>
        <v>74.41427694649802</v>
      </c>
      <c r="AG48" s="118">
        <f>-PMT(Dashboard!$D$13,30,(NPV(Dashboard!$D$13,AG12:AG40)+IF(AG11="-",,AG11)),,1)</f>
        <v>40.133753101028844</v>
      </c>
      <c r="AH48" s="104">
        <f>-PMT(Dashboard!$D$13,30,(NPV(Dashboard!$D$13,AH12:AH40)+IF(AH11="-",,AH11)),,1)</f>
        <v>4.5461987775063167E-3</v>
      </c>
      <c r="AI48" s="105">
        <f>-PMT(Dashboard!$D$13,30,(NPV(Dashboard!$D$13,AI12:AI40)+IF(AI11="-",,AI11)),,1)</f>
        <v>3.2453184780087824E-3</v>
      </c>
      <c r="AJ48" s="105">
        <f>-PMT(Dashboard!$D$13,30,(NPV(Dashboard!$D$13,AJ12:AJ40)+IF(AJ11="-",,AJ11)),,1)</f>
        <v>3.6965191618738382E-3</v>
      </c>
      <c r="AK48" s="114">
        <f>-PMT(Dashboard!$D$13,30,(NPV(Dashboard!$D$13,AK12:AK40)+IF(AK11="-",,AK11)),,1)</f>
        <v>2.5119232402168786E-3</v>
      </c>
      <c r="AL48" s="115">
        <f>-PMT(Dashboard!$D$13,30,(NPV(Dashboard!$D$13,AL12:AL40)+IF(AL11="-",,AL11)),,1)</f>
        <v>10.242244776486446</v>
      </c>
      <c r="AM48" s="117">
        <f>-PMT(Dashboard!$D$13,30,(NPV(Dashboard!$D$13,AM12:AM40)+IF(AM11="-",,AM11)),,1)</f>
        <v>75.554130013680222</v>
      </c>
      <c r="AN48" s="115">
        <f>-PMT(Dashboard!$D$15,30,(NPV(Dashboard!$D$15,AN12:AN40)+IF(AN11="-",,AN11)),,1)</f>
        <v>8.9290806825222724</v>
      </c>
      <c r="AO48" s="120">
        <f>-PMT(Dashboard!$D$13,30,(NPV(Dashboard!$D$13,AO12:AO40)+IF(AO11="-",,AO11)),,1)</f>
        <v>89.536358643923933</v>
      </c>
      <c r="AP48" s="118">
        <f>-PMT(Dashboard!$D$13,30,(NPV(Dashboard!$D$13,AP12:AP40)+IF(AP11="-",,AP11)),,1)</f>
        <v>43.461877284719456</v>
      </c>
      <c r="AQ48" s="104">
        <f>-PMT(Dashboard!$D$13,30,(NPV(Dashboard!$D$13,AQ12:AQ40)+IF(AQ11="-",,AQ11)),,1)</f>
        <v>1.9018905173608799E-3</v>
      </c>
      <c r="AR48" s="106">
        <f>-PMT(Dashboard!$D$13,30,(NPV(Dashboard!$D$13,AR12:AR40)+IF(AR11="-",,AR11)),,1)</f>
        <v>1.5815685501483919E-3</v>
      </c>
      <c r="AT48" s="93" t="s">
        <v>23</v>
      </c>
      <c r="AU48" s="79">
        <v>30</v>
      </c>
      <c r="AV48" s="104">
        <f>-PMT(Dashboard!$D$13,30,(NPV(Dashboard!$D$13,AV12:AV40)+IF(AV11="-",,AV11)),,1)</f>
        <v>1.7269344588421928E-2</v>
      </c>
      <c r="AW48" s="105">
        <f>-PMT(Dashboard!$D$13,30,(NPV(Dashboard!$D$13,AW12:AW40)+IF(AW11="-",,AW11)),,1)</f>
        <v>1.2325683728530821E-2</v>
      </c>
      <c r="AX48" s="105">
        <f>-PMT(Dashboard!$D$13,30,(NPV(Dashboard!$D$13,AX12:AX40)+IF(AX11="-",,AX11)),,1)</f>
        <v>1.3032889873388399E-2</v>
      </c>
      <c r="AY48" s="114">
        <f>-PMT(Dashboard!$D$13,30,(NPV(Dashboard!$D$13,AY12:AY40)+IF(AY11="-",,AY11)),,1)</f>
        <v>8.9058963120345214E-3</v>
      </c>
      <c r="AZ48" s="115">
        <f>-PMT(Dashboard!$D$13,30,(NPV(Dashboard!$D$13,AZ12:AZ40)+IF(AZ11="-",,AZ11)),,1)</f>
        <v>44.145181093394086</v>
      </c>
      <c r="BA48" s="117">
        <f>-PMT(Dashboard!$D$13,30,(NPV(Dashboard!$D$13,BA12:BA40)+IF(BA11="-",,BA11)),,1)</f>
        <v>203.85678787146452</v>
      </c>
      <c r="BB48" s="115">
        <f>-PMT(Dashboard!$D$15,30,(NPV(Dashboard!$D$15,BB12:BB40)+IF(BB11="-",,BB11)),,1)</f>
        <v>37.778596334876802</v>
      </c>
      <c r="BC48" s="120">
        <f>-PMT(Dashboard!$D$13,30,(NPV(Dashboard!$D$13,BC12:BC40)+IF(BC11="-",,BC11)),,1)</f>
        <v>241.58301429124859</v>
      </c>
      <c r="BD48" s="118">
        <f>-PMT(Dashboard!$D$13,30,(NPV(Dashboard!$D$13,BD12:BD40)+IF(BD11="-",,BD11)),,1)</f>
        <v>129.63138604015592</v>
      </c>
      <c r="BE48" s="104">
        <f>-PMT(Dashboard!$D$13,30,(NPV(Dashboard!$D$13,BE12:BE40)+IF(BE11="-",,BE11)),,1)</f>
        <v>1.700216020768346E-2</v>
      </c>
      <c r="BF48" s="105">
        <f>-PMT(Dashboard!$D$13,30,(NPV(Dashboard!$D$13,BF12:BF40)+IF(BF11="-",,BF11)),,1)</f>
        <v>1.2148415217470556E-2</v>
      </c>
      <c r="BG48" s="105">
        <f>-PMT(Dashboard!$D$13,30,(NPV(Dashboard!$D$13,BG12:BG40)+IF(BG11="-",,BG11)),,1)</f>
        <v>1.3104329306722194E-2</v>
      </c>
      <c r="BH48" s="114">
        <f>-PMT(Dashboard!$D$13,30,(NPV(Dashboard!$D$13,BH12:BH40)+IF(BH11="-",,BH11)),,1)</f>
        <v>8.9666063516744502E-3</v>
      </c>
      <c r="BI48" s="115">
        <f>-PMT(Dashboard!$D$13,30,(NPV(Dashboard!$D$13,BI12:BI40)+IF(BI11="-",,BI11)),,1)</f>
        <v>32.512917071626312</v>
      </c>
      <c r="BJ48" s="117">
        <f>-PMT(Dashboard!$D$13,30,(NPV(Dashboard!$D$13,BJ12:BJ40)+IF(BJ11="-",,BJ11)),,1)</f>
        <v>245.38610957943473</v>
      </c>
      <c r="BK48" s="115">
        <f>-PMT(Dashboard!$D$15,30,(NPV(Dashboard!$D$15,BK12:BK40)+IF(BK11="-",,BK11)),,1)</f>
        <v>28.346242789170919</v>
      </c>
      <c r="BL48" s="120">
        <f>-PMT(Dashboard!$D$13,30,(NPV(Dashboard!$D$13,BL12:BL40)+IF(BL11="-",,BL11)),,1)</f>
        <v>290.79785194486789</v>
      </c>
      <c r="BM48" s="118">
        <f>-PMT(Dashboard!$D$13,30,(NPV(Dashboard!$D$13,BM12:BM40)+IF(BM11="-",,BM11)),,1)</f>
        <v>140.75019439461423</v>
      </c>
      <c r="BO48" s="93" t="s">
        <v>23</v>
      </c>
      <c r="BP48" s="79">
        <v>30</v>
      </c>
      <c r="BQ48" s="122">
        <f>-PMT(Dashboard!$D$13,30,(NPV(Dashboard!$D$13,BQ12:BQ40)+IF(BQ11="-",,BQ11)),,1)</f>
        <v>121.05856949093605</v>
      </c>
      <c r="BR48" s="115">
        <f>-PMT(Dashboard!$D$13,30,(NPV(Dashboard!$D$13,BR12:BR40)+IF(BR11="-",,BR11)),,1)</f>
        <v>0.45902935613277984</v>
      </c>
      <c r="BS48" s="120">
        <f>-PMT(Dashboard!$D$13,30,(NPV(Dashboard!$D$13,BS12:BS40)+IF(BS11="-",,BS11)),,1)</f>
        <v>4.6767365739286202</v>
      </c>
      <c r="BT48" s="118">
        <f>-PMT(Dashboard!$D$13,30,(NPV(Dashboard!$D$13,BT12:BT40)+IF(BT11="-",,BT11)),,1)</f>
        <v>2.5678829650307007</v>
      </c>
      <c r="BU48" s="115">
        <f>-PMT(Dashboard!$D$13,30,(NPV(Dashboard!$D$13,BU12:BU40)+IF(BU11="-",,BU11)),,1)</f>
        <v>0.23604640999309423</v>
      </c>
      <c r="BV48" s="120">
        <f>-PMT(Dashboard!$D$13,30,(NPV(Dashboard!$D$13,BV12:BV40)+IF(BV11="-",,BV11)),,1)</f>
        <v>4.5710896653257249</v>
      </c>
      <c r="BW48" s="118">
        <f>-PMT(Dashboard!$D$13,30,(NPV(Dashboard!$D$13,BW12:BW40)+IF(BW11="-",,BW11)),,1)</f>
        <v>2.4035680376594097</v>
      </c>
      <c r="BX48" s="118">
        <f>-PMT(Dashboard!$D$13,30,(NPV(Dashboard!$D$13,BX12:BX40)+IF(BX11="-",,BX11)),,1)</f>
        <v>2.9951786904118087</v>
      </c>
      <c r="BY48" s="118">
        <f>-PMT(Dashboard!$D$13,30,(NPV(Dashboard!$D$13,BY12:BY40)+IF(BY11="-",,BY11)),,1)</f>
        <v>2.8035217591259358</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
        <v>132</v>
      </c>
      <c r="E50" s="97"/>
      <c r="F50" s="95"/>
      <c r="G50" s="95"/>
      <c r="H50" s="95"/>
      <c r="K50" s="10"/>
      <c r="L50" s="95"/>
      <c r="M50" s="95"/>
      <c r="N50" s="95"/>
      <c r="O50" s="95"/>
      <c r="P50" s="95"/>
      <c r="Q50" s="95"/>
      <c r="R50" s="75"/>
      <c r="S50" s="75"/>
      <c r="T50" s="75"/>
      <c r="U50" s="75"/>
      <c r="W50" s="96" t="s">
        <v>116</v>
      </c>
      <c r="X50" s="10"/>
      <c r="Y50" s="97" t="str">
        <f>$D50</f>
        <v>Avoided Costs are in Nominal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Avoided Costs are in Nominal Dollars</v>
      </c>
      <c r="AW50" s="98"/>
      <c r="BO50" s="96" t="s">
        <v>116</v>
      </c>
      <c r="BP50" s="10"/>
      <c r="BQ50" s="97" t="str">
        <f>$D50</f>
        <v>Avoided Costs are in Nominal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C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CJ65"/>
  <sheetViews>
    <sheetView showGridLines="0"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(nominal $)"</f>
        <v>AESC 2018 Results: Avoided Cost of Electricity (nominal $)</v>
      </c>
      <c r="C2" s="11"/>
      <c r="F2" s="11"/>
      <c r="G2" s="11"/>
      <c r="H2" s="11"/>
      <c r="K2" s="11"/>
      <c r="L2" s="11"/>
      <c r="M2" s="11"/>
      <c r="N2" s="11"/>
      <c r="O2" s="11"/>
      <c r="P2" s="11"/>
      <c r="U2" s="12" t="s">
        <v>24</v>
      </c>
      <c r="W2" s="11" t="str">
        <f>$B$2</f>
        <v>AESC 2018 Results: Avoided Cost of Electricity (nominal $)</v>
      </c>
      <c r="X2" s="11"/>
      <c r="AB2" s="11"/>
      <c r="AI2" s="11"/>
      <c r="AK2" s="11"/>
      <c r="AQ2" s="11"/>
      <c r="AR2" s="12" t="s">
        <v>25</v>
      </c>
      <c r="AT2" s="11" t="str">
        <f>$B$2</f>
        <v>AESC 2018 Results: Avoided Cost of Electricity (nominal $)</v>
      </c>
      <c r="AV2" s="11"/>
      <c r="AW2" s="11"/>
      <c r="AZ2" s="11"/>
      <c r="BA2" s="11"/>
      <c r="BB2" s="11"/>
      <c r="BC2" s="11"/>
      <c r="BD2" s="11"/>
      <c r="BM2" s="12" t="s">
        <v>26</v>
      </c>
      <c r="BO2" s="11" t="str">
        <f>$B$2</f>
        <v>AESC 2018 Results: Avoided Cost of Electricity (nominal $)</v>
      </c>
      <c r="BQ2" s="11"/>
      <c r="BR2" s="11"/>
      <c r="BS2" s="11"/>
      <c r="BU2" s="11"/>
      <c r="BV2" s="11"/>
      <c r="BW2" s="12"/>
      <c r="BY2" s="12"/>
      <c r="CJ2" s="12" t="s">
        <v>27</v>
      </c>
    </row>
    <row r="3" spans="1:88" ht="23.25" x14ac:dyDescent="0.35">
      <c r="B3" s="13" t="s">
        <v>28</v>
      </c>
      <c r="D3" s="13" t="s">
        <v>122</v>
      </c>
      <c r="F3" s="11"/>
      <c r="G3" s="11"/>
      <c r="H3" s="11"/>
      <c r="K3" s="11"/>
      <c r="L3" s="11"/>
      <c r="M3" s="11"/>
      <c r="N3" s="11"/>
      <c r="O3" s="11"/>
      <c r="P3" s="11"/>
      <c r="Q3" s="11"/>
      <c r="R3" s="11"/>
      <c r="S3" s="11"/>
      <c r="T3" s="11"/>
      <c r="U3" s="11"/>
      <c r="W3" s="13" t="s">
        <v>28</v>
      </c>
      <c r="Y3" s="13" t="str">
        <f>D3</f>
        <v>OTCT</v>
      </c>
      <c r="AI3" s="11"/>
      <c r="AJ3" s="11"/>
      <c r="AK3" s="11"/>
      <c r="AL3" s="11"/>
      <c r="AQ3" s="11"/>
      <c r="AR3" s="11"/>
      <c r="AT3" s="13" t="s">
        <v>28</v>
      </c>
      <c r="AV3" s="13" t="str">
        <f>Y3</f>
        <v>OTCT</v>
      </c>
      <c r="BO3" s="13" t="s">
        <v>28</v>
      </c>
      <c r="BQ3" s="13" t="str">
        <f>AV3</f>
        <v>OTCT</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f>IFERROR(OTCT!D11*(1+Dashboard!$D$14)^($B11-$B$11),"-")</f>
        <v>4.7895106996963359E-2</v>
      </c>
      <c r="E11" s="49">
        <f>IFERROR(OTCT!E11*(1+Dashboard!$D$14)^($B11-$B$11),"-")</f>
        <v>4.3838136941614737E-2</v>
      </c>
      <c r="F11" s="49">
        <f>IFERROR(OTCT!F11*(1+Dashboard!$D$14)^($B11-$B$11),"-")</f>
        <v>3.1835624142837964E-2</v>
      </c>
      <c r="G11" s="49">
        <f>IFERROR(OTCT!G11*(1+Dashboard!$D$14)^($B11-$B$11),"-")</f>
        <v>2.5817384490144972E-2</v>
      </c>
      <c r="H11" s="50">
        <f>IFERROR(OTCT!H11*(1+Dashboard!$D$14)^($B11-$B$11),"-")</f>
        <v>5.2910500809924136E-3</v>
      </c>
      <c r="I11" s="101">
        <f>IFERROR((D11+$H11)*(1+Dashboard!$D$7)*(1+Dashboard!$D$8),"-")</f>
        <v>6.2036333615727621E-2</v>
      </c>
      <c r="J11" s="102">
        <f>IFERROR((E11+$H11)*(1+Dashboard!$D$7)*(1+Dashboard!$D$8),"-")</f>
        <v>5.7304283743168989E-2</v>
      </c>
      <c r="K11" s="102">
        <f>IFERROR((F11+$H11)*(1+Dashboard!$D$7)*(1+Dashboard!$D$8),"-")</f>
        <v>4.3304552814675754E-2</v>
      </c>
      <c r="L11" s="103">
        <f>IFERROR((G11+$H11)*(1+Dashboard!$D$7)*(1+Dashboard!$D$8),"-")</f>
        <v>3.6284878083774653E-2</v>
      </c>
      <c r="M11" s="53">
        <f>IFERROR(OTCT!M11*(1+Dashboard!$D$14)^($B11-$B$11),"-")</f>
        <v>104.4975</v>
      </c>
      <c r="N11" s="54">
        <f>IFERROR(OTCT!N11*(1+Dashboard!$D$14)^($B11-$B$11),"-")</f>
        <v>0</v>
      </c>
      <c r="O11" s="109">
        <f>M11*(1+Dashboard!$D$8)</f>
        <v>112.85730000000001</v>
      </c>
      <c r="P11" s="111">
        <f>N11*(1+Dashboard!$D$10)*(1+Dashboard!$D$7)*(1+Dashboard!$D$8)</f>
        <v>0</v>
      </c>
      <c r="Q11" s="112">
        <f>O11*Dashboard!$D$9+P11*(1-Dashboard!$D$9)</f>
        <v>56.428650000000005</v>
      </c>
      <c r="R11" s="51">
        <f>IFERROR(OTCT!R11*(1+Dashboard!$D$14)^($B11-$B$11),"-")</f>
        <v>4.5903584515619753E-2</v>
      </c>
      <c r="S11" s="49">
        <f>IFERROR(OTCT!S11*(1+Dashboard!$D$14)^($B11-$B$11),"-")</f>
        <v>4.6881886764262748E-2</v>
      </c>
      <c r="T11" s="49">
        <f>IFERROR(OTCT!T11*(1+Dashboard!$D$14)^($B11-$B$11),"-")</f>
        <v>4.4717701943951693E-2</v>
      </c>
      <c r="U11" s="52">
        <f>IFERROR(OTCT!U11*(1+Dashboard!$D$14)^($B11-$B$11),"-")</f>
        <v>4.5001861261661585E-2</v>
      </c>
      <c r="W11" s="36">
        <v>2018</v>
      </c>
      <c r="X11" s="47"/>
      <c r="Y11" s="56">
        <f>IFERROR(OTCT!Y11*(1+Dashboard!$D$14)^($B11-$B$11),"-")</f>
        <v>8.0488762082830765E-3</v>
      </c>
      <c r="Z11" s="49">
        <f>IFERROR(OTCT!Z11*(1+Dashboard!$D$14)^($B11-$B$11),"-")</f>
        <v>5.6817479554121756E-3</v>
      </c>
      <c r="AA11" s="49">
        <f>IFERROR(OTCT!AA11*(1+Dashboard!$D$14)^($B11-$B$11),"-")</f>
        <v>5.6792530535577646E-3</v>
      </c>
      <c r="AB11" s="52">
        <f>IFERROR(OTCT!AB11*(1+Dashboard!$D$14)^($B11-$B$11),"-")</f>
        <v>3.6899462731072932E-3</v>
      </c>
      <c r="AC11" s="53">
        <f>IFERROR(OTCT!AC11*(1+Dashboard!$D$14)^($B11-$B$11),"-")</f>
        <v>117.57088815238566</v>
      </c>
      <c r="AD11" s="55" t="str">
        <f>IFERROR(OTCT!AD11*(1+Dashboard!$D$14)^($B11-$B$11),"-")</f>
        <v>-</v>
      </c>
      <c r="AE11" s="109">
        <f>IFERROR(AC11*(1+Dashboard!$D$8),"-")</f>
        <v>126.97655920457653</v>
      </c>
      <c r="AF11" s="119" t="str">
        <f>IFERROR(AD11*(1+Dashboard!$D$7)*(1+Dashboard!$D$8)*(1+Dashboard!$D$10),"-")</f>
        <v>-</v>
      </c>
      <c r="AG11" s="112">
        <f>IF(AND(AE11="-",AF11="-"),"-",IFERROR(AE11*Dashboard!$D$9,0)+IFERROR(AF11*(1-Dashboard!$D$9),0))</f>
        <v>63.488279602288266</v>
      </c>
      <c r="AH11" s="51" t="str">
        <f>IFERROR(OTCT!AH11*(1+Dashboard!$D$14)^($B11-$B$11),"-")</f>
        <v>-</v>
      </c>
      <c r="AI11" s="49" t="str">
        <f>IFERROR(OTCT!AI11*(1+Dashboard!$D$14)^($B11-$B$11),"-")</f>
        <v>-</v>
      </c>
      <c r="AJ11" s="49" t="str">
        <f>IFERROR(OTCT!AJ11*(1+Dashboard!$D$14)^($B11-$B$11),"-")</f>
        <v>-</v>
      </c>
      <c r="AK11" s="52" t="str">
        <f>IFERROR(OTCT!AK11*(1+Dashboard!$D$14)^($B11-$B$11),"-")</f>
        <v>-</v>
      </c>
      <c r="AL11" s="53" t="str">
        <f>IFERROR(OTCT!AL11*(1+Dashboard!$D$14)^($B11-$B$11),"-")</f>
        <v>-</v>
      </c>
      <c r="AM11" s="55" t="str">
        <f>IFERROR(OTCT!AM11*(1+Dashboard!$D$14)^($B11-$B$11),"-")</f>
        <v>-</v>
      </c>
      <c r="AN11" s="109" t="str">
        <f>IFERROR(AL11*(1+Dashboard!$D$8),"-")</f>
        <v>-</v>
      </c>
      <c r="AO11" s="119" t="str">
        <f>IFERROR(AM11*(1+Dashboard!$D$7)*(1+Dashboard!$D$8)*(1+Dashboard!$D$10),"-")</f>
        <v>-</v>
      </c>
      <c r="AP11" s="112" t="str">
        <f>IF(AND(AN11="-",AO11="-"),"-",IFERROR(AN11*Dashboard!$D$9,0)+IFERROR(AO11*(1-Dashboard!$D$9),0))</f>
        <v>-</v>
      </c>
      <c r="AQ11" s="56">
        <f>IFERROR(OTCT!AQ11*(1+Dashboard!$D$14)^($B11-$B$11),"-")</f>
        <v>3.2043733291839309E-3</v>
      </c>
      <c r="AR11" s="58">
        <f>IFERROR(OTCT!AR11*(1+Dashboard!$D$14)^($B11-$B$11),"-")</f>
        <v>0</v>
      </c>
      <c r="AT11" s="36">
        <v>2018</v>
      </c>
      <c r="AU11" s="47"/>
      <c r="AV11" s="56">
        <f>IFERROR(OTCT!AV11*(1+Dashboard!$D$14)^($B11-$B$11),"-")</f>
        <v>3.0658650993841401E-2</v>
      </c>
      <c r="AW11" s="49">
        <f>IFERROR(OTCT!AW11*(1+Dashboard!$D$14)^($B11-$B$11),"-")</f>
        <v>2.172304050351687E-2</v>
      </c>
      <c r="AX11" s="49">
        <f>IFERROR(OTCT!AX11*(1+Dashboard!$D$14)^($B11-$B$11),"-")</f>
        <v>2.0639368120926808E-2</v>
      </c>
      <c r="AY11" s="52">
        <f>IFERROR(OTCT!AY11*(1+Dashboard!$D$14)^($B11-$B$11),"-")</f>
        <v>1.3556298059871318E-2</v>
      </c>
      <c r="AZ11" s="53">
        <f>IFERROR(OTCT!AZ11*(1+Dashboard!$D$14)^($B11-$B$11),"-")</f>
        <v>369.37716484908094</v>
      </c>
      <c r="BA11" s="55" t="str">
        <f>IFERROR(OTCT!BA11*(1+Dashboard!$D$14)^($B11-$B$11),"-")</f>
        <v>-</v>
      </c>
      <c r="BB11" s="109">
        <f>IFERROR(AZ11*(1+Dashboard!$D$8),"-")</f>
        <v>398.92733803700742</v>
      </c>
      <c r="BC11" s="119" t="str">
        <f>IFERROR(BA11*(1+Dashboard!$D$7)*(1+Dashboard!$D$8)*(1+Dashboard!$D$10),"-")</f>
        <v>-</v>
      </c>
      <c r="BD11" s="112">
        <f>IF(AND(BB11="-",BC11="-"),"-",IFERROR(BB11*Dashboard!$D$9,0)+IFERROR(BC11*(1-Dashboard!$D$9),0))</f>
        <v>199.46366901850371</v>
      </c>
      <c r="BE11" s="51" t="str">
        <f>IFERROR(OTCT!BE11*(1+Dashboard!$D$14)^($B11-$B$11),"-")</f>
        <v>-</v>
      </c>
      <c r="BF11" s="49" t="str">
        <f>IFERROR(OTCT!BF11*(1+Dashboard!$D$14)^($B11-$B$11),"-")</f>
        <v>-</v>
      </c>
      <c r="BG11" s="49" t="str">
        <f>IFERROR(OTCT!BG11*(1+Dashboard!$D$14)^($B11-$B$11),"-")</f>
        <v>-</v>
      </c>
      <c r="BH11" s="52" t="str">
        <f>IFERROR(OTCT!BH11*(1+Dashboard!$D$14)^($B11-$B$11),"-")</f>
        <v>-</v>
      </c>
      <c r="BI11" s="53" t="str">
        <f>IFERROR(OTCT!BI11*(1+Dashboard!$D$14)^($B11-$B$11),"-")</f>
        <v>-</v>
      </c>
      <c r="BJ11" s="55" t="str">
        <f>IFERROR(OTCT!BJ11*(1+Dashboard!$D$14)^($B11-$B$11),"-")</f>
        <v>-</v>
      </c>
      <c r="BK11" s="109" t="str">
        <f>IFERROR(BI11*(1+Dashboard!$D$8),"-")</f>
        <v>-</v>
      </c>
      <c r="BL11" s="119" t="str">
        <f>IFERROR(BJ11*(1+Dashboard!$D$7)*(1+Dashboard!$D$8)*(1+Dashboard!$D$10),"-")</f>
        <v>-</v>
      </c>
      <c r="BM11" s="112" t="str">
        <f>IF(AND(BK11="-",BL11="-"),"-",IFERROR(BK11*Dashboard!$D$9,0)+IFERROR(BL11*(1-Dashboard!$D$9),0))</f>
        <v>-</v>
      </c>
      <c r="BO11" s="36">
        <v>2018</v>
      </c>
      <c r="BP11" s="47"/>
      <c r="BQ11" s="59">
        <f>IFERROR(OTCT!BQ11*(1+Dashboard!$D$14)^($B11-$B$11),"-")</f>
        <v>94</v>
      </c>
      <c r="BR11" s="60">
        <f>IFERROR(OTCT!BR11*(1+Dashboard!$D$14)^($B11-$B$11),"-")</f>
        <v>5.3250000000000002</v>
      </c>
      <c r="BS11" s="57">
        <f>IFERROR(OTCT!BS11*(1+Dashboard!$D$14)^($B11-$B$11),"-")</f>
        <v>16.643999999999998</v>
      </c>
      <c r="BT11" s="112">
        <f>IF(AND(BR11="-",BS11="-"),"-",IFERROR(BR11*Dashboard!$D$9,0)+IFERROR(BS11*(1-Dashboard!$D$9),0))</f>
        <v>10.984499999999999</v>
      </c>
      <c r="BU11" s="60" t="str">
        <f>IFERROR(OTCT!BU11*(1+Dashboard!$D$14)^($B11-$B$11),"-")</f>
        <v>-</v>
      </c>
      <c r="BV11" s="57" t="str">
        <f>IFERROR(OTCT!BV11*(1+Dashboard!$D$14)^($B11-$B$11),"-")</f>
        <v>-</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f>IFERROR(OTCT!D12*(1+Dashboard!$D$14)^($B12-$B$11),"-")</f>
        <v>4.9686872159934482E-2</v>
      </c>
      <c r="E12" s="49">
        <f>IFERROR(OTCT!E12*(1+Dashboard!$D$14)^($B12-$B$11),"-")</f>
        <v>4.6208304354540763E-2</v>
      </c>
      <c r="F12" s="49">
        <f>IFERROR(OTCT!F12*(1+Dashboard!$D$14)^($B12-$B$11),"-")</f>
        <v>3.2386370441986348E-2</v>
      </c>
      <c r="G12" s="49">
        <f>IFERROR(OTCT!G12*(1+Dashboard!$D$14)^($B12-$B$11),"-")</f>
        <v>2.8974332011684655E-2</v>
      </c>
      <c r="H12" s="50">
        <f>IFERROR(OTCT!H12*(1+Dashboard!$D$14)^($B12-$B$11),"-")</f>
        <v>1.1121871591808987E-2</v>
      </c>
      <c r="I12" s="101">
        <f>IFERROR((D12+$H12)*(1+Dashboard!$D$7)*(1+Dashboard!$D$8),"-")</f>
        <v>7.0927318712033602E-2</v>
      </c>
      <c r="J12" s="102">
        <f>IFERROR((E12+$H12)*(1+Dashboard!$D$7)*(1+Dashboard!$D$8),"-")</f>
        <v>6.6869917223822364E-2</v>
      </c>
      <c r="K12" s="102">
        <f>IFERROR((F12+$H12)*(1+Dashboard!$D$7)*(1+Dashboard!$D$8),"-")</f>
        <v>5.0748013508218885E-2</v>
      </c>
      <c r="L12" s="103">
        <f>IFERROR((G12+$H12)*(1+Dashboard!$D$7)*(1+Dashboard!$D$8),"-")</f>
        <v>4.6768211883114988E-2</v>
      </c>
      <c r="M12" s="53">
        <f>IFERROR(OTCT!M12*(1+Dashboard!$D$14)^($B12-$B$11),"-")</f>
        <v>102.0102</v>
      </c>
      <c r="N12" s="54">
        <f>IFERROR(OTCT!N12*(1+Dashboard!$D$14)^($B12-$B$11),"-")</f>
        <v>0</v>
      </c>
      <c r="O12" s="109">
        <f>M12*(1+Dashboard!$D$8)</f>
        <v>110.17101600000001</v>
      </c>
      <c r="P12" s="111">
        <f>N12*(1+Dashboard!$D$10)*(1+Dashboard!$D$7)*(1+Dashboard!$D$8)</f>
        <v>0</v>
      </c>
      <c r="Q12" s="112">
        <f>O12*Dashboard!$D$9+P12*(1-Dashboard!$D$9)</f>
        <v>55.085508000000004</v>
      </c>
      <c r="R12" s="51">
        <f>IFERROR(OTCT!R12*(1+Dashboard!$D$14)^($B12-$B$11),"-")</f>
        <v>4.5539803848446234E-2</v>
      </c>
      <c r="S12" s="49">
        <f>IFERROR(OTCT!S12*(1+Dashboard!$D$14)^($B12-$B$11),"-")</f>
        <v>4.6510353163446601E-2</v>
      </c>
      <c r="T12" s="49">
        <f>IFERROR(OTCT!T12*(1+Dashboard!$D$14)^($B12-$B$11),"-")</f>
        <v>4.436331926078451E-2</v>
      </c>
      <c r="U12" s="52">
        <f>IFERROR(OTCT!U12*(1+Dashboard!$D$14)^($B12-$B$11),"-")</f>
        <v>4.4645226648339691E-2</v>
      </c>
      <c r="W12" s="36">
        <v>2019</v>
      </c>
      <c r="X12" s="47"/>
      <c r="Y12" s="51">
        <f>IFERROR(OTCT!Y12*(1+Dashboard!$D$14)^($B12-$B$11),"-")</f>
        <v>1.267249772703434E-2</v>
      </c>
      <c r="Z12" s="49">
        <f>IFERROR(OTCT!Z12*(1+Dashboard!$D$14)^($B12-$B$11),"-")</f>
        <v>8.9592950159356997E-3</v>
      </c>
      <c r="AA12" s="49">
        <f>IFERROR(OTCT!AA12*(1+Dashboard!$D$14)^($B12-$B$11),"-")</f>
        <v>8.7788047744808834E-3</v>
      </c>
      <c r="AB12" s="52">
        <f>IFERROR(OTCT!AB12*(1+Dashboard!$D$14)^($B12-$B$11),"-")</f>
        <v>6.3269988960180795E-3</v>
      </c>
      <c r="AC12" s="53">
        <f>IFERROR(OTCT!AC12*(1+Dashboard!$D$14)^($B12-$B$11),"-")</f>
        <v>62.30581860504531</v>
      </c>
      <c r="AD12" s="55" t="str">
        <f>IFERROR(OTCT!AD12*(1+Dashboard!$D$14)^($B12-$B$11),"-")</f>
        <v>-</v>
      </c>
      <c r="AE12" s="109">
        <f>IFERROR(AC12*(1+Dashboard!$D$8),"-")</f>
        <v>67.290284093448946</v>
      </c>
      <c r="AF12" s="119" t="str">
        <f>IFERROR(AD12*(1+Dashboard!$D$7)*(1+Dashboard!$D$8)*(1+Dashboard!$D$10),"-")</f>
        <v>-</v>
      </c>
      <c r="AG12" s="112">
        <f>IF(AND(AE12="-",AF12="-"),"-",IFERROR(AE12*Dashboard!$D$9,0)+IFERROR(AF12*(1-Dashboard!$D$9),0))</f>
        <v>33.645142046724473</v>
      </c>
      <c r="AH12" s="51">
        <f>IFERROR(OTCT!AH12*(1+Dashboard!$D$14)^($B12-$B$11),"-")</f>
        <v>8.1749813088140191E-3</v>
      </c>
      <c r="AI12" s="49">
        <f>IFERROR(OTCT!AI12*(1+Dashboard!$D$14)^($B12-$B$11),"-")</f>
        <v>5.7796080041251112E-3</v>
      </c>
      <c r="AJ12" s="49">
        <f>IFERROR(OTCT!AJ12*(1+Dashboard!$D$14)^($B12-$B$11),"-")</f>
        <v>5.6631744184106898E-3</v>
      </c>
      <c r="AK12" s="52">
        <f>IFERROR(OTCT!AK12*(1+Dashboard!$D$14)^($B12-$B$11),"-")</f>
        <v>4.0815235346614784E-3</v>
      </c>
      <c r="AL12" s="53">
        <f>IFERROR(OTCT!AL12*(1+Dashboard!$D$14)^($B12-$B$11),"-")</f>
        <v>75.067251331379893</v>
      </c>
      <c r="AM12" s="55" t="str">
        <f>IFERROR(OTCT!AM12*(1+Dashboard!$D$14)^($B12-$B$11),"-")</f>
        <v>-</v>
      </c>
      <c r="AN12" s="109">
        <f>IFERROR(AL12*(1+Dashboard!$D$8),"-")</f>
        <v>81.072631437890294</v>
      </c>
      <c r="AO12" s="119" t="str">
        <f>IFERROR(AM12*(1+Dashboard!$D$7)*(1+Dashboard!$D$8)*(1+Dashboard!$D$10),"-")</f>
        <v>-</v>
      </c>
      <c r="AP12" s="112">
        <f>IF(AND(AN12="-",AO12="-"),"-",IFERROR(AN12*Dashboard!$D$9,0)+IFERROR(AO12*(1-Dashboard!$D$9),0))</f>
        <v>40.536315718945147</v>
      </c>
      <c r="AQ12" s="56">
        <f>IFERROR(OTCT!AQ12*(1+Dashboard!$D$14)^($B12-$B$11),"-")</f>
        <v>5.1180476489939633E-3</v>
      </c>
      <c r="AR12" s="58">
        <f>IFERROR(OTCT!AR12*(1+Dashboard!$D$14)^($B12-$B$11),"-")</f>
        <v>3.1987797806212271E-3</v>
      </c>
      <c r="AT12" s="36">
        <v>2019</v>
      </c>
      <c r="AU12" s="47"/>
      <c r="AV12" s="51">
        <f>IFERROR(OTCT!AV12*(1+Dashboard!$D$14)^($B12-$B$11),"-")</f>
        <v>4.8919660175511484E-2</v>
      </c>
      <c r="AW12" s="49">
        <f>IFERROR(OTCT!AW12*(1+Dashboard!$D$14)^($B12-$B$11),"-")</f>
        <v>3.4408188803103444E-2</v>
      </c>
      <c r="AX12" s="49">
        <f>IFERROR(OTCT!AX12*(1+Dashboard!$D$14)^($B12-$B$11),"-")</f>
        <v>3.2118921465580125E-2</v>
      </c>
      <c r="AY12" s="52">
        <f>IFERROR(OTCT!AY12*(1+Dashboard!$D$14)^($B12-$B$11),"-")</f>
        <v>2.3303546863507572E-2</v>
      </c>
      <c r="AZ12" s="53">
        <f>IFERROR(OTCT!AZ12*(1+Dashboard!$D$14)^($B12-$B$11),"-")</f>
        <v>197.80051663866973</v>
      </c>
      <c r="BA12" s="55" t="str">
        <f>IFERROR(OTCT!BA12*(1+Dashboard!$D$14)^($B12-$B$11),"-")</f>
        <v>-</v>
      </c>
      <c r="BB12" s="109">
        <f>IFERROR(AZ12*(1+Dashboard!$D$8),"-")</f>
        <v>213.62455796976332</v>
      </c>
      <c r="BC12" s="119" t="str">
        <f>IFERROR(BA12*(1+Dashboard!$D$7)*(1+Dashboard!$D$8)*(1+Dashboard!$D$10),"-")</f>
        <v>-</v>
      </c>
      <c r="BD12" s="112">
        <f>IF(AND(BB12="-",BC12="-"),"-",IFERROR(BB12*Dashboard!$D$9,0)+IFERROR(BC12*(1-Dashboard!$D$9),0))</f>
        <v>106.81227898488166</v>
      </c>
      <c r="BE12" s="51">
        <f>IFERROR(OTCT!BE12*(1+Dashboard!$D$14)^($B12-$B$11),"-")</f>
        <v>3.1557891441968321E-2</v>
      </c>
      <c r="BF12" s="49">
        <f>IFERROR(OTCT!BF12*(1+Dashboard!$D$14)^($B12-$B$11),"-")</f>
        <v>2.2196595051301067E-2</v>
      </c>
      <c r="BG12" s="49">
        <f>IFERROR(OTCT!BG12*(1+Dashboard!$D$14)^($B12-$B$11),"-")</f>
        <v>2.0719797177807878E-2</v>
      </c>
      <c r="BH12" s="52">
        <f>IFERROR(OTCT!BH12*(1+Dashboard!$D$14)^($B12-$B$11),"-")</f>
        <v>1.5033031699176233E-2</v>
      </c>
      <c r="BI12" s="53">
        <f>IFERROR(OTCT!BI12*(1+Dashboard!$D$14)^($B12-$B$11),"-")</f>
        <v>238.31387546827682</v>
      </c>
      <c r="BJ12" s="55" t="str">
        <f>IFERROR(OTCT!BJ12*(1+Dashboard!$D$14)^($B12-$B$11),"-")</f>
        <v>-</v>
      </c>
      <c r="BK12" s="109">
        <f>IFERROR(BI12*(1+Dashboard!$D$8),"-")</f>
        <v>257.37898550573897</v>
      </c>
      <c r="BL12" s="119" t="str">
        <f>IFERROR(BJ12*(1+Dashboard!$D$7)*(1+Dashboard!$D$8)*(1+Dashboard!$D$10),"-")</f>
        <v>-</v>
      </c>
      <c r="BM12" s="112">
        <f>IF(AND(BK12="-",BL12="-"),"-",IFERROR(BK12*Dashboard!$D$9,0)+IFERROR(BL12*(1-Dashboard!$D$9),0))</f>
        <v>128.68949275286948</v>
      </c>
      <c r="BO12" s="36">
        <v>2019</v>
      </c>
      <c r="BP12" s="47"/>
      <c r="BQ12" s="59">
        <f>IFERROR(OTCT!BQ12*(1+Dashboard!$D$14)^($B12-$B$11),"-")</f>
        <v>95.88</v>
      </c>
      <c r="BR12" s="53">
        <f>IFERROR(OTCT!BR12*(1+Dashboard!$D$14)^($B12-$B$11),"-")</f>
        <v>2.1930000000000001</v>
      </c>
      <c r="BS12" s="57">
        <f>IFERROR(OTCT!BS12*(1+Dashboard!$D$14)^($B12-$B$11),"-")</f>
        <v>12.922226999999999</v>
      </c>
      <c r="BT12" s="112">
        <f>IF(AND(BR12="-",BS12="-"),"-",IFERROR(BR12*Dashboard!$D$9,0)+IFERROR(BS12*(1-Dashboard!$D$9),0))</f>
        <v>7.5576134999999995</v>
      </c>
      <c r="BU12" s="53">
        <f>IFERROR(OTCT!BU12*(1+Dashboard!$D$14)^($B12-$B$11),"-")</f>
        <v>2.6520000000000001</v>
      </c>
      <c r="BV12" s="57">
        <f>IFERROR(OTCT!BV12*(1+Dashboard!$D$14)^($B12-$B$11),"-")</f>
        <v>12.922226999999999</v>
      </c>
      <c r="BW12" s="112">
        <f>IF(AND(BU12="-",BV12="-"),"-",IFERROR(BU12*Dashboard!$D$9,0)+IFERROR(BV12*(1-Dashboard!$D$9),0))</f>
        <v>7.7871135000000002</v>
      </c>
      <c r="BX12" s="112">
        <f>IFERROR(BT12*(1+Dashboard!$D$7)*(1+Dashboard!$D$8),"-")</f>
        <v>8.8152003864000008</v>
      </c>
      <c r="BY12" s="112">
        <f>IFERROR(BW12*(1+Dashboard!$D$7)*(1+Dashboard!$D$8),"-")</f>
        <v>9.082889186400001</v>
      </c>
    </row>
    <row r="13" spans="1:88" x14ac:dyDescent="0.2">
      <c r="B13" s="36">
        <v>2020</v>
      </c>
      <c r="C13" s="47"/>
      <c r="D13" s="48">
        <f>IFERROR(OTCT!D13*(1+Dashboard!$D$14)^($B13-$B$11),"-")</f>
        <v>5.414421543632874E-2</v>
      </c>
      <c r="E13" s="49">
        <f>IFERROR(OTCT!E13*(1+Dashboard!$D$14)^($B13-$B$11),"-")</f>
        <v>5.0869811954241548E-2</v>
      </c>
      <c r="F13" s="49">
        <f>IFERROR(OTCT!F13*(1+Dashboard!$D$14)^($B13-$B$11),"-")</f>
        <v>3.9090543676990275E-2</v>
      </c>
      <c r="G13" s="49">
        <f>IFERROR(OTCT!G13*(1+Dashboard!$D$14)^($B13-$B$11),"-")</f>
        <v>3.4059285335524984E-2</v>
      </c>
      <c r="H13" s="50">
        <f>IFERROR(OTCT!H13*(1+Dashboard!$D$14)^($B13-$B$11),"-")</f>
        <v>8.8664246791331069E-3</v>
      </c>
      <c r="I13" s="101">
        <f>IFERROR((D13+$H13)*(1+Dashboard!$D$7)*(1+Dashboard!$D$8),"-")</f>
        <v>7.3495610630674696E-2</v>
      </c>
      <c r="J13" s="102">
        <f>IFERROR((E13+$H13)*(1+Dashboard!$D$7)*(1+Dashboard!$D$8),"-")</f>
        <v>6.9676346409168213E-2</v>
      </c>
      <c r="K13" s="102">
        <f>IFERROR((F13+$H13)*(1+Dashboard!$D$7)*(1+Dashboard!$D$8),"-")</f>
        <v>5.5937007890582327E-2</v>
      </c>
      <c r="L13" s="103">
        <f>IFERROR((G13+$H13)*(1+Dashboard!$D$7)*(1+Dashboard!$D$8),"-")</f>
        <v>5.0068548161097209E-2</v>
      </c>
      <c r="M13" s="53">
        <f>IFERROR(OTCT!M13*(1+Dashboard!$D$14)^($B13-$B$11),"-")</f>
        <v>76.833539999999999</v>
      </c>
      <c r="N13" s="54">
        <f>IFERROR(OTCT!N13*(1+Dashboard!$D$14)^($B13-$B$11),"-")</f>
        <v>0</v>
      </c>
      <c r="O13" s="109">
        <f>M13*(1+Dashboard!$D$8)</f>
        <v>82.980223200000012</v>
      </c>
      <c r="P13" s="111">
        <f>N13*(1+Dashboard!$D$10)*(1+Dashboard!$D$7)*(1+Dashboard!$D$8)</f>
        <v>0</v>
      </c>
      <c r="Q13" s="112">
        <f>O13*Dashboard!$D$9+P13*(1-Dashboard!$D$9)</f>
        <v>41.490111600000006</v>
      </c>
      <c r="R13" s="51">
        <f>IFERROR(OTCT!R13*(1+Dashboard!$D$14)^($B13-$B$11),"-")</f>
        <v>4.5195577387306556E-2</v>
      </c>
      <c r="S13" s="49">
        <f>IFERROR(OTCT!S13*(1+Dashboard!$D$14)^($B13-$B$11),"-")</f>
        <v>4.6158790510056814E-2</v>
      </c>
      <c r="T13" s="49">
        <f>IFERROR(OTCT!T13*(1+Dashboard!$D$14)^($B13-$B$11),"-")</f>
        <v>4.40279856163013E-2</v>
      </c>
      <c r="U13" s="52">
        <f>IFERROR(OTCT!U13*(1+Dashboard!$D$14)^($B13-$B$11),"-")</f>
        <v>4.4307762121108062E-2</v>
      </c>
      <c r="W13" s="36">
        <v>2020</v>
      </c>
      <c r="X13" s="47"/>
      <c r="Y13" s="51">
        <f>IFERROR(OTCT!Y13*(1+Dashboard!$D$14)^($B13-$B$11),"-")</f>
        <v>1.4742233800192002E-2</v>
      </c>
      <c r="Z13" s="49">
        <f>IFERROR(OTCT!Z13*(1+Dashboard!$D$14)^($B13-$B$11),"-")</f>
        <v>1.0737430578939527E-2</v>
      </c>
      <c r="AA13" s="49">
        <f>IFERROR(OTCT!AA13*(1+Dashboard!$D$14)^($B13-$B$11),"-")</f>
        <v>1.1291115673014733E-2</v>
      </c>
      <c r="AB13" s="52">
        <f>IFERROR(OTCT!AB13*(1+Dashboard!$D$14)^($B13-$B$11),"-")</f>
        <v>7.8559159072091548E-3</v>
      </c>
      <c r="AC13" s="53">
        <f>IFERROR(OTCT!AC13*(1+Dashboard!$D$14)^($B13-$B$11),"-")</f>
        <v>77.539668349545394</v>
      </c>
      <c r="AD13" s="55" t="str">
        <f>IFERROR(OTCT!AD13*(1+Dashboard!$D$14)^($B13-$B$11),"-")</f>
        <v>-</v>
      </c>
      <c r="AE13" s="109">
        <f>IFERROR(AC13*(1+Dashboard!$D$8),"-")</f>
        <v>83.742841817509031</v>
      </c>
      <c r="AF13" s="119" t="str">
        <f>IFERROR(AD13*(1+Dashboard!$D$7)*(1+Dashboard!$D$8)*(1+Dashboard!$D$10),"-")</f>
        <v>-</v>
      </c>
      <c r="AG13" s="112">
        <f>IF(AND(AE13="-",AF13="-"),"-",IFERROR(AE13*Dashboard!$D$9,0)+IFERROR(AF13*(1-Dashboard!$D$9),0))</f>
        <v>41.871420908754516</v>
      </c>
      <c r="AH13" s="51">
        <f>IFERROR(OTCT!AH13*(1+Dashboard!$D$14)^($B13-$B$11),"-")</f>
        <v>1.3651222107095063E-2</v>
      </c>
      <c r="AI13" s="49">
        <f>IFERROR(OTCT!AI13*(1+Dashboard!$D$14)^($B13-$B$11),"-")</f>
        <v>9.9427977930121279E-3</v>
      </c>
      <c r="AJ13" s="49">
        <f>IFERROR(OTCT!AJ13*(1+Dashboard!$D$14)^($B13-$B$11),"-")</f>
        <v>1.0455506945441253E-2</v>
      </c>
      <c r="AK13" s="52">
        <f>IFERROR(OTCT!AK13*(1+Dashboard!$D$14)^($B13-$B$11),"-")</f>
        <v>7.2745320931334474E-3</v>
      </c>
      <c r="AL13" s="53">
        <f>IFERROR(OTCT!AL13*(1+Dashboard!$D$14)^($B13-$B$11),"-")</f>
        <v>96.056604074809968</v>
      </c>
      <c r="AM13" s="55" t="str">
        <f>IFERROR(OTCT!AM13*(1+Dashboard!$D$14)^($B13-$B$11),"-")</f>
        <v>-</v>
      </c>
      <c r="AN13" s="109">
        <f>IFERROR(AL13*(1+Dashboard!$D$8),"-")</f>
        <v>103.74113240079477</v>
      </c>
      <c r="AO13" s="119" t="str">
        <f>IFERROR(AM13*(1+Dashboard!$D$7)*(1+Dashboard!$D$8)*(1+Dashboard!$D$10),"-")</f>
        <v>-</v>
      </c>
      <c r="AP13" s="112">
        <f>IF(AND(AN13="-",AO13="-"),"-",IFERROR(AN13*Dashboard!$D$9,0)+IFERROR(AO13*(1-Dashboard!$D$9),0))</f>
        <v>51.870566200397384</v>
      </c>
      <c r="AQ13" s="56">
        <f>IFERROR(OTCT!AQ13*(1+Dashboard!$D$14)^($B13-$B$11),"-")</f>
        <v>5.7358684105157853E-3</v>
      </c>
      <c r="AR13" s="58">
        <f>IFERROR(OTCT!AR13*(1+Dashboard!$D$14)^($B13-$B$11),"-")</f>
        <v>5.087062369465936E-3</v>
      </c>
      <c r="AT13" s="36">
        <v>2020</v>
      </c>
      <c r="AU13" s="47"/>
      <c r="AV13" s="51">
        <f>IFERROR(OTCT!AV13*(1+Dashboard!$D$14)^($B13-$B$11),"-")</f>
        <v>5.7156527683180983E-2</v>
      </c>
      <c r="AW13" s="49">
        <f>IFERROR(OTCT!AW13*(1+Dashboard!$D$14)^($B13-$B$11),"-")</f>
        <v>4.1512484168163784E-2</v>
      </c>
      <c r="AX13" s="49">
        <f>IFERROR(OTCT!AX13*(1+Dashboard!$D$14)^($B13-$B$11),"-")</f>
        <v>4.1615573757928563E-2</v>
      </c>
      <c r="AY13" s="52">
        <f>IFERROR(OTCT!AY13*(1+Dashboard!$D$14)^($B13-$B$11),"-")</f>
        <v>2.8960358249221822E-2</v>
      </c>
      <c r="AZ13" s="53">
        <f>IFERROR(OTCT!AZ13*(1+Dashboard!$D$14)^($B13-$B$11),"-")</f>
        <v>245.34264660404085</v>
      </c>
      <c r="BA13" s="55" t="str">
        <f>IFERROR(OTCT!BA13*(1+Dashboard!$D$14)^($B13-$B$11),"-")</f>
        <v>-</v>
      </c>
      <c r="BB13" s="109">
        <f>IFERROR(AZ13*(1+Dashboard!$D$8),"-")</f>
        <v>264.97005833236415</v>
      </c>
      <c r="BC13" s="119" t="str">
        <f>IFERROR(BA13*(1+Dashboard!$D$7)*(1+Dashboard!$D$8)*(1+Dashboard!$D$10),"-")</f>
        <v>-</v>
      </c>
      <c r="BD13" s="112">
        <f>IF(AND(BB13="-",BC13="-"),"-",IFERROR(BB13*Dashboard!$D$9,0)+IFERROR(BC13*(1-Dashboard!$D$9),0))</f>
        <v>132.48502916618207</v>
      </c>
      <c r="BE13" s="51">
        <f>IFERROR(OTCT!BE13*(1+Dashboard!$D$14)^($B13-$B$11),"-")</f>
        <v>5.2926609688096878E-2</v>
      </c>
      <c r="BF13" s="49">
        <f>IFERROR(OTCT!BF13*(1+Dashboard!$D$14)^($B13-$B$11),"-")</f>
        <v>3.8440317069824974E-2</v>
      </c>
      <c r="BG13" s="49">
        <f>IFERROR(OTCT!BG13*(1+Dashboard!$D$14)^($B13-$B$11),"-")</f>
        <v>3.8535777425825431E-2</v>
      </c>
      <c r="BH13" s="52">
        <f>IFERROR(OTCT!BH13*(1+Dashboard!$D$14)^($B13-$B$11),"-")</f>
        <v>2.681712202637981E-2</v>
      </c>
      <c r="BI13" s="53">
        <f>IFERROR(OTCT!BI13*(1+Dashboard!$D$14)^($B13-$B$11),"-")</f>
        <v>303.93193534530428</v>
      </c>
      <c r="BJ13" s="55" t="str">
        <f>IFERROR(OTCT!BJ13*(1+Dashboard!$D$14)^($B13-$B$11),"-")</f>
        <v>-</v>
      </c>
      <c r="BK13" s="109">
        <f>IFERROR(BI13*(1+Dashboard!$D$8),"-")</f>
        <v>328.24649017292865</v>
      </c>
      <c r="BL13" s="119" t="str">
        <f>IFERROR(BJ13*(1+Dashboard!$D$7)*(1+Dashboard!$D$8)*(1+Dashboard!$D$10),"-")</f>
        <v>-</v>
      </c>
      <c r="BM13" s="112">
        <f>IF(AND(BK13="-",BL13="-"),"-",IFERROR(BK13*Dashboard!$D$9,0)+IFERROR(BL13*(1-Dashboard!$D$9),0))</f>
        <v>164.12324508646432</v>
      </c>
      <c r="BO13" s="36">
        <v>2020</v>
      </c>
      <c r="BP13" s="47"/>
      <c r="BQ13" s="59">
        <f>IFERROR(OTCT!BQ13*(1+Dashboard!$D$14)^($B13-$B$11),"-")</f>
        <v>97.797600000000003</v>
      </c>
      <c r="BR13" s="53">
        <f>IFERROR(OTCT!BR13*(1+Dashboard!$D$14)^($B13-$B$11),"-")</f>
        <v>0.96236999999999995</v>
      </c>
      <c r="BS13" s="57">
        <f>IFERROR(OTCT!BS13*(1+Dashboard!$D$14)^($B13-$B$11),"-")</f>
        <v>4.8272479200000005</v>
      </c>
      <c r="BT13" s="112">
        <f>IF(AND(BR13="-",BS13="-"),"-",IFERROR(BR13*Dashboard!$D$9,0)+IFERROR(BS13*(1-Dashboard!$D$9),0))</f>
        <v>2.8948089600000002</v>
      </c>
      <c r="BU13" s="53">
        <f>IFERROR(OTCT!BU13*(1+Dashboard!$D$14)^($B13-$B$11),"-")</f>
        <v>1.1964599999999999</v>
      </c>
      <c r="BV13" s="57">
        <f>IFERROR(OTCT!BV13*(1+Dashboard!$D$14)^($B13-$B$11),"-")</f>
        <v>4.8272479200000005</v>
      </c>
      <c r="BW13" s="112">
        <f>IF(AND(BU13="-",BV13="-"),"-",IFERROR(BU13*Dashboard!$D$9,0)+IFERROR(BV13*(1-Dashboard!$D$9),0))</f>
        <v>3.0118539600000003</v>
      </c>
      <c r="BX13" s="112">
        <f>IFERROR(BT13*(1+Dashboard!$D$7)*(1+Dashboard!$D$8),"-")</f>
        <v>3.3765051709440006</v>
      </c>
      <c r="BY13" s="112">
        <f>IFERROR(BW13*(1+Dashboard!$D$7)*(1+Dashboard!$D$8),"-")</f>
        <v>3.513026458944001</v>
      </c>
    </row>
    <row r="14" spans="1:88" x14ac:dyDescent="0.2">
      <c r="B14" s="36">
        <v>2021</v>
      </c>
      <c r="C14" s="47"/>
      <c r="D14" s="48">
        <f>IFERROR(OTCT!D14*(1+Dashboard!$D$14)^($B14-$B$11),"-")</f>
        <v>5.7688889177574414E-2</v>
      </c>
      <c r="E14" s="49">
        <f>IFERROR(OTCT!E14*(1+Dashboard!$D$14)^($B14-$B$11),"-")</f>
        <v>5.3824526716702258E-2</v>
      </c>
      <c r="F14" s="49">
        <f>IFERROR(OTCT!F14*(1+Dashboard!$D$14)^($B14-$B$11),"-")</f>
        <v>4.819814111191386E-2</v>
      </c>
      <c r="G14" s="49">
        <f>IFERROR(OTCT!G14*(1+Dashboard!$D$14)^($B14-$B$11),"-")</f>
        <v>4.0146067127081693E-2</v>
      </c>
      <c r="H14" s="50">
        <f>IFERROR(OTCT!H14*(1+Dashboard!$D$14)^($B14-$B$11),"-")</f>
        <v>6.5935074455601428E-3</v>
      </c>
      <c r="I14" s="101">
        <f>IFERROR((D14+$H14)*(1+Dashboard!$D$7)*(1+Dashboard!$D$8),"-")</f>
        <v>7.4978987421224164E-2</v>
      </c>
      <c r="J14" s="102">
        <f>IFERROR((E14+$H14)*(1+Dashboard!$D$7)*(1+Dashboard!$D$8),"-")</f>
        <v>7.0471595046862873E-2</v>
      </c>
      <c r="K14" s="102">
        <f>IFERROR((F14+$H14)*(1+Dashboard!$D$7)*(1+Dashboard!$D$8),"-")</f>
        <v>6.3908978877437683E-2</v>
      </c>
      <c r="L14" s="103">
        <f>IFERROR((G14+$H14)*(1+Dashboard!$D$7)*(1+Dashboard!$D$8),"-")</f>
        <v>5.4517039781529442E-2</v>
      </c>
      <c r="M14" s="53">
        <f>IFERROR(OTCT!M14*(1+Dashboard!$D$14)^($B14-$B$11),"-")</f>
        <v>63.598195439999998</v>
      </c>
      <c r="N14" s="54">
        <f>IFERROR(OTCT!N14*(1+Dashboard!$D$14)^($B14-$B$11),"-")</f>
        <v>0</v>
      </c>
      <c r="O14" s="109">
        <f>M14*(1+Dashboard!$D$8)</f>
        <v>68.686051075199998</v>
      </c>
      <c r="P14" s="111">
        <f>N14*(1+Dashboard!$D$10)*(1+Dashboard!$D$7)*(1+Dashboard!$D$8)</f>
        <v>0</v>
      </c>
      <c r="Q14" s="112">
        <f>O14*Dashboard!$D$9+P14*(1-Dashboard!$D$9)</f>
        <v>34.343025537599999</v>
      </c>
      <c r="R14" s="51">
        <f>IFERROR(OTCT!R14*(1+Dashboard!$D$14)^($B14-$B$11),"-")</f>
        <v>4.5851691790393605E-2</v>
      </c>
      <c r="S14" s="49">
        <f>IFERROR(OTCT!S14*(1+Dashboard!$D$14)^($B14-$B$11),"-")</f>
        <v>4.6828888095561544E-2</v>
      </c>
      <c r="T14" s="49">
        <f>IFERROR(OTCT!T14*(1+Dashboard!$D$14)^($B14-$B$11),"-")</f>
        <v>4.4667149825980766E-2</v>
      </c>
      <c r="U14" s="52">
        <f>IFERROR(OTCT!U14*(1+Dashboard!$D$14)^($B14-$B$11),"-")</f>
        <v>4.495098790948749E-2</v>
      </c>
      <c r="W14" s="36">
        <v>2021</v>
      </c>
      <c r="X14" s="47"/>
      <c r="Y14" s="51">
        <f>IFERROR(OTCT!Y14*(1+Dashboard!$D$14)^($B14-$B$11),"-")</f>
        <v>1.5514819675412704E-2</v>
      </c>
      <c r="Z14" s="49">
        <f>IFERROR(OTCT!Z14*(1+Dashboard!$D$14)^($B14-$B$11),"-")</f>
        <v>1.1259704812704194E-2</v>
      </c>
      <c r="AA14" s="49">
        <f>IFERROR(OTCT!AA14*(1+Dashboard!$D$14)^($B14-$B$11),"-")</f>
        <v>1.3818718353885406E-2</v>
      </c>
      <c r="AB14" s="52">
        <f>IFERROR(OTCT!AB14*(1+Dashboard!$D$14)^($B14-$B$11),"-")</f>
        <v>9.2219350347674551E-3</v>
      </c>
      <c r="AC14" s="53">
        <f>IFERROR(OTCT!AC14*(1+Dashboard!$D$14)^($B14-$B$11),"-")</f>
        <v>13.109349885580381</v>
      </c>
      <c r="AD14" s="55" t="str">
        <f>IFERROR(OTCT!AD14*(1+Dashboard!$D$14)^($B14-$B$11),"-")</f>
        <v>-</v>
      </c>
      <c r="AE14" s="109">
        <f>IFERROR(AC14*(1+Dashboard!$D$8),"-")</f>
        <v>14.158097876426812</v>
      </c>
      <c r="AF14" s="119" t="str">
        <f>IFERROR(AD14*(1+Dashboard!$D$7)*(1+Dashboard!$D$8)*(1+Dashboard!$D$10),"-")</f>
        <v>-</v>
      </c>
      <c r="AG14" s="112">
        <f>IF(AND(AE14="-",AF14="-"),"-",IFERROR(AE14*Dashboard!$D$9,0)+IFERROR(AF14*(1-Dashboard!$D$9),0))</f>
        <v>7.0790489382134059</v>
      </c>
      <c r="AH14" s="51">
        <f>IFERROR(OTCT!AH14*(1+Dashboard!$D$14)^($B14-$B$11),"-")</f>
        <v>1.5269076433943362E-2</v>
      </c>
      <c r="AI14" s="49">
        <f>IFERROR(OTCT!AI14*(1+Dashboard!$D$14)^($B14-$B$11),"-")</f>
        <v>1.1081359436054612E-2</v>
      </c>
      <c r="AJ14" s="49">
        <f>IFERROR(OTCT!AJ14*(1+Dashboard!$D$14)^($B14-$B$11),"-")</f>
        <v>1.359984009991399E-2</v>
      </c>
      <c r="AK14" s="52">
        <f>IFERROR(OTCT!AK14*(1+Dashboard!$D$14)^($B14-$B$11),"-")</f>
        <v>9.0758664206632995E-3</v>
      </c>
      <c r="AL14" s="53">
        <f>IFERROR(OTCT!AL14*(1+Dashboard!$D$14)^($B14-$B$11),"-")</f>
        <v>17.566528846677709</v>
      </c>
      <c r="AM14" s="55" t="str">
        <f>IFERROR(OTCT!AM14*(1+Dashboard!$D$14)^($B14-$B$11),"-")</f>
        <v>-</v>
      </c>
      <c r="AN14" s="109">
        <f>IFERROR(AL14*(1+Dashboard!$D$8),"-")</f>
        <v>18.971851154411926</v>
      </c>
      <c r="AO14" s="119" t="str">
        <f>IFERROR(AM14*(1+Dashboard!$D$7)*(1+Dashboard!$D$8)*(1+Dashboard!$D$10),"-")</f>
        <v>-</v>
      </c>
      <c r="AP14" s="112">
        <f>IF(AND(AN14="-",AO14="-"),"-",IFERROR(AN14*Dashboard!$D$9,0)+IFERROR(AO14*(1-Dashboard!$D$9),0))</f>
        <v>9.485925577205963</v>
      </c>
      <c r="AQ14" s="56">
        <f>IFERROR(OTCT!AQ14*(1+Dashboard!$D$14)^($B14-$B$11),"-")</f>
        <v>5.8973555712630889E-3</v>
      </c>
      <c r="AR14" s="58">
        <f>IFERROR(OTCT!AR14*(1+Dashboard!$D$14)^($B14-$B$11),"-")</f>
        <v>5.3207735653130472E-3</v>
      </c>
      <c r="AT14" s="36">
        <v>2021</v>
      </c>
      <c r="AU14" s="47"/>
      <c r="AV14" s="51">
        <f>IFERROR(OTCT!AV14*(1+Dashboard!$D$14)^($B14-$B$11),"-")</f>
        <v>6.1365341751147356E-2</v>
      </c>
      <c r="AW14" s="49">
        <f>IFERROR(OTCT!AW14*(1+Dashboard!$D$14)^($B14-$B$11),"-")</f>
        <v>4.4404621819678157E-2</v>
      </c>
      <c r="AX14" s="49">
        <f>IFERROR(OTCT!AX14*(1+Dashboard!$D$14)^($B14-$B$11),"-")</f>
        <v>5.1599806079435116E-2</v>
      </c>
      <c r="AY14" s="52">
        <f>IFERROR(OTCT!AY14*(1+Dashboard!$D$14)^($B14-$B$11),"-")</f>
        <v>3.4890445366503216E-2</v>
      </c>
      <c r="AZ14" s="53">
        <f>IFERROR(OTCT!AZ14*(1+Dashboard!$D$14)^($B14-$B$11),"-")</f>
        <v>41.754192986013329</v>
      </c>
      <c r="BA14" s="55" t="str">
        <f>IFERROR(OTCT!BA14*(1+Dashboard!$D$14)^($B14-$B$11),"-")</f>
        <v>-</v>
      </c>
      <c r="BB14" s="109">
        <f>IFERROR(AZ14*(1+Dashboard!$D$8),"-")</f>
        <v>45.094528424894399</v>
      </c>
      <c r="BC14" s="119" t="str">
        <f>IFERROR(BA14*(1+Dashboard!$D$7)*(1+Dashboard!$D$8)*(1+Dashboard!$D$10),"-")</f>
        <v>-</v>
      </c>
      <c r="BD14" s="112">
        <f>IF(AND(BB14="-",BC14="-"),"-",IFERROR(BB14*Dashboard!$D$9,0)+IFERROR(BC14*(1-Dashboard!$D$9),0))</f>
        <v>22.5472642124472</v>
      </c>
      <c r="BE14" s="51">
        <f>IFERROR(OTCT!BE14*(1+Dashboard!$D$14)^($B14-$B$11),"-")</f>
        <v>6.0393360232103385E-2</v>
      </c>
      <c r="BF14" s="49">
        <f>IFERROR(OTCT!BF14*(1+Dashboard!$D$14)^($B14-$B$11),"-")</f>
        <v>4.3701285530215433E-2</v>
      </c>
      <c r="BG14" s="49">
        <f>IFERROR(OTCT!BG14*(1+Dashboard!$D$14)^($B14-$B$11),"-")</f>
        <v>5.0782503405576447E-2</v>
      </c>
      <c r="BH14" s="52">
        <f>IFERROR(OTCT!BH14*(1+Dashboard!$D$14)^($B14-$B$11),"-")</f>
        <v>3.4337806578553814E-2</v>
      </c>
      <c r="BI14" s="53">
        <f>IFERROR(OTCT!BI14*(1+Dashboard!$D$14)^($B14-$B$11),"-")</f>
        <v>55.950618601257865</v>
      </c>
      <c r="BJ14" s="55" t="str">
        <f>IFERROR(OTCT!BJ14*(1+Dashboard!$D$14)^($B14-$B$11),"-")</f>
        <v>-</v>
      </c>
      <c r="BK14" s="109">
        <f>IFERROR(BI14*(1+Dashboard!$D$8),"-")</f>
        <v>60.4266680893585</v>
      </c>
      <c r="BL14" s="119" t="str">
        <f>IFERROR(BJ14*(1+Dashboard!$D$7)*(1+Dashboard!$D$8)*(1+Dashboard!$D$10),"-")</f>
        <v>-</v>
      </c>
      <c r="BM14" s="112">
        <f>IF(AND(BK14="-",BL14="-"),"-",IFERROR(BK14*Dashboard!$D$9,0)+IFERROR(BL14*(1-Dashboard!$D$9),0))</f>
        <v>30.21333404467925</v>
      </c>
      <c r="BO14" s="36">
        <v>2021</v>
      </c>
      <c r="BP14" s="47"/>
      <c r="BQ14" s="59">
        <f>IFERROR(OTCT!BQ14*(1+Dashboard!$D$14)^($B14-$B$11),"-")</f>
        <v>99.753551999999999</v>
      </c>
      <c r="BR14" s="53">
        <f>IFERROR(OTCT!BR14*(1+Dashboard!$D$14)^($B14-$B$11),"-")</f>
        <v>0.29183219999999993</v>
      </c>
      <c r="BS14" s="57">
        <f>IFERROR(OTCT!BS14*(1+Dashboard!$D$14)^($B14-$B$11),"-")</f>
        <v>8.2403597105999999</v>
      </c>
      <c r="BT14" s="112">
        <f>IF(AND(BR14="-",BS14="-"),"-",IFERROR(BR14*Dashboard!$D$9,0)+IFERROR(BS14*(1-Dashboard!$D$9),0))</f>
        <v>4.2660959553</v>
      </c>
      <c r="BU14" s="53">
        <f>IFERROR(OTCT!BU14*(1+Dashboard!$D$14)^($B14-$B$11),"-")</f>
        <v>0.3714228</v>
      </c>
      <c r="BV14" s="57">
        <f>IFERROR(OTCT!BV14*(1+Dashboard!$D$14)^($B14-$B$11),"-")</f>
        <v>8.2403597105999999</v>
      </c>
      <c r="BW14" s="112">
        <f>IF(AND(BU14="-",BV14="-"),"-",IFERROR(BU14*Dashboard!$D$9,0)+IFERROR(BV14*(1-Dashboard!$D$9),0))</f>
        <v>4.3058912552999997</v>
      </c>
      <c r="BX14" s="112">
        <f>IFERROR(BT14*(1+Dashboard!$D$7)*(1+Dashboard!$D$8),"-")</f>
        <v>4.975974322261921</v>
      </c>
      <c r="BY14" s="112">
        <f>IFERROR(BW14*(1+Dashboard!$D$7)*(1+Dashboard!$D$8),"-")</f>
        <v>5.0223915601819202</v>
      </c>
    </row>
    <row r="15" spans="1:88" x14ac:dyDescent="0.2">
      <c r="B15" s="36">
        <v>2022</v>
      </c>
      <c r="C15" s="47"/>
      <c r="D15" s="48">
        <f>IFERROR(OTCT!D15*(1+Dashboard!$D$14)^($B15-$B$11),"-")</f>
        <v>5.8399316525877661E-2</v>
      </c>
      <c r="E15" s="49">
        <f>IFERROR(OTCT!E15*(1+Dashboard!$D$14)^($B15-$B$11),"-")</f>
        <v>5.3051212500534038E-2</v>
      </c>
      <c r="F15" s="49">
        <f>IFERROR(OTCT!F15*(1+Dashboard!$D$14)^($B15-$B$11),"-")</f>
        <v>4.8239185467940274E-2</v>
      </c>
      <c r="G15" s="49">
        <f>IFERROR(OTCT!G15*(1+Dashboard!$D$14)^($B15-$B$11),"-")</f>
        <v>3.887849466686448E-2</v>
      </c>
      <c r="H15" s="50">
        <f>IFERROR(OTCT!H15*(1+Dashboard!$D$14)^($B15-$B$11),"-")</f>
        <v>3.6749668477296733E-3</v>
      </c>
      <c r="I15" s="101">
        <f>IFERROR((D15+$H15)*(1+Dashboard!$D$7)*(1+Dashboard!$D$8),"-")</f>
        <v>7.2403444126975608E-2</v>
      </c>
      <c r="J15" s="102">
        <f>IFERROR((E15+$H15)*(1+Dashboard!$D$7)*(1+Dashboard!$D$8),"-")</f>
        <v>6.6165415591814797E-2</v>
      </c>
      <c r="K15" s="102">
        <f>IFERROR((F15+$H15)*(1+Dashboard!$D$7)*(1+Dashboard!$D$8),"-")</f>
        <v>6.0552667260997436E-2</v>
      </c>
      <c r="L15" s="103">
        <f>IFERROR((G15+$H15)*(1+Dashboard!$D$7)*(1+Dashboard!$D$8),"-")</f>
        <v>4.9634357510622625E-2</v>
      </c>
      <c r="M15" s="53">
        <f>IFERROR(OTCT!M15*(1+Dashboard!$D$14)^($B15-$B$11),"-")</f>
        <v>62.326443772799998</v>
      </c>
      <c r="N15" s="54">
        <f>IFERROR(OTCT!N15*(1+Dashboard!$D$14)^($B15-$B$11),"-")</f>
        <v>0</v>
      </c>
      <c r="O15" s="109">
        <f>M15*(1+Dashboard!$D$8)</f>
        <v>67.312559274624007</v>
      </c>
      <c r="P15" s="111">
        <f>N15*(1+Dashboard!$D$10)*(1+Dashboard!$D$7)*(1+Dashboard!$D$8)</f>
        <v>0</v>
      </c>
      <c r="Q15" s="112">
        <f>O15*Dashboard!$D$9+P15*(1-Dashboard!$D$9)</f>
        <v>33.656279637312004</v>
      </c>
      <c r="R15" s="51">
        <f>IFERROR(OTCT!R15*(1+Dashboard!$D$14)^($B15-$B$11),"-")</f>
        <v>4.6528150389438264E-2</v>
      </c>
      <c r="S15" s="49">
        <f>IFERROR(OTCT!S15*(1+Dashboard!$D$14)^($B15-$B$11),"-")</f>
        <v>4.7519763454768667E-2</v>
      </c>
      <c r="T15" s="49">
        <f>IFERROR(OTCT!T15*(1+Dashboard!$D$14)^($B15-$B$11),"-")</f>
        <v>4.532613265550705E-2</v>
      </c>
      <c r="U15" s="52">
        <f>IFERROR(OTCT!U15*(1+Dashboard!$D$14)^($B15-$B$11),"-")</f>
        <v>4.5614158255435244E-2</v>
      </c>
      <c r="W15" s="36">
        <v>2022</v>
      </c>
      <c r="X15" s="47"/>
      <c r="Y15" s="51">
        <f>IFERROR(OTCT!Y15*(1+Dashboard!$D$14)^($B15-$B$11),"-")</f>
        <v>1.4138113039368449E-2</v>
      </c>
      <c r="Z15" s="49">
        <f>IFERROR(OTCT!Z15*(1+Dashboard!$D$14)^($B15-$B$11),"-")</f>
        <v>9.8767342581578352E-3</v>
      </c>
      <c r="AA15" s="49">
        <f>IFERROR(OTCT!AA15*(1+Dashboard!$D$14)^($B15-$B$11),"-")</f>
        <v>1.2466185508324349E-2</v>
      </c>
      <c r="AB15" s="52">
        <f>IFERROR(OTCT!AB15*(1+Dashboard!$D$14)^($B15-$B$11),"-")</f>
        <v>7.9639773528140199E-3</v>
      </c>
      <c r="AC15" s="53">
        <f>IFERROR(OTCT!AC15*(1+Dashboard!$D$14)^($B15-$B$11),"-")</f>
        <v>8.8960311258146589</v>
      </c>
      <c r="AD15" s="55" t="str">
        <f>IFERROR(OTCT!AD15*(1+Dashboard!$D$14)^($B15-$B$11),"-")</f>
        <v>-</v>
      </c>
      <c r="AE15" s="109">
        <f>IFERROR(AC15*(1+Dashboard!$D$8),"-")</f>
        <v>9.6077136158798329</v>
      </c>
      <c r="AF15" s="119" t="str">
        <f>IFERROR(AD15*(1+Dashboard!$D$7)*(1+Dashboard!$D$8)*(1+Dashboard!$D$10),"-")</f>
        <v>-</v>
      </c>
      <c r="AG15" s="112">
        <f>IF(AND(AE15="-",AF15="-"),"-",IFERROR(AE15*Dashboard!$D$9,0)+IFERROR(AF15*(1-Dashboard!$D$9),0))</f>
        <v>4.8038568079399164</v>
      </c>
      <c r="AH15" s="51">
        <f>IFERROR(OTCT!AH15*(1+Dashboard!$D$14)^($B15-$B$11),"-")</f>
        <v>1.5575640303003195E-2</v>
      </c>
      <c r="AI15" s="49">
        <f>IFERROR(OTCT!AI15*(1+Dashboard!$D$14)^($B15-$B$11),"-")</f>
        <v>1.0880975399266397E-2</v>
      </c>
      <c r="AJ15" s="49">
        <f>IFERROR(OTCT!AJ15*(1+Dashboard!$D$14)^($B15-$B$11),"-")</f>
        <v>1.3733715446148721E-2</v>
      </c>
      <c r="AK15" s="52">
        <f>IFERROR(OTCT!AK15*(1+Dashboard!$D$14)^($B15-$B$11),"-")</f>
        <v>8.7737342517552695E-3</v>
      </c>
      <c r="AL15" s="53">
        <f>IFERROR(OTCT!AL15*(1+Dashboard!$D$14)^($B15-$B$11),"-")</f>
        <v>13.478835039113118</v>
      </c>
      <c r="AM15" s="55" t="str">
        <f>IFERROR(OTCT!AM15*(1+Dashboard!$D$14)^($B15-$B$11),"-")</f>
        <v>-</v>
      </c>
      <c r="AN15" s="109">
        <f>IFERROR(AL15*(1+Dashboard!$D$8),"-")</f>
        <v>14.557141842242169</v>
      </c>
      <c r="AO15" s="119" t="str">
        <f>IFERROR(AM15*(1+Dashboard!$D$7)*(1+Dashboard!$D$8)*(1+Dashboard!$D$10),"-")</f>
        <v>-</v>
      </c>
      <c r="AP15" s="112">
        <f>IF(AND(AN15="-",AO15="-"),"-",IFERROR(AN15*Dashboard!$D$9,0)+IFERROR(AO15*(1-Dashboard!$D$9),0))</f>
        <v>7.2785709211210845</v>
      </c>
      <c r="AQ15" s="56">
        <f>IFERROR(OTCT!AQ15*(1+Dashboard!$D$14)^($B15-$B$11),"-")</f>
        <v>5.4302602299232247E-3</v>
      </c>
      <c r="AR15" s="58">
        <f>IFERROR(OTCT!AR15*(1+Dashboard!$D$14)^($B15-$B$11),"-")</f>
        <v>5.4302602299232247E-3</v>
      </c>
      <c r="AT15" s="36">
        <v>2022</v>
      </c>
      <c r="AU15" s="47"/>
      <c r="AV15" s="51">
        <f>IFERROR(OTCT!AV15*(1+Dashboard!$D$14)^($B15-$B$11),"-")</f>
        <v>5.5971902871617241E-2</v>
      </c>
      <c r="AW15" s="49">
        <f>IFERROR(OTCT!AW15*(1+Dashboard!$D$14)^($B15-$B$11),"-")</f>
        <v>3.9208116804902292E-2</v>
      </c>
      <c r="AX15" s="49">
        <f>IFERROR(OTCT!AX15*(1+Dashboard!$D$14)^($B15-$B$11),"-")</f>
        <v>4.6723860974206041E-2</v>
      </c>
      <c r="AY15" s="52">
        <f>IFERROR(OTCT!AY15*(1+Dashboard!$D$14)^($B15-$B$11),"-")</f>
        <v>3.0074303729852255E-2</v>
      </c>
      <c r="AZ15" s="53">
        <f>IFERROR(OTCT!AZ15*(1+Dashboard!$D$14)^($B15-$B$11),"-")</f>
        <v>28.515478736316958</v>
      </c>
      <c r="BA15" s="55" t="str">
        <f>IFERROR(OTCT!BA15*(1+Dashboard!$D$14)^($B15-$B$11),"-")</f>
        <v>-</v>
      </c>
      <c r="BB15" s="109">
        <f>IFERROR(AZ15*(1+Dashboard!$D$8),"-")</f>
        <v>30.796717035222315</v>
      </c>
      <c r="BC15" s="119" t="str">
        <f>IFERROR(BA15*(1+Dashboard!$D$7)*(1+Dashboard!$D$8)*(1+Dashboard!$D$10),"-")</f>
        <v>-</v>
      </c>
      <c r="BD15" s="112">
        <f>IF(AND(BB15="-",BC15="-"),"-",IFERROR(BB15*Dashboard!$D$9,0)+IFERROR(BC15*(1-Dashboard!$D$9),0))</f>
        <v>15.398358517611157</v>
      </c>
      <c r="BE15" s="51">
        <f>IFERROR(OTCT!BE15*(1+Dashboard!$D$14)^($B15-$B$11),"-")</f>
        <v>6.1662983155910969E-2</v>
      </c>
      <c r="BF15" s="49">
        <f>IFERROR(OTCT!BF15*(1+Dashboard!$D$14)^($B15-$B$11),"-")</f>
        <v>4.3194698090953505E-2</v>
      </c>
      <c r="BG15" s="49">
        <f>IFERROR(OTCT!BG15*(1+Dashboard!$D$14)^($B15-$B$11),"-")</f>
        <v>5.1474623952665097E-2</v>
      </c>
      <c r="BH15" s="52">
        <f>IFERROR(OTCT!BH15*(1+Dashboard!$D$14)^($B15-$B$11),"-")</f>
        <v>3.3132182205297372E-2</v>
      </c>
      <c r="BI15" s="53">
        <f>IFERROR(OTCT!BI15*(1+Dashboard!$D$14)^($B15-$B$11),"-")</f>
        <v>43.205270812601434</v>
      </c>
      <c r="BJ15" s="55" t="str">
        <f>IFERROR(OTCT!BJ15*(1+Dashboard!$D$14)^($B15-$B$11),"-")</f>
        <v>-</v>
      </c>
      <c r="BK15" s="109">
        <f>IFERROR(BI15*(1+Dashboard!$D$8),"-")</f>
        <v>46.661692477609549</v>
      </c>
      <c r="BL15" s="119" t="str">
        <f>IFERROR(BJ15*(1+Dashboard!$D$7)*(1+Dashboard!$D$8)*(1+Dashboard!$D$10),"-")</f>
        <v>-</v>
      </c>
      <c r="BM15" s="112">
        <f>IF(AND(BK15="-",BL15="-"),"-",IFERROR(BK15*Dashboard!$D$9,0)+IFERROR(BL15*(1-Dashboard!$D$9),0))</f>
        <v>23.330846238804774</v>
      </c>
      <c r="BO15" s="36">
        <v>2022</v>
      </c>
      <c r="BP15" s="47"/>
      <c r="BQ15" s="59">
        <f>IFERROR(OTCT!BQ15*(1+Dashboard!$D$14)^($B15-$B$11),"-")</f>
        <v>101.74862304</v>
      </c>
      <c r="BR15" s="53">
        <f>IFERROR(OTCT!BR15*(1+Dashboard!$D$14)^($B15-$B$11),"-")</f>
        <v>0.18942562800000001</v>
      </c>
      <c r="BS15" s="57">
        <f>IFERROR(OTCT!BS15*(1+Dashboard!$D$14)^($B15-$B$11),"-")</f>
        <v>8.621572154399999</v>
      </c>
      <c r="BT15" s="112">
        <f>IF(AND(BR15="-",BS15="-"),"-",IFERROR(BR15*Dashboard!$D$9,0)+IFERROR(BS15*(1-Dashboard!$D$9),0))</f>
        <v>4.4054988911999997</v>
      </c>
      <c r="BU15" s="53">
        <f>IFERROR(OTCT!BU15*(1+Dashboard!$D$14)^($B15-$B$11),"-")</f>
        <v>0.29766884399999993</v>
      </c>
      <c r="BV15" s="57">
        <f>IFERROR(OTCT!BV15*(1+Dashboard!$D$14)^($B15-$B$11),"-")</f>
        <v>8.621572154399999</v>
      </c>
      <c r="BW15" s="112">
        <f>IF(AND(BU15="-",BV15="-"),"-",IFERROR(BU15*Dashboard!$D$9,0)+IFERROR(BV15*(1-Dashboard!$D$9),0))</f>
        <v>4.4596204991999997</v>
      </c>
      <c r="BX15" s="112">
        <f>IFERROR(BT15*(1+Dashboard!$D$7)*(1+Dashboard!$D$8),"-")</f>
        <v>5.1385739066956804</v>
      </c>
      <c r="BY15" s="112">
        <f>IFERROR(BW15*(1+Dashboard!$D$7)*(1+Dashboard!$D$8),"-")</f>
        <v>5.2017013502668803</v>
      </c>
    </row>
    <row r="16" spans="1:88" x14ac:dyDescent="0.2">
      <c r="B16" s="36">
        <v>2023</v>
      </c>
      <c r="C16" s="47"/>
      <c r="D16" s="48">
        <f>IFERROR(OTCT!D16*(1+Dashboard!$D$14)^($B16-$B$11),"-")</f>
        <v>6.1032201479357326E-2</v>
      </c>
      <c r="E16" s="49">
        <f>IFERROR(OTCT!E16*(1+Dashboard!$D$14)^($B16-$B$11),"-")</f>
        <v>5.4099770845743717E-2</v>
      </c>
      <c r="F16" s="49">
        <f>IFERROR(OTCT!F16*(1+Dashboard!$D$14)^($B16-$B$11),"-")</f>
        <v>4.6004552380389772E-2</v>
      </c>
      <c r="G16" s="49">
        <f>IFERROR(OTCT!G16*(1+Dashboard!$D$14)^($B16-$B$11),"-")</f>
        <v>3.611965407809118E-2</v>
      </c>
      <c r="H16" s="50">
        <f>IFERROR(OTCT!H16*(1+Dashboard!$D$14)^($B16-$B$11),"-")</f>
        <v>4.1535000000000009E-3</v>
      </c>
      <c r="I16" s="101">
        <f>IFERROR((D16+$H16)*(1+Dashboard!$D$7)*(1+Dashboard!$D$8),"-")</f>
        <v>7.6032602205522395E-2</v>
      </c>
      <c r="J16" s="102">
        <f>IFERROR((E16+$H16)*(1+Dashboard!$D$7)*(1+Dashboard!$D$8),"-")</f>
        <v>6.7946615114475473E-2</v>
      </c>
      <c r="K16" s="102">
        <f>IFERROR((F16+$H16)*(1+Dashboard!$D$7)*(1+Dashboard!$D$8),"-")</f>
        <v>5.8504352296486636E-2</v>
      </c>
      <c r="L16" s="103">
        <f>IFERROR((G16+$H16)*(1+Dashboard!$D$7)*(1+Dashboard!$D$8),"-")</f>
        <v>4.6974606916685556E-2</v>
      </c>
      <c r="M16" s="53">
        <f>IFERROR(OTCT!M16*(1+Dashboard!$D$14)^($B16-$B$11),"-")</f>
        <v>64.897869612096002</v>
      </c>
      <c r="N16" s="54">
        <f>IFERROR(OTCT!N16*(1+Dashboard!$D$14)^($B16-$B$11),"-")</f>
        <v>22.954376481798352</v>
      </c>
      <c r="O16" s="109">
        <f>M16*(1+Dashboard!$D$8)</f>
        <v>70.089699181063693</v>
      </c>
      <c r="P16" s="111">
        <f>N16*(1+Dashboard!$D$10)*(1+Dashboard!$D$7)*(1+Dashboard!$D$8)</f>
        <v>27.202368484023513</v>
      </c>
      <c r="Q16" s="112">
        <f>O16*Dashboard!$D$9+P16*(1-Dashboard!$D$9)</f>
        <v>48.646033832543601</v>
      </c>
      <c r="R16" s="51">
        <f>IFERROR(OTCT!R16*(1+Dashboard!$D$14)^($B16-$B$11),"-")</f>
        <v>4.7225360068359687E-2</v>
      </c>
      <c r="S16" s="49">
        <f>IFERROR(OTCT!S16*(1+Dashboard!$D$14)^($B16-$B$11),"-")</f>
        <v>4.8231832143152242E-2</v>
      </c>
      <c r="T16" s="49">
        <f>IFERROR(OTCT!T16*(1+Dashboard!$D$14)^($B16-$B$11),"-")</f>
        <v>4.6005330477277104E-2</v>
      </c>
      <c r="U16" s="52">
        <f>IFERROR(OTCT!U16*(1+Dashboard!$D$14)^($B16-$B$11),"-")</f>
        <v>4.6297672050102698E-2</v>
      </c>
      <c r="W16" s="36">
        <v>2023</v>
      </c>
      <c r="X16" s="47"/>
      <c r="Y16" s="51">
        <f>IFERROR(OTCT!Y16*(1+Dashboard!$D$14)^($B16-$B$11),"-")</f>
        <v>1.1839633526731652E-2</v>
      </c>
      <c r="Z16" s="49">
        <f>IFERROR(OTCT!Z16*(1+Dashboard!$D$14)^($B16-$B$11),"-")</f>
        <v>7.9862381479476052E-3</v>
      </c>
      <c r="AA16" s="49">
        <f>IFERROR(OTCT!AA16*(1+Dashboard!$D$14)^($B16-$B$11),"-")</f>
        <v>9.513900138536353E-3</v>
      </c>
      <c r="AB16" s="52">
        <f>IFERROR(OTCT!AB16*(1+Dashboard!$D$14)^($B16-$B$11),"-")</f>
        <v>5.9496731140009102E-3</v>
      </c>
      <c r="AC16" s="53" t="str">
        <f>IFERROR(OTCT!AC16*(1+Dashboard!$D$14)^($B16-$B$11),"-")</f>
        <v>-</v>
      </c>
      <c r="AD16" s="55">
        <f>IFERROR(OTCT!AD16*(1+Dashboard!$D$14)^($B16-$B$11),"-")</f>
        <v>8.6678943917580433</v>
      </c>
      <c r="AE16" s="109" t="str">
        <f>IFERROR(AC16*(1+Dashboard!$D$8),"-")</f>
        <v>-</v>
      </c>
      <c r="AF16" s="119">
        <f>IFERROR(AD16*(1+Dashboard!$D$7)*(1+Dashboard!$D$8)*(1+Dashboard!$D$10),"-")</f>
        <v>10.271995730843328</v>
      </c>
      <c r="AG16" s="112">
        <f>IF(AND(AE16="-",AF16="-"),"-",IFERROR(AE16*Dashboard!$D$9,0)+IFERROR(AF16*(1-Dashboard!$D$9),0))</f>
        <v>5.1359978654216638</v>
      </c>
      <c r="AH16" s="51">
        <f>IFERROR(OTCT!AH16*(1+Dashboard!$D$14)^($B16-$B$11),"-")</f>
        <v>1.4879421398150169E-2</v>
      </c>
      <c r="AI16" s="49">
        <f>IFERROR(OTCT!AI16*(1+Dashboard!$D$14)^($B16-$B$11),"-")</f>
        <v>1.0036679135464603E-2</v>
      </c>
      <c r="AJ16" s="49">
        <f>IFERROR(OTCT!AJ16*(1+Dashboard!$D$14)^($B16-$B$11),"-")</f>
        <v>1.1956563434297433E-2</v>
      </c>
      <c r="AK16" s="52">
        <f>IFERROR(OTCT!AK16*(1+Dashboard!$D$14)^($B16-$B$11),"-")</f>
        <v>7.4772325718177948E-3</v>
      </c>
      <c r="AL16" s="53">
        <f>IFERROR(OTCT!AL16*(1+Dashboard!$D$14)^($B16-$B$11),"-")</f>
        <v>9.0979807547078888</v>
      </c>
      <c r="AM16" s="55" t="str">
        <f>IFERROR(OTCT!AM16*(1+Dashboard!$D$14)^($B16-$B$11),"-")</f>
        <v>-</v>
      </c>
      <c r="AN16" s="109">
        <f>IFERROR(AL16*(1+Dashboard!$D$8),"-")</f>
        <v>9.8258192150845201</v>
      </c>
      <c r="AO16" s="119" t="str">
        <f>IFERROR(AM16*(1+Dashboard!$D$7)*(1+Dashboard!$D$8)*(1+Dashboard!$D$10),"-")</f>
        <v>-</v>
      </c>
      <c r="AP16" s="112">
        <f>IF(AND(AN16="-",AO16="-"),"-",IFERROR(AN16*Dashboard!$D$9,0)+IFERROR(AO16*(1-Dashboard!$D$9),0))</f>
        <v>4.91290960754226</v>
      </c>
      <c r="AQ16" s="56">
        <f>IFERROR(OTCT!AQ16*(1+Dashboard!$D$14)^($B16-$B$11),"-")</f>
        <v>4.0586248486871521E-3</v>
      </c>
      <c r="AR16" s="58">
        <f>IFERROR(OTCT!AR16*(1+Dashboard!$D$14)^($B16-$B$11),"-")</f>
        <v>4.0586248486871521E-3</v>
      </c>
      <c r="AT16" s="36">
        <v>2023</v>
      </c>
      <c r="AU16" s="47"/>
      <c r="AV16" s="51">
        <f>IFERROR(OTCT!AV16*(1+Dashboard!$D$14)^($B16-$B$11),"-")</f>
        <v>4.1842659900073145E-2</v>
      </c>
      <c r="AW16" s="49">
        <f>IFERROR(OTCT!AW16*(1+Dashboard!$D$14)^($B16-$B$11),"-")</f>
        <v>2.8515085586318625E-2</v>
      </c>
      <c r="AX16" s="49">
        <f>IFERROR(OTCT!AX16*(1+Dashboard!$D$14)^($B16-$B$11),"-")</f>
        <v>3.1777617376712898E-2</v>
      </c>
      <c r="AY16" s="52">
        <f>IFERROR(OTCT!AY16*(1+Dashboard!$D$14)^($B16-$B$11),"-")</f>
        <v>2.0145850681961681E-2</v>
      </c>
      <c r="AZ16" s="53" t="str">
        <f>IFERROR(OTCT!AZ16*(1+Dashboard!$D$14)^($B16-$B$11),"-")</f>
        <v>-</v>
      </c>
      <c r="BA16" s="55">
        <f>IFERROR(OTCT!BA16*(1+Dashboard!$D$14)^($B16-$B$11),"-")</f>
        <v>27.931215047558695</v>
      </c>
      <c r="BB16" s="109" t="str">
        <f>IFERROR(AZ16*(1+Dashboard!$D$8),"-")</f>
        <v>-</v>
      </c>
      <c r="BC16" s="119">
        <f>IFERROR(BA16*(1+Dashboard!$D$7)*(1+Dashboard!$D$8)*(1+Dashboard!$D$10),"-")</f>
        <v>33.100232739176022</v>
      </c>
      <c r="BD16" s="112">
        <f>IF(AND(BB16="-",BC16="-"),"-",IFERROR(BB16*Dashboard!$D$9,0)+IFERROR(BC16*(1-Dashboard!$D$9),0))</f>
        <v>16.550116369588011</v>
      </c>
      <c r="BE16" s="51">
        <f>IFERROR(OTCT!BE16*(1+Dashboard!$D$14)^($B16-$B$11),"-")</f>
        <v>5.2585628403697425E-2</v>
      </c>
      <c r="BF16" s="49">
        <f>IFERROR(OTCT!BF16*(1+Dashboard!$D$14)^($B16-$B$11),"-")</f>
        <v>3.5836242201685617E-2</v>
      </c>
      <c r="BG16" s="49">
        <f>IFERROR(OTCT!BG16*(1+Dashboard!$D$14)^($B16-$B$11),"-")</f>
        <v>3.9936418547898811E-2</v>
      </c>
      <c r="BH16" s="52">
        <f>IFERROR(OTCT!BH16*(1+Dashboard!$D$14)^($B16-$B$11),"-")</f>
        <v>2.5318233123037177E-2</v>
      </c>
      <c r="BI16" s="53">
        <f>IFERROR(OTCT!BI16*(1+Dashboard!$D$14)^($B16-$B$11),"-")</f>
        <v>29.317115030834547</v>
      </c>
      <c r="BJ16" s="55" t="str">
        <f>IFERROR(OTCT!BJ16*(1+Dashboard!$D$14)^($B16-$B$11),"-")</f>
        <v>-</v>
      </c>
      <c r="BK16" s="109">
        <f>IFERROR(BI16*(1+Dashboard!$D$8),"-")</f>
        <v>31.662484233301313</v>
      </c>
      <c r="BL16" s="119" t="str">
        <f>IFERROR(BJ16*(1+Dashboard!$D$7)*(1+Dashboard!$D$8)*(1+Dashboard!$D$10),"-")</f>
        <v>-</v>
      </c>
      <c r="BM16" s="112">
        <f>IF(AND(BK16="-",BL16="-"),"-",IFERROR(BK16*Dashboard!$D$9,0)+IFERROR(BL16*(1-Dashboard!$D$9),0))</f>
        <v>15.831242116650657</v>
      </c>
      <c r="BO16" s="36">
        <v>2023</v>
      </c>
      <c r="BP16" s="47"/>
      <c r="BQ16" s="59">
        <f>IFERROR(OTCT!BQ16*(1+Dashboard!$D$14)^($B16-$B$11),"-")</f>
        <v>103.7835955008</v>
      </c>
      <c r="BR16" s="53">
        <f>IFERROR(OTCT!BR16*(1+Dashboard!$D$14)^($B16-$B$11),"-")</f>
        <v>0.11040808032</v>
      </c>
      <c r="BS16" s="57">
        <f>IFERROR(OTCT!BS16*(1+Dashboard!$D$14)^($B16-$B$11),"-")</f>
        <v>6.4872401023262363</v>
      </c>
      <c r="BT16" s="112">
        <f>IF(AND(BR16="-",BS16="-"),"-",IFERROR(BR16*Dashboard!$D$9,0)+IFERROR(BS16*(1-Dashboard!$D$9),0))</f>
        <v>3.2988240913231182</v>
      </c>
      <c r="BU16" s="53">
        <f>IFERROR(OTCT!BU16*(1+Dashboard!$D$14)^($B16-$B$11),"-")</f>
        <v>0.22081616064000001</v>
      </c>
      <c r="BV16" s="57">
        <f>IFERROR(OTCT!BV16*(1+Dashboard!$D$14)^($B16-$B$11),"-")</f>
        <v>8.9492649604380023</v>
      </c>
      <c r="BW16" s="112">
        <f>IF(AND(BU16="-",BV16="-"),"-",IFERROR(BU16*Dashboard!$D$9,0)+IFERROR(BV16*(1-Dashboard!$D$9),0))</f>
        <v>4.5850405605390012</v>
      </c>
      <c r="BX16" s="112">
        <f>IFERROR(BT16*(1+Dashboard!$D$7)*(1+Dashboard!$D$8),"-")</f>
        <v>3.8477484201192858</v>
      </c>
      <c r="BY16" s="112">
        <f>IFERROR(BW16*(1+Dashboard!$D$7)*(1+Dashboard!$D$8),"-")</f>
        <v>5.3479913098126914</v>
      </c>
    </row>
    <row r="17" spans="2:77" x14ac:dyDescent="0.2">
      <c r="B17" s="36">
        <v>2024</v>
      </c>
      <c r="C17" s="47"/>
      <c r="D17" s="48">
        <f>IFERROR(OTCT!D17*(1+Dashboard!$D$14)^($B17-$B$11),"-")</f>
        <v>6.6244779493096748E-2</v>
      </c>
      <c r="E17" s="49">
        <f>IFERROR(OTCT!E17*(1+Dashboard!$D$14)^($B17-$B$11),"-")</f>
        <v>6.2188405832400942E-2</v>
      </c>
      <c r="F17" s="49">
        <f>IFERROR(OTCT!F17*(1+Dashboard!$D$14)^($B17-$B$11),"-")</f>
        <v>4.623218204379833E-2</v>
      </c>
      <c r="G17" s="49">
        <f>IFERROR(OTCT!G17*(1+Dashboard!$D$14)^($B17-$B$11),"-")</f>
        <v>4.2168231628096721E-2</v>
      </c>
      <c r="H17" s="50">
        <f>IFERROR(OTCT!H17*(1+Dashboard!$D$14)^($B17-$B$11),"-")</f>
        <v>3.8016E-3</v>
      </c>
      <c r="I17" s="101">
        <f>IFERROR((D17+$H17)*(1+Dashboard!$D$7)*(1+Dashboard!$D$8),"-")</f>
        <v>8.1702097040748059E-2</v>
      </c>
      <c r="J17" s="102">
        <f>IFERROR((E17+$H17)*(1+Dashboard!$D$7)*(1+Dashboard!$D$8),"-")</f>
        <v>7.6970742802912467E-2</v>
      </c>
      <c r="K17" s="102">
        <f>IFERROR((F17+$H17)*(1+Dashboard!$D$7)*(1+Dashboard!$D$8),"-")</f>
        <v>5.8359403375886382E-2</v>
      </c>
      <c r="L17" s="103">
        <f>IFERROR((G17+$H17)*(1+Dashboard!$D$7)*(1+Dashboard!$D$8),"-")</f>
        <v>5.3619211611012019E-2</v>
      </c>
      <c r="M17" s="53">
        <f>IFERROR(OTCT!M17*(1+Dashboard!$D$14)^($B17-$B$11),"-")</f>
        <v>68.966186555727361</v>
      </c>
      <c r="N17" s="54">
        <f>IFERROR(OTCT!N17*(1+Dashboard!$D$14)^($B17-$B$11),"-")</f>
        <v>40.586600788045558</v>
      </c>
      <c r="O17" s="109">
        <f>M17*(1+Dashboard!$D$8)</f>
        <v>74.48348148018556</v>
      </c>
      <c r="P17" s="111">
        <f>N17*(1+Dashboard!$D$10)*(1+Dashboard!$D$7)*(1+Dashboard!$D$8)</f>
        <v>48.097654537723173</v>
      </c>
      <c r="Q17" s="112">
        <f>O17*Dashboard!$D$9+P17*(1-Dashboard!$D$9)</f>
        <v>61.290568008954367</v>
      </c>
      <c r="R17" s="51">
        <f>IFERROR(OTCT!R17*(1+Dashboard!$D$14)^($B17-$B$11),"-")</f>
        <v>4.7754170517723862E-2</v>
      </c>
      <c r="S17" s="49">
        <f>IFERROR(OTCT!S17*(1+Dashboard!$D$14)^($B17-$B$11),"-")</f>
        <v>4.8771912659052133E-2</v>
      </c>
      <c r="T17" s="49">
        <f>IFERROR(OTCT!T17*(1+Dashboard!$D$14)^($B17-$B$11),"-")</f>
        <v>4.6520479529557929E-2</v>
      </c>
      <c r="U17" s="52">
        <f>IFERROR(OTCT!U17*(1+Dashboard!$D$14)^($B17-$B$11),"-")</f>
        <v>4.6816094624878006E-2</v>
      </c>
      <c r="W17" s="36">
        <v>2024</v>
      </c>
      <c r="X17" s="47"/>
      <c r="Y17" s="51">
        <f>IFERROR(OTCT!Y17*(1+Dashboard!$D$14)^($B17-$B$11),"-")</f>
        <v>9.7295172251394783E-3</v>
      </c>
      <c r="Z17" s="49">
        <f>IFERROR(OTCT!Z17*(1+Dashboard!$D$14)^($B17-$B$11),"-")</f>
        <v>7.1255412566289932E-3</v>
      </c>
      <c r="AA17" s="49">
        <f>IFERROR(OTCT!AA17*(1+Dashboard!$D$14)^($B17-$B$11),"-")</f>
        <v>7.132325210992242E-3</v>
      </c>
      <c r="AB17" s="52">
        <f>IFERROR(OTCT!AB17*(1+Dashboard!$D$14)^($B17-$B$11),"-")</f>
        <v>5.2715385397268232E-3</v>
      </c>
      <c r="AC17" s="53" t="str">
        <f>IFERROR(OTCT!AC17*(1+Dashboard!$D$14)^($B17-$B$11),"-")</f>
        <v>-</v>
      </c>
      <c r="AD17" s="55">
        <f>IFERROR(OTCT!AD17*(1+Dashboard!$D$14)^($B17-$B$11),"-")</f>
        <v>15.362032530506658</v>
      </c>
      <c r="AE17" s="109" t="str">
        <f>IFERROR(AC17*(1+Dashboard!$D$8),"-")</f>
        <v>-</v>
      </c>
      <c r="AF17" s="119">
        <f>IFERROR(AD17*(1+Dashboard!$D$7)*(1+Dashboard!$D$8)*(1+Dashboard!$D$10),"-")</f>
        <v>18.204967139480299</v>
      </c>
      <c r="AG17" s="112">
        <f>IF(AND(AE17="-",AF17="-"),"-",IFERROR(AE17*Dashboard!$D$9,0)+IFERROR(AF17*(1-Dashboard!$D$9),0))</f>
        <v>9.1024835697401496</v>
      </c>
      <c r="AH17" s="51">
        <f>IFERROR(OTCT!AH17*(1+Dashboard!$D$14)^($B17-$B$11),"-")</f>
        <v>1.2556866912677963E-2</v>
      </c>
      <c r="AI17" s="49">
        <f>IFERROR(OTCT!AI17*(1+Dashboard!$D$14)^($B17-$B$11),"-")</f>
        <v>9.1961883791211139E-3</v>
      </c>
      <c r="AJ17" s="49">
        <f>IFERROR(OTCT!AJ17*(1+Dashboard!$D$14)^($B17-$B$11),"-")</f>
        <v>9.2049437171414714E-3</v>
      </c>
      <c r="AK17" s="52">
        <f>IFERROR(OTCT!AK17*(1+Dashboard!$D$14)^($B17-$B$11),"-")</f>
        <v>6.8034216227469109E-3</v>
      </c>
      <c r="AL17" s="53" t="str">
        <f>IFERROR(OTCT!AL17*(1+Dashboard!$D$14)^($B17-$B$11),"-")</f>
        <v>-</v>
      </c>
      <c r="AM17" s="55">
        <f>IFERROR(OTCT!AM17*(1+Dashboard!$D$14)^($B17-$B$11),"-")</f>
        <v>8.9166026296473238</v>
      </c>
      <c r="AN17" s="109" t="str">
        <f>IFERROR(AL17*(1+Dashboard!$D$8),"-")</f>
        <v>-</v>
      </c>
      <c r="AO17" s="119">
        <f>IFERROR(AM17*(1+Dashboard!$D$7)*(1+Dashboard!$D$8)*(1+Dashboard!$D$10),"-")</f>
        <v>10.566730512136171</v>
      </c>
      <c r="AP17" s="112">
        <f>IF(AND(AN17="-",AO17="-"),"-",IFERROR(AN17*Dashboard!$D$9,0)+IFERROR(AO17*(1-Dashboard!$D$9),0))</f>
        <v>5.2833652560680857</v>
      </c>
      <c r="AQ17" s="56">
        <f>IFERROR(OTCT!AQ17*(1+Dashboard!$D$14)^($B17-$B$11),"-")</f>
        <v>2.6875518039094302E-3</v>
      </c>
      <c r="AR17" s="58">
        <f>IFERROR(OTCT!AR17*(1+Dashboard!$D$14)^($B17-$B$11),"-")</f>
        <v>2.6875518039094302E-3</v>
      </c>
      <c r="AT17" s="36">
        <v>2024</v>
      </c>
      <c r="AU17" s="47"/>
      <c r="AV17" s="51">
        <f>IFERROR(OTCT!AV17*(1+Dashboard!$D$14)^($B17-$B$11),"-")</f>
        <v>3.4488492098127772E-2</v>
      </c>
      <c r="AW17" s="49">
        <f>IFERROR(OTCT!AW17*(1+Dashboard!$D$14)^($B17-$B$11),"-")</f>
        <v>2.534505338513824E-2</v>
      </c>
      <c r="AX17" s="49">
        <f>IFERROR(OTCT!AX17*(1+Dashboard!$D$14)^($B17-$B$11),"-")</f>
        <v>2.4036320716710996E-2</v>
      </c>
      <c r="AY17" s="52">
        <f>IFERROR(OTCT!AY17*(1+Dashboard!$D$14)^($B17-$B$11),"-")</f>
        <v>1.784888646461695E-2</v>
      </c>
      <c r="AZ17" s="53" t="str">
        <f>IFERROR(OTCT!AZ17*(1+Dashboard!$D$14)^($B17-$B$11),"-")</f>
        <v>-</v>
      </c>
      <c r="BA17" s="55">
        <f>IFERROR(OTCT!BA17*(1+Dashboard!$D$14)^($B17-$B$11),"-")</f>
        <v>49.798529034683405</v>
      </c>
      <c r="BB17" s="109" t="str">
        <f>IFERROR(AZ17*(1+Dashboard!$D$8),"-")</f>
        <v>-</v>
      </c>
      <c r="BC17" s="119">
        <f>IFERROR(BA17*(1+Dashboard!$D$7)*(1+Dashboard!$D$8)*(1+Dashboard!$D$10),"-")</f>
        <v>59.014364334311608</v>
      </c>
      <c r="BD17" s="112">
        <f>IF(AND(BB17="-",BC17="-"),"-",IFERROR(BB17*Dashboard!$D$9,0)+IFERROR(BC17*(1-Dashboard!$D$9),0))</f>
        <v>29.507182167155804</v>
      </c>
      <c r="BE17" s="51">
        <f>IFERROR(OTCT!BE17*(1+Dashboard!$D$14)^($B17-$B$11),"-")</f>
        <v>4.4510677690786232E-2</v>
      </c>
      <c r="BF17" s="49">
        <f>IFERROR(OTCT!BF17*(1+Dashboard!$D$14)^($B17-$B$11),"-")</f>
        <v>3.2710200813415656E-2</v>
      </c>
      <c r="BG17" s="49">
        <f>IFERROR(OTCT!BG17*(1+Dashboard!$D$14)^($B17-$B$11),"-")</f>
        <v>3.1021156890531889E-2</v>
      </c>
      <c r="BH17" s="52">
        <f>IFERROR(OTCT!BH17*(1+Dashboard!$D$14)^($B17-$B$11),"-")</f>
        <v>2.3035684781624009E-2</v>
      </c>
      <c r="BI17" s="53" t="str">
        <f>IFERROR(OTCT!BI17*(1+Dashboard!$D$14)^($B17-$B$11),"-")</f>
        <v>-</v>
      </c>
      <c r="BJ17" s="55">
        <f>IFERROR(OTCT!BJ17*(1+Dashboard!$D$14)^($B17-$B$11),"-")</f>
        <v>28.904618842685252</v>
      </c>
      <c r="BK17" s="109" t="str">
        <f>IFERROR(BI17*(1+Dashboard!$D$8),"-")</f>
        <v>-</v>
      </c>
      <c r="BL17" s="119">
        <f>IFERROR(BJ17*(1+Dashboard!$D$7)*(1+Dashboard!$D$8)*(1+Dashboard!$D$10),"-")</f>
        <v>34.253776976797816</v>
      </c>
      <c r="BM17" s="112">
        <f>IF(AND(BK17="-",BL17="-"),"-",IFERROR(BK17*Dashboard!$D$9,0)+IFERROR(BL17*(1-Dashboard!$D$9),0))</f>
        <v>17.126888488398908</v>
      </c>
      <c r="BO17" s="36">
        <v>2024</v>
      </c>
      <c r="BP17" s="47"/>
      <c r="BQ17" s="59">
        <f>IFERROR(OTCT!BQ17*(1+Dashboard!$D$14)^($B17-$B$11),"-")</f>
        <v>105.859267410816</v>
      </c>
      <c r="BR17" s="53" t="str">
        <f>IFERROR(OTCT!BR17*(1+Dashboard!$D$14)^($B17-$B$11),"-")</f>
        <v>-</v>
      </c>
      <c r="BS17" s="57">
        <f>IFERROR(OTCT!BS17*(1+Dashboard!$D$14)^($B17-$B$11),"-")</f>
        <v>5.2208682248106353</v>
      </c>
      <c r="BT17" s="112">
        <f>IF(AND(BR17="-",BS17="-"),"-",IFERROR(BR17*Dashboard!$D$9,0)+IFERROR(BS17*(1-Dashboard!$D$9),0))</f>
        <v>2.6104341124053176</v>
      </c>
      <c r="BU17" s="53">
        <f>IFERROR(OTCT!BU17*(1+Dashboard!$D$14)^($B17-$B$11),"-")</f>
        <v>0.11261624192640002</v>
      </c>
      <c r="BV17" s="57">
        <f>IFERROR(OTCT!BV17*(1+Dashboard!$D$14)^($B17-$B$11),"-")</f>
        <v>7.0280254357819869</v>
      </c>
      <c r="BW17" s="112">
        <f>IF(AND(BU17="-",BV17="-"),"-",IFERROR(BU17*Dashboard!$D$9,0)+IFERROR(BV17*(1-Dashboard!$D$9),0))</f>
        <v>3.5703208388541934</v>
      </c>
      <c r="BX17" s="112">
        <f>IFERROR(BT17*(1+Dashboard!$D$7)*(1+Dashboard!$D$8),"-")</f>
        <v>3.0448103487095626</v>
      </c>
      <c r="BY17" s="112">
        <f>IFERROR(BW17*(1+Dashboard!$D$7)*(1+Dashboard!$D$8),"-")</f>
        <v>4.1644222264395321</v>
      </c>
    </row>
    <row r="18" spans="2:77" x14ac:dyDescent="0.2">
      <c r="B18" s="36">
        <v>2025</v>
      </c>
      <c r="C18" s="47"/>
      <c r="D18" s="48">
        <f>IFERROR(OTCT!D18*(1+Dashboard!$D$14)^($B18-$B$11),"-")</f>
        <v>6.3831711457537993E-2</v>
      </c>
      <c r="E18" s="49">
        <f>IFERROR(OTCT!E18*(1+Dashboard!$D$14)^($B18-$B$11),"-")</f>
        <v>6.0348898808609476E-2</v>
      </c>
      <c r="F18" s="49">
        <f>IFERROR(OTCT!F18*(1+Dashboard!$D$14)^($B18-$B$11),"-")</f>
        <v>4.9516005147785647E-2</v>
      </c>
      <c r="G18" s="49">
        <f>IFERROR(OTCT!G18*(1+Dashboard!$D$14)^($B18-$B$11),"-")</f>
        <v>4.4331832284412634E-2</v>
      </c>
      <c r="H18" s="50">
        <f>IFERROR(OTCT!H18*(1+Dashboard!$D$14)^($B18-$B$11),"-")</f>
        <v>2.9404792266575991E-3</v>
      </c>
      <c r="I18" s="101">
        <f>IFERROR((D18+$H18)*(1+Dashboard!$D$7)*(1+Dashboard!$D$8),"-")</f>
        <v>7.7883083214045759E-2</v>
      </c>
      <c r="J18" s="102">
        <f>IFERROR((E18+$H18)*(1+Dashboard!$D$7)*(1+Dashboard!$D$8),"-")</f>
        <v>7.3820730540335527E-2</v>
      </c>
      <c r="K18" s="102">
        <f>IFERROR((F18+$H18)*(1+Dashboard!$D$7)*(1+Dashboard!$D$8),"-")</f>
        <v>6.1185243374350606E-2</v>
      </c>
      <c r="L18" s="103">
        <f>IFERROR((G18+$H18)*(1+Dashboard!$D$7)*(1+Dashboard!$D$8),"-")</f>
        <v>5.5138424146512328E-2</v>
      </c>
      <c r="M18" s="53">
        <f>IFERROR(OTCT!M18*(1+Dashboard!$D$14)^($B18-$B$11),"-")</f>
        <v>75.411214081175231</v>
      </c>
      <c r="N18" s="54">
        <f>IFERROR(OTCT!N18*(1+Dashboard!$D$14)^($B18-$B$11),"-")</f>
        <v>61.920147882052973</v>
      </c>
      <c r="O18" s="109">
        <f>M18*(1+Dashboard!$D$8)</f>
        <v>81.444111207669252</v>
      </c>
      <c r="P18" s="111">
        <f>N18*(1+Dashboard!$D$10)*(1+Dashboard!$D$7)*(1+Dashboard!$D$8)</f>
        <v>73.379239057460623</v>
      </c>
      <c r="Q18" s="112">
        <f>O18*Dashboard!$D$9+P18*(1-Dashboard!$D$9)</f>
        <v>77.411675132564937</v>
      </c>
      <c r="R18" s="51">
        <f>IFERROR(OTCT!R18*(1+Dashboard!$D$14)^($B18-$B$11),"-")</f>
        <v>4.8304570390591793E-2</v>
      </c>
      <c r="S18" s="49">
        <f>IFERROR(OTCT!S18*(1+Dashboard!$D$14)^($B18-$B$11),"-")</f>
        <v>4.9334042714627178E-2</v>
      </c>
      <c r="T18" s="49">
        <f>IFERROR(OTCT!T18*(1+Dashboard!$D$14)^($B18-$B$11),"-")</f>
        <v>4.7056660259769151E-2</v>
      </c>
      <c r="U18" s="52">
        <f>IFERROR(OTCT!U18*(1+Dashboard!$D$14)^($B18-$B$11),"-")</f>
        <v>4.7355682523701273E-2</v>
      </c>
      <c r="W18" s="36">
        <v>2025</v>
      </c>
      <c r="X18" s="47"/>
      <c r="Y18" s="51">
        <f>IFERROR(OTCT!Y18*(1+Dashboard!$D$14)^($B18-$B$11),"-")</f>
        <v>6.6762362144177165E-3</v>
      </c>
      <c r="Z18" s="49">
        <f>IFERROR(OTCT!Z18*(1+Dashboard!$D$14)^($B18-$B$11),"-")</f>
        <v>4.9185100131276206E-3</v>
      </c>
      <c r="AA18" s="49">
        <f>IFERROR(OTCT!AA18*(1+Dashboard!$D$14)^($B18-$B$11),"-")</f>
        <v>5.4867411159872015E-3</v>
      </c>
      <c r="AB18" s="52">
        <f>IFERROR(OTCT!AB18*(1+Dashboard!$D$14)^($B18-$B$11),"-")</f>
        <v>3.9724821513166366E-3</v>
      </c>
      <c r="AC18" s="53" t="str">
        <f>IFERROR(OTCT!AC18*(1+Dashboard!$D$14)^($B18-$B$11),"-")</f>
        <v>-</v>
      </c>
      <c r="AD18" s="55">
        <f>IFERROR(OTCT!AD18*(1+Dashboard!$D$14)^($B18-$B$11),"-")</f>
        <v>257.89967814919476</v>
      </c>
      <c r="AE18" s="109" t="str">
        <f>IFERROR(AC18*(1+Dashboard!$D$8),"-")</f>
        <v>-</v>
      </c>
      <c r="AF18" s="119">
        <f>IFERROR(AD18*(1+Dashboard!$D$7)*(1+Dashboard!$D$8)*(1+Dashboard!$D$10),"-")</f>
        <v>305.62721154671237</v>
      </c>
      <c r="AG18" s="112">
        <f>IF(AND(AE18="-",AF18="-"),"-",IFERROR(AE18*Dashboard!$D$9,0)+IFERROR(AF18*(1-Dashboard!$D$9),0))</f>
        <v>152.81360577335619</v>
      </c>
      <c r="AH18" s="51">
        <f>IFERROR(OTCT!AH18*(1+Dashboard!$D$14)^($B18-$B$11),"-")</f>
        <v>9.1901301978413313E-3</v>
      </c>
      <c r="AI18" s="49">
        <f>IFERROR(OTCT!AI18*(1+Dashboard!$D$14)^($B18-$B$11),"-")</f>
        <v>6.7705434541715757E-3</v>
      </c>
      <c r="AJ18" s="49">
        <f>IFERROR(OTCT!AJ18*(1+Dashboard!$D$14)^($B18-$B$11),"-")</f>
        <v>7.5527383391376076E-3</v>
      </c>
      <c r="AK18" s="52">
        <f>IFERROR(OTCT!AK18*(1+Dashboard!$D$14)^($B18-$B$11),"-")</f>
        <v>5.4682948605623612E-3</v>
      </c>
      <c r="AL18" s="53" t="str">
        <f>IFERROR(OTCT!AL18*(1+Dashboard!$D$14)^($B18-$B$11),"-")</f>
        <v>-</v>
      </c>
      <c r="AM18" s="55">
        <f>IFERROR(OTCT!AM18*(1+Dashboard!$D$14)^($B18-$B$11),"-")</f>
        <v>202.26110346150455</v>
      </c>
      <c r="AN18" s="109" t="str">
        <f>IFERROR(AL18*(1+Dashboard!$D$8),"-")</f>
        <v>-</v>
      </c>
      <c r="AO18" s="119">
        <f>IFERROR(AM18*(1+Dashboard!$D$7)*(1+Dashboard!$D$8)*(1+Dashboard!$D$10),"-")</f>
        <v>239.69202869473889</v>
      </c>
      <c r="AP18" s="112">
        <f>IF(AND(AN18="-",AO18="-"),"-",IFERROR(AN18*Dashboard!$D$9,0)+IFERROR(AO18*(1-Dashboard!$D$9),0))</f>
        <v>119.84601434736945</v>
      </c>
      <c r="AQ18" s="56">
        <f>IFERROR(OTCT!AQ18*(1+Dashboard!$D$14)^($B18-$B$11),"-")</f>
        <v>2.0909094512890653E-3</v>
      </c>
      <c r="AR18" s="58">
        <f>IFERROR(OTCT!AR18*(1+Dashboard!$D$14)^($B18-$B$11),"-")</f>
        <v>2.0909094512890653E-3</v>
      </c>
      <c r="AT18" s="36">
        <v>2025</v>
      </c>
      <c r="AU18" s="47"/>
      <c r="AV18" s="51">
        <f>IFERROR(OTCT!AV18*(1+Dashboard!$D$14)^($B18-$B$11),"-")</f>
        <v>2.3422515346408605E-2</v>
      </c>
      <c r="AW18" s="49">
        <f>IFERROR(OTCT!AW18*(1+Dashboard!$D$14)^($B18-$B$11),"-")</f>
        <v>1.7268433611218267E-2</v>
      </c>
      <c r="AX18" s="49">
        <f>IFERROR(OTCT!AX18*(1+Dashboard!$D$14)^($B18-$B$11),"-")</f>
        <v>1.828099607536025E-2</v>
      </c>
      <c r="AY18" s="52">
        <f>IFERROR(OTCT!AY18*(1+Dashboard!$D$14)^($B18-$B$11),"-")</f>
        <v>1.3324190998672507E-2</v>
      </c>
      <c r="AZ18" s="53" t="str">
        <f>IFERROR(OTCT!AZ18*(1+Dashboard!$D$14)^($B18-$B$11),"-")</f>
        <v>-</v>
      </c>
      <c r="BA18" s="55">
        <f>IFERROR(OTCT!BA18*(1+Dashboard!$D$14)^($B18-$B$11),"-")</f>
        <v>833.63549436027461</v>
      </c>
      <c r="BB18" s="109" t="str">
        <f>IFERROR(AZ18*(1+Dashboard!$D$8),"-")</f>
        <v>-</v>
      </c>
      <c r="BC18" s="119">
        <f>IFERROR(BA18*(1+Dashboard!$D$7)*(1+Dashboard!$D$8)*(1+Dashboard!$D$10),"-")</f>
        <v>987.9100796717737</v>
      </c>
      <c r="BD18" s="112">
        <f>IF(AND(BB18="-",BC18="-"),"-",IFERROR(BB18*Dashboard!$D$9,0)+IFERROR(BC18*(1-Dashboard!$D$9),0))</f>
        <v>493.95503983588685</v>
      </c>
      <c r="BE18" s="51">
        <f>IFERROR(OTCT!BE18*(1+Dashboard!$D$14)^($B18-$B$11),"-")</f>
        <v>3.2242113472494283E-2</v>
      </c>
      <c r="BF18" s="49">
        <f>IFERROR(OTCT!BF18*(1+Dashboard!$D$14)^($B18-$B$11),"-")</f>
        <v>2.3770751678491429E-2</v>
      </c>
      <c r="BG18" s="49">
        <f>IFERROR(OTCT!BG18*(1+Dashboard!$D$14)^($B18-$B$11),"-")</f>
        <v>2.5164588052767094E-2</v>
      </c>
      <c r="BH18" s="52">
        <f>IFERROR(OTCT!BH18*(1+Dashboard!$D$14)^($B18-$B$11),"-")</f>
        <v>1.8341329774142167E-2</v>
      </c>
      <c r="BI18" s="53" t="str">
        <f>IFERROR(OTCT!BI18*(1+Dashboard!$D$14)^($B18-$B$11),"-")</f>
        <v>-</v>
      </c>
      <c r="BJ18" s="55">
        <f>IFERROR(OTCT!BJ18*(1+Dashboard!$D$14)^($B18-$B$11),"-")</f>
        <v>653.78924155323716</v>
      </c>
      <c r="BK18" s="109" t="str">
        <f>IFERROR(BI18*(1+Dashboard!$D$8),"-")</f>
        <v>-</v>
      </c>
      <c r="BL18" s="119">
        <f>IFERROR(BJ18*(1+Dashboard!$D$7)*(1+Dashboard!$D$8)*(1+Dashboard!$D$10),"-")</f>
        <v>774.78104768925914</v>
      </c>
      <c r="BM18" s="112">
        <f>IF(AND(BK18="-",BL18="-"),"-",IFERROR(BK18*Dashboard!$D$9,0)+IFERROR(BL18*(1-Dashboard!$D$9),0))</f>
        <v>387.39052384462957</v>
      </c>
      <c r="BO18" s="36">
        <v>2025</v>
      </c>
      <c r="BP18" s="47"/>
      <c r="BQ18" s="59">
        <f>IFERROR(OTCT!BQ18*(1+Dashboard!$D$14)^($B18-$B$11),"-")</f>
        <v>107.9764527590323</v>
      </c>
      <c r="BR18" s="53" t="str">
        <f>IFERROR(OTCT!BR18*(1+Dashboard!$D$14)^($B18-$B$11),"-")</f>
        <v>-</v>
      </c>
      <c r="BS18" s="57">
        <f>IFERROR(OTCT!BS18*(1+Dashboard!$D$14)^($B18-$B$11),"-")</f>
        <v>9.5076236207130975</v>
      </c>
      <c r="BT18" s="112">
        <f>IF(AND(BR18="-",BS18="-"),"-",IFERROR(BR18*Dashboard!$D$9,0)+IFERROR(BS18*(1-Dashboard!$D$9),0))</f>
        <v>4.7538118103565488</v>
      </c>
      <c r="BU18" s="53" t="str">
        <f>IFERROR(OTCT!BU18*(1+Dashboard!$D$14)^($B18-$B$11),"-")</f>
        <v>-</v>
      </c>
      <c r="BV18" s="57">
        <f>IFERROR(OTCT!BV18*(1+Dashboard!$D$14)^($B18-$B$11),"-")</f>
        <v>10.31267191227634</v>
      </c>
      <c r="BW18" s="112">
        <f>IF(AND(BU18="-",BV18="-"),"-",IFERROR(BU18*Dashboard!$D$9,0)+IFERROR(BV18*(1-Dashboard!$D$9),0))</f>
        <v>5.1563359561381699</v>
      </c>
      <c r="BX18" s="112">
        <f>IFERROR(BT18*(1+Dashboard!$D$7)*(1+Dashboard!$D$8),"-")</f>
        <v>5.5448460955998797</v>
      </c>
      <c r="BY18" s="112">
        <f>IFERROR(BW18*(1+Dashboard!$D$7)*(1+Dashboard!$D$8),"-")</f>
        <v>6.0143502592395617</v>
      </c>
    </row>
    <row r="19" spans="2:77" x14ac:dyDescent="0.2">
      <c r="B19" s="36">
        <v>2026</v>
      </c>
      <c r="C19" s="47"/>
      <c r="D19" s="48">
        <f>IFERROR(OTCT!D19*(1+Dashboard!$D$14)^($B19-$B$11),"-")</f>
        <v>6.5067501139640452E-2</v>
      </c>
      <c r="E19" s="49">
        <f>IFERROR(OTCT!E19*(1+Dashboard!$D$14)^($B19-$B$11),"-")</f>
        <v>6.0999908700171003E-2</v>
      </c>
      <c r="F19" s="49">
        <f>IFERROR(OTCT!F19*(1+Dashboard!$D$14)^($B19-$B$11),"-")</f>
        <v>5.4829860106205733E-2</v>
      </c>
      <c r="G19" s="49">
        <f>IFERROR(OTCT!G19*(1+Dashboard!$D$14)^($B19-$B$11),"-")</f>
        <v>4.8024819689679199E-2</v>
      </c>
      <c r="H19" s="50">
        <f>IFERROR(OTCT!H19*(1+Dashboard!$D$14)^($B19-$B$11),"-")</f>
        <v>2.4812825621695865E-3</v>
      </c>
      <c r="I19" s="101">
        <f>IFERROR((D19+$H19)*(1+Dashboard!$D$7)*(1+Dashboard!$D$8),"-")</f>
        <v>7.8788901309791243E-2</v>
      </c>
      <c r="J19" s="102">
        <f>IFERROR((E19+$H19)*(1+Dashboard!$D$7)*(1+Dashboard!$D$8),"-")</f>
        <v>7.4044461488394067E-2</v>
      </c>
      <c r="K19" s="102">
        <f>IFERROR((F19+$H19)*(1+Dashboard!$D$7)*(1+Dashboard!$D$8),"-")</f>
        <v>6.6847716808392979E-2</v>
      </c>
      <c r="L19" s="103">
        <f>IFERROR((G19+$H19)*(1+Dashboard!$D$7)*(1+Dashboard!$D$8),"-")</f>
        <v>5.8910317666556432E-2</v>
      </c>
      <c r="M19" s="53">
        <f>IFERROR(OTCT!M19*(1+Dashboard!$D$14)^($B19-$B$11),"-")</f>
        <v>83.375281552121209</v>
      </c>
      <c r="N19" s="54">
        <f>IFERROR(OTCT!N19*(1+Dashboard!$D$14)^($B19-$B$11),"-")</f>
        <v>87.719133720986747</v>
      </c>
      <c r="O19" s="109">
        <f>M19*(1+Dashboard!$D$8)</f>
        <v>90.045304076290904</v>
      </c>
      <c r="P19" s="111">
        <f>N19*(1+Dashboard!$D$10)*(1+Dashboard!$D$7)*(1+Dashboard!$D$8)</f>
        <v>103.9526471333135</v>
      </c>
      <c r="Q19" s="112">
        <f>O19*Dashboard!$D$9+P19*(1-Dashboard!$D$9)</f>
        <v>96.998975604802212</v>
      </c>
      <c r="R19" s="51">
        <f>IFERROR(OTCT!R19*(1+Dashboard!$D$14)^($B19-$B$11),"-")</f>
        <v>4.8876991475433604E-2</v>
      </c>
      <c r="S19" s="49">
        <f>IFERROR(OTCT!S19*(1+Dashboard!$D$14)^($B19-$B$11),"-")</f>
        <v>4.9918663300670921E-2</v>
      </c>
      <c r="T19" s="49">
        <f>IFERROR(OTCT!T19*(1+Dashboard!$D$14)^($B19-$B$11),"-")</f>
        <v>4.7614293301469393E-2</v>
      </c>
      <c r="U19" s="52">
        <f>IFERROR(OTCT!U19*(1+Dashboard!$D$14)^($B19-$B$11),"-")</f>
        <v>4.7916859053053464E-2</v>
      </c>
      <c r="W19" s="36">
        <v>2026</v>
      </c>
      <c r="X19" s="47"/>
      <c r="Y19" s="51">
        <f>IFERROR(OTCT!Y19*(1+Dashboard!$D$14)^($B19-$B$11),"-")</f>
        <v>3.5756173446724816E-3</v>
      </c>
      <c r="Z19" s="49">
        <f>IFERROR(OTCT!Z19*(1+Dashboard!$D$14)^($B19-$B$11),"-")</f>
        <v>2.5857091909697759E-3</v>
      </c>
      <c r="AA19" s="49">
        <f>IFERROR(OTCT!AA19*(1+Dashboard!$D$14)^($B19-$B$11),"-")</f>
        <v>3.2173868119128065E-3</v>
      </c>
      <c r="AB19" s="52">
        <f>IFERROR(OTCT!AB19*(1+Dashboard!$D$14)^($B19-$B$11),"-")</f>
        <v>2.2469469579952809E-3</v>
      </c>
      <c r="AC19" s="53" t="str">
        <f>IFERROR(OTCT!AC19*(1+Dashboard!$D$14)^($B19-$B$11),"-")</f>
        <v>-</v>
      </c>
      <c r="AD19" s="55">
        <f>IFERROR(OTCT!AD19*(1+Dashboard!$D$14)^($B19-$B$11),"-")</f>
        <v>309.32653046986565</v>
      </c>
      <c r="AE19" s="109" t="str">
        <f>IFERROR(AC19*(1+Dashboard!$D$8),"-")</f>
        <v>-</v>
      </c>
      <c r="AF19" s="119">
        <f>IFERROR(AD19*(1+Dashboard!$D$7)*(1+Dashboard!$D$8)*(1+Dashboard!$D$10),"-")</f>
        <v>366.57124058229215</v>
      </c>
      <c r="AG19" s="112">
        <f>IF(AND(AE19="-",AF19="-"),"-",IFERROR(AE19*Dashboard!$D$9,0)+IFERROR(AF19*(1-Dashboard!$D$9),0))</f>
        <v>183.28562029114607</v>
      </c>
      <c r="AH19" s="51">
        <f>IFERROR(OTCT!AH19*(1+Dashboard!$D$14)^($B19-$B$11),"-")</f>
        <v>6.6253068536038821E-3</v>
      </c>
      <c r="AI19" s="49">
        <f>IFERROR(OTCT!AI19*(1+Dashboard!$D$14)^($B19-$B$11),"-")</f>
        <v>4.7910934456907818E-3</v>
      </c>
      <c r="AJ19" s="49">
        <f>IFERROR(OTCT!AJ19*(1+Dashboard!$D$14)^($B19-$B$11),"-")</f>
        <v>5.9615369433815004E-3</v>
      </c>
      <c r="AK19" s="52">
        <f>IFERROR(OTCT!AK19*(1+Dashboard!$D$14)^($B19-$B$11),"-")</f>
        <v>4.163396595743417E-3</v>
      </c>
      <c r="AL19" s="53" t="str">
        <f>IFERROR(OTCT!AL19*(1+Dashboard!$D$14)^($B19-$B$11),"-")</f>
        <v>-</v>
      </c>
      <c r="AM19" s="55">
        <f>IFERROR(OTCT!AM19*(1+Dashboard!$D$14)^($B19-$B$11),"-")</f>
        <v>279.7629008851851</v>
      </c>
      <c r="AN19" s="109" t="str">
        <f>IFERROR(AL19*(1+Dashboard!$D$8),"-")</f>
        <v>-</v>
      </c>
      <c r="AO19" s="119">
        <f>IFERROR(AM19*(1+Dashboard!$D$7)*(1+Dashboard!$D$8)*(1+Dashboard!$D$10),"-")</f>
        <v>331.53649475395969</v>
      </c>
      <c r="AP19" s="112">
        <f>IF(AND(AN19="-",AO19="-"),"-",IFERROR(AN19*Dashboard!$D$9,0)+IFERROR(AO19*(1-Dashboard!$D$9),0))</f>
        <v>165.76824737697984</v>
      </c>
      <c r="AQ19" s="56">
        <f>IFERROR(OTCT!AQ19*(1+Dashboard!$D$14)^($B19-$B$11),"-")</f>
        <v>1.4921734913798965E-3</v>
      </c>
      <c r="AR19" s="58">
        <f>IFERROR(OTCT!AR19*(1+Dashboard!$D$14)^($B19-$B$11),"-")</f>
        <v>1.4921734913798965E-3</v>
      </c>
      <c r="AT19" s="36">
        <v>2026</v>
      </c>
      <c r="AU19" s="47"/>
      <c r="AV19" s="51">
        <f>IFERROR(OTCT!AV19*(1+Dashboard!$D$14)^($B19-$B$11),"-")</f>
        <v>1.2496922081587319E-2</v>
      </c>
      <c r="AW19" s="49">
        <f>IFERROR(OTCT!AW19*(1+Dashboard!$D$14)^($B19-$B$11),"-")</f>
        <v>9.0153755100386614E-3</v>
      </c>
      <c r="AX19" s="49">
        <f>IFERROR(OTCT!AX19*(1+Dashboard!$D$14)^($B19-$B$11),"-")</f>
        <v>1.0559484721116662E-2</v>
      </c>
      <c r="AY19" s="52">
        <f>IFERROR(OTCT!AY19*(1+Dashboard!$D$14)^($B19-$B$11),"-")</f>
        <v>7.3897892055830843E-3</v>
      </c>
      <c r="AZ19" s="53" t="str">
        <f>IFERROR(OTCT!AZ19*(1+Dashboard!$D$14)^($B19-$B$11),"-")</f>
        <v>-</v>
      </c>
      <c r="BA19" s="55">
        <f>IFERROR(OTCT!BA19*(1+Dashboard!$D$14)^($B19-$B$11),"-")</f>
        <v>1005.3646318041534</v>
      </c>
      <c r="BB19" s="109" t="str">
        <f>IFERROR(AZ19*(1+Dashboard!$D$8),"-")</f>
        <v>-</v>
      </c>
      <c r="BC19" s="119">
        <f>IFERROR(BA19*(1+Dashboard!$D$7)*(1+Dashboard!$D$8)*(1+Dashboard!$D$10),"-")</f>
        <v>1191.4198234409466</v>
      </c>
      <c r="BD19" s="112">
        <f>IF(AND(BB19="-",BC19="-"),"-",IFERROR(BB19*Dashboard!$D$9,0)+IFERROR(BC19*(1-Dashboard!$D$9),0))</f>
        <v>595.70991172047331</v>
      </c>
      <c r="BE19" s="51">
        <f>IFERROR(OTCT!BE19*(1+Dashboard!$D$14)^($B19-$B$11),"-")</f>
        <v>2.31557058641794E-2</v>
      </c>
      <c r="BF19" s="49">
        <f>IFERROR(OTCT!BF19*(1+Dashboard!$D$14)^($B19-$B$11),"-")</f>
        <v>1.6704703942513967E-2</v>
      </c>
      <c r="BG19" s="49">
        <f>IFERROR(OTCT!BG19*(1+Dashboard!$D$14)^($B19-$B$11),"-")</f>
        <v>1.9565803538115416E-2</v>
      </c>
      <c r="BH19" s="52">
        <f>IFERROR(OTCT!BH19*(1+Dashboard!$D$14)^($B19-$B$11),"-")</f>
        <v>1.3692634404345689E-2</v>
      </c>
      <c r="BI19" s="53" t="str">
        <f>IFERROR(OTCT!BI19*(1+Dashboard!$D$14)^($B19-$B$11),"-")</f>
        <v>-</v>
      </c>
      <c r="BJ19" s="55">
        <f>IFERROR(OTCT!BJ19*(1+Dashboard!$D$14)^($B19-$B$11),"-")</f>
        <v>909.27773124942632</v>
      </c>
      <c r="BK19" s="109" t="str">
        <f>IFERROR(BI19*(1+Dashboard!$D$8),"-")</f>
        <v>-</v>
      </c>
      <c r="BL19" s="119">
        <f>IFERROR(BJ19*(1+Dashboard!$D$7)*(1+Dashboard!$D$8)*(1+Dashboard!$D$10),"-")</f>
        <v>1077.5508504610004</v>
      </c>
      <c r="BM19" s="112">
        <f>IF(AND(BK19="-",BL19="-"),"-",IFERROR(BK19*Dashboard!$D$9,0)+IFERROR(BL19*(1-Dashboard!$D$9),0))</f>
        <v>538.77542523050022</v>
      </c>
      <c r="BO19" s="36">
        <v>2026</v>
      </c>
      <c r="BP19" s="47"/>
      <c r="BQ19" s="59">
        <f>IFERROR(OTCT!BQ19*(1+Dashboard!$D$14)^($B19-$B$11),"-")</f>
        <v>110.13598181421295</v>
      </c>
      <c r="BR19" s="53" t="str">
        <f>IFERROR(OTCT!BR19*(1+Dashboard!$D$14)^($B19-$B$11),"-")</f>
        <v>-</v>
      </c>
      <c r="BS19" s="57">
        <f>IFERROR(OTCT!BS19*(1+Dashboard!$D$14)^($B19-$B$11),"-")</f>
        <v>8.9350138094788871</v>
      </c>
      <c r="BT19" s="112">
        <f>IF(AND(BR19="-",BS19="-"),"-",IFERROR(BR19*Dashboard!$D$9,0)+IFERROR(BS19*(1-Dashboard!$D$9),0))</f>
        <v>4.4675069047394436</v>
      </c>
      <c r="BU19" s="53" t="str">
        <f>IFERROR(OTCT!BU19*(1+Dashboard!$D$14)^($B19-$B$11),"-")</f>
        <v>-</v>
      </c>
      <c r="BV19" s="57">
        <f>IFERROR(OTCT!BV19*(1+Dashboard!$D$14)^($B19-$B$11),"-")</f>
        <v>10.572985211139697</v>
      </c>
      <c r="BW19" s="112">
        <f>IF(AND(BU19="-",BV19="-"),"-",IFERROR(BU19*Dashboard!$D$9,0)+IFERROR(BV19*(1-Dashboard!$D$9),0))</f>
        <v>5.2864926055698485</v>
      </c>
      <c r="BX19" s="112">
        <f>IFERROR(BT19*(1+Dashboard!$D$7)*(1+Dashboard!$D$8),"-")</f>
        <v>5.2109000536880874</v>
      </c>
      <c r="BY19" s="112">
        <f>IFERROR(BW19*(1+Dashboard!$D$7)*(1+Dashboard!$D$8),"-")</f>
        <v>6.1661649751366712</v>
      </c>
    </row>
    <row r="20" spans="2:77" x14ac:dyDescent="0.2">
      <c r="B20" s="36">
        <v>2027</v>
      </c>
      <c r="C20" s="47"/>
      <c r="D20" s="48">
        <f>IFERROR(OTCT!D20*(1+Dashboard!$D$14)^($B20-$B$11),"-")</f>
        <v>7.2135461353673866E-2</v>
      </c>
      <c r="E20" s="49">
        <f>IFERROR(OTCT!E20*(1+Dashboard!$D$14)^($B20-$B$11),"-")</f>
        <v>6.7452475356442429E-2</v>
      </c>
      <c r="F20" s="49">
        <f>IFERROR(OTCT!F20*(1+Dashboard!$D$14)^($B20-$B$11),"-")</f>
        <v>5.3442852790085427E-2</v>
      </c>
      <c r="G20" s="49">
        <f>IFERROR(OTCT!G20*(1+Dashboard!$D$14)^($B20-$B$11),"-")</f>
        <v>4.6468287823834463E-2</v>
      </c>
      <c r="H20" s="50">
        <f>IFERROR(OTCT!H20*(1+Dashboard!$D$14)^($B20-$B$11),"-")</f>
        <v>1.9519016982206612E-3</v>
      </c>
      <c r="I20" s="101">
        <f>IFERROR((D20+$H20)*(1+Dashboard!$D$7)*(1+Dashboard!$D$8),"-")</f>
        <v>8.6415500263729794E-2</v>
      </c>
      <c r="J20" s="102">
        <f>IFERROR((E20+$H20)*(1+Dashboard!$D$7)*(1+Dashboard!$D$8),"-")</f>
        <v>8.0953265396559046E-2</v>
      </c>
      <c r="K20" s="102">
        <f>IFERROR((F20+$H20)*(1+Dashboard!$D$7)*(1+Dashboard!$D$8),"-")</f>
        <v>6.4612441635160223E-2</v>
      </c>
      <c r="L20" s="103">
        <f>IFERROR((G20+$H20)*(1+Dashboard!$D$7)*(1+Dashboard!$D$8),"-")</f>
        <v>5.6477309058525105E-2</v>
      </c>
      <c r="M20" s="53">
        <f>IFERROR(OTCT!M20*(1+Dashboard!$D$14)^($B20-$B$11),"-")</f>
        <v>91.842863898624586</v>
      </c>
      <c r="N20" s="54">
        <f>IFERROR(OTCT!N20*(1+Dashboard!$D$14)^($B20-$B$11),"-")</f>
        <v>106.99693644189765</v>
      </c>
      <c r="O20" s="109">
        <f>M20*(1+Dashboard!$D$8)</f>
        <v>99.190293010514566</v>
      </c>
      <c r="P20" s="111">
        <f>N20*(1+Dashboard!$D$10)*(1+Dashboard!$D$7)*(1+Dashboard!$D$8)</f>
        <v>126.7980462924827</v>
      </c>
      <c r="Q20" s="112">
        <f>O20*Dashboard!$D$9+P20*(1-Dashboard!$D$9)</f>
        <v>112.99416965149862</v>
      </c>
      <c r="R20" s="51">
        <f>IFERROR(OTCT!R20*(1+Dashboard!$D$14)^($B20-$B$11),"-")</f>
        <v>4.9487086824310876E-2</v>
      </c>
      <c r="S20" s="49">
        <f>IFERROR(OTCT!S20*(1+Dashboard!$D$14)^($B20-$B$11),"-")</f>
        <v>5.0541761068814389E-2</v>
      </c>
      <c r="T20" s="49">
        <f>IFERROR(OTCT!T20*(1+Dashboard!$D$14)^($B20-$B$11),"-")</f>
        <v>4.8208627322578392E-2</v>
      </c>
      <c r="U20" s="52">
        <f>IFERROR(OTCT!U20*(1+Dashboard!$D$14)^($B20-$B$11),"-")</f>
        <v>4.8514969778746739E-2</v>
      </c>
      <c r="W20" s="36">
        <v>2027</v>
      </c>
      <c r="X20" s="47"/>
      <c r="Y20" s="51">
        <f>IFERROR(OTCT!Y20*(1+Dashboard!$D$14)^($B20-$B$11),"-")</f>
        <v>2.246337716653223E-3</v>
      </c>
      <c r="Z20" s="49">
        <f>IFERROR(OTCT!Z20*(1+Dashboard!$D$14)^($B20-$B$11),"-")</f>
        <v>1.6434563118047476E-3</v>
      </c>
      <c r="AA20" s="49">
        <f>IFERROR(OTCT!AA20*(1+Dashboard!$D$14)^($B20-$B$11),"-")</f>
        <v>1.7789564402562151E-3</v>
      </c>
      <c r="AB20" s="52">
        <f>IFERROR(OTCT!AB20*(1+Dashboard!$D$14)^($B20-$B$11),"-")</f>
        <v>1.2353478306915769E-3</v>
      </c>
      <c r="AC20" s="53" t="str">
        <f>IFERROR(OTCT!AC20*(1+Dashboard!$D$14)^($B20-$B$11),"-")</f>
        <v>-</v>
      </c>
      <c r="AD20" s="55">
        <f>IFERROR(OTCT!AD20*(1+Dashboard!$D$14)^($B20-$B$11),"-")</f>
        <v>308.98879043130745</v>
      </c>
      <c r="AE20" s="109" t="str">
        <f>IFERROR(AC20*(1+Dashboard!$D$8),"-")</f>
        <v>-</v>
      </c>
      <c r="AF20" s="119">
        <f>IFERROR(AD20*(1+Dashboard!$D$7)*(1+Dashboard!$D$8)*(1+Dashboard!$D$10),"-")</f>
        <v>366.1709975616223</v>
      </c>
      <c r="AG20" s="112">
        <f>IF(AND(AE20="-",AF20="-"),"-",IFERROR(AE20*Dashboard!$D$9,0)+IFERROR(AF20*(1-Dashboard!$D$9),0))</f>
        <v>183.08549878081115</v>
      </c>
      <c r="AH20" s="51">
        <f>IFERROR(OTCT!AH20*(1+Dashboard!$D$14)^($B20-$B$11),"-")</f>
        <v>3.7894821356819625E-3</v>
      </c>
      <c r="AI20" s="49">
        <f>IFERROR(OTCT!AI20*(1+Dashboard!$D$14)^($B20-$B$11),"-")</f>
        <v>2.7724452508577431E-3</v>
      </c>
      <c r="AJ20" s="49">
        <f>IFERROR(OTCT!AJ20*(1+Dashboard!$D$14)^($B20-$B$11),"-")</f>
        <v>3.001028563305733E-3</v>
      </c>
      <c r="AK20" s="52">
        <f>IFERROR(OTCT!AK20*(1+Dashboard!$D$14)^($B20-$B$11),"-")</f>
        <v>2.0839825201055791E-3</v>
      </c>
      <c r="AL20" s="53" t="str">
        <f>IFERROR(OTCT!AL20*(1+Dashboard!$D$14)^($B20-$B$11),"-")</f>
        <v>-</v>
      </c>
      <c r="AM20" s="55">
        <f>IFERROR(OTCT!AM20*(1+Dashboard!$D$14)^($B20-$B$11),"-")</f>
        <v>332.24233418550432</v>
      </c>
      <c r="AN20" s="109" t="str">
        <f>IFERROR(AL20*(1+Dashboard!$D$8),"-")</f>
        <v>-</v>
      </c>
      <c r="AO20" s="119">
        <f>IFERROR(AM20*(1+Dashboard!$D$7)*(1+Dashboard!$D$8)*(1+Dashboard!$D$10),"-")</f>
        <v>393.72789793147581</v>
      </c>
      <c r="AP20" s="112">
        <f>IF(AND(AN20="-",AO20="-"),"-",IFERROR(AN20*Dashboard!$D$9,0)+IFERROR(AO20*(1-Dashboard!$D$9),0))</f>
        <v>196.8639489657379</v>
      </c>
      <c r="AQ20" s="56">
        <f>IFERROR(OTCT!AQ20*(1+Dashboard!$D$14)^($B20-$B$11),"-")</f>
        <v>9.0013795051155788E-4</v>
      </c>
      <c r="AR20" s="58">
        <f>IFERROR(OTCT!AR20*(1+Dashboard!$D$14)^($B20-$B$11),"-")</f>
        <v>9.0013795051155788E-4</v>
      </c>
      <c r="AT20" s="36">
        <v>2027</v>
      </c>
      <c r="AU20" s="47"/>
      <c r="AV20" s="51">
        <f>IFERROR(OTCT!AV20*(1+Dashboard!$D$14)^($B20-$B$11),"-")</f>
        <v>7.8161531359739831E-3</v>
      </c>
      <c r="AW20" s="49">
        <f>IFERROR(OTCT!AW20*(1+Dashboard!$D$14)^($B20-$B$11),"-")</f>
        <v>5.7304442751677474E-3</v>
      </c>
      <c r="AX20" s="49">
        <f>IFERROR(OTCT!AX20*(1+Dashboard!$D$14)^($B20-$B$11),"-")</f>
        <v>5.8559141840809834E-3</v>
      </c>
      <c r="AY20" s="52">
        <f>IFERROR(OTCT!AY20*(1+Dashboard!$D$14)^($B20-$B$11),"-")</f>
        <v>4.1020458575327153E-3</v>
      </c>
      <c r="AZ20" s="53" t="str">
        <f>IFERROR(OTCT!AZ20*(1+Dashboard!$D$14)^($B20-$B$11),"-")</f>
        <v>-</v>
      </c>
      <c r="BA20" s="55">
        <f>IFERROR(OTCT!BA20*(1+Dashboard!$D$14)^($B20-$B$11),"-")</f>
        <v>1004.2669183652356</v>
      </c>
      <c r="BB20" s="109" t="str">
        <f>IFERROR(AZ20*(1+Dashboard!$D$8),"-")</f>
        <v>-</v>
      </c>
      <c r="BC20" s="119">
        <f>IFERROR(BA20*(1+Dashboard!$D$7)*(1+Dashboard!$D$8)*(1+Dashboard!$D$10),"-")</f>
        <v>1190.1189645185104</v>
      </c>
      <c r="BD20" s="112">
        <f>IF(AND(BB20="-",BC20="-"),"-",IFERROR(BB20*Dashboard!$D$9,0)+IFERROR(BC20*(1-Dashboard!$D$9),0))</f>
        <v>595.05948225925522</v>
      </c>
      <c r="BE20" s="51">
        <f>IFERROR(OTCT!BE20*(1+Dashboard!$D$14)^($B20-$B$11),"-")</f>
        <v>1.3185538603098831E-2</v>
      </c>
      <c r="BF20" s="49">
        <f>IFERROR(OTCT!BF20*(1+Dashboard!$D$14)^($B20-$B$11),"-")</f>
        <v>9.6670309407538898E-3</v>
      </c>
      <c r="BG20" s="49">
        <f>IFERROR(OTCT!BG20*(1+Dashboard!$D$14)^($B20-$B$11),"-")</f>
        <v>9.8786936728833836E-3</v>
      </c>
      <c r="BH20" s="52">
        <f>IFERROR(OTCT!BH20*(1+Dashboard!$D$14)^($B20-$B$11),"-")</f>
        <v>6.9199877567955714E-3</v>
      </c>
      <c r="BI20" s="53" t="str">
        <f>IFERROR(OTCT!BI20*(1+Dashboard!$D$14)^($B20-$B$11),"-")</f>
        <v>-</v>
      </c>
      <c r="BJ20" s="55">
        <f>IFERROR(OTCT!BJ20*(1+Dashboard!$D$14)^($B20-$B$11),"-")</f>
        <v>1079.844950482521</v>
      </c>
      <c r="BK20" s="109" t="str">
        <f>IFERROR(BI20*(1+Dashboard!$D$8),"-")</f>
        <v>-</v>
      </c>
      <c r="BL20" s="119">
        <f>IFERROR(BJ20*(1+Dashboard!$D$7)*(1+Dashboard!$D$8)*(1+Dashboard!$D$10),"-")</f>
        <v>1279.6836486466975</v>
      </c>
      <c r="BM20" s="112">
        <f>IF(AND(BK20="-",BL20="-"),"-",IFERROR(BK20*Dashboard!$D$9,0)+IFERROR(BL20*(1-Dashboard!$D$9),0))</f>
        <v>639.84182432334876</v>
      </c>
      <c r="BO20" s="36">
        <v>2027</v>
      </c>
      <c r="BP20" s="47"/>
      <c r="BQ20" s="59">
        <f>IFERROR(OTCT!BQ20*(1+Dashboard!$D$14)^($B20-$B$11),"-")</f>
        <v>112.33870145049721</v>
      </c>
      <c r="BR20" s="53" t="str">
        <f>IFERROR(OTCT!BR20*(1+Dashboard!$D$14)^($B20-$B$11),"-")</f>
        <v>-</v>
      </c>
      <c r="BS20" s="57">
        <f>IFERROR(OTCT!BS20*(1+Dashboard!$D$14)^($B20-$B$11),"-")</f>
        <v>7.655971940628068</v>
      </c>
      <c r="BT20" s="112">
        <f>IF(AND(BR20="-",BS20="-"),"-",IFERROR(BR20*Dashboard!$D$9,0)+IFERROR(BS20*(1-Dashboard!$D$9),0))</f>
        <v>3.827985970314034</v>
      </c>
      <c r="BU20" s="53" t="str">
        <f>IFERROR(OTCT!BU20*(1+Dashboard!$D$14)^($B20-$B$11),"-")</f>
        <v>-</v>
      </c>
      <c r="BV20" s="57">
        <f>IFERROR(OTCT!BV20*(1+Dashboard!$D$14)^($B20-$B$11),"-")</f>
        <v>9.9813424097267482</v>
      </c>
      <c r="BW20" s="112">
        <f>IF(AND(BU20="-",BV20="-"),"-",IFERROR(BU20*Dashboard!$D$9,0)+IFERROR(BV20*(1-Dashboard!$D$9),0))</f>
        <v>4.9906712048633741</v>
      </c>
      <c r="BX20" s="112">
        <f>IFERROR(BT20*(1+Dashboard!$D$7)*(1+Dashboard!$D$8),"-")</f>
        <v>4.4649628357742897</v>
      </c>
      <c r="BY20" s="112">
        <f>IFERROR(BW20*(1+Dashboard!$D$7)*(1+Dashboard!$D$8),"-")</f>
        <v>5.821118893352641</v>
      </c>
    </row>
    <row r="21" spans="2:77" x14ac:dyDescent="0.2">
      <c r="B21" s="36">
        <v>2028</v>
      </c>
      <c r="C21" s="47"/>
      <c r="D21" s="48">
        <f>IFERROR(OTCT!D21*(1+Dashboard!$D$14)^($B21-$B$11),"-")</f>
        <v>7.5706915295828833E-2</v>
      </c>
      <c r="E21" s="49">
        <f>IFERROR(OTCT!E21*(1+Dashboard!$D$14)^($B21-$B$11),"-")</f>
        <v>6.6935186549705164E-2</v>
      </c>
      <c r="F21" s="49">
        <f>IFERROR(OTCT!F21*(1+Dashboard!$D$14)^($B21-$B$11),"-")</f>
        <v>5.9612657255052284E-2</v>
      </c>
      <c r="G21" s="49">
        <f>IFERROR(OTCT!G21*(1+Dashboard!$D$14)^($B21-$B$11),"-")</f>
        <v>4.8624790538425063E-2</v>
      </c>
      <c r="H21" s="50">
        <f>IFERROR(OTCT!H21*(1+Dashboard!$D$14)^($B21-$B$11),"-")</f>
        <v>1.718229709875341E-3</v>
      </c>
      <c r="I21" s="101">
        <f>IFERROR((D21+$H21)*(1+Dashboard!$D$7)*(1+Dashboard!$D$8),"-")</f>
        <v>9.0308689134653355E-2</v>
      </c>
      <c r="J21" s="102">
        <f>IFERROR((E21+$H21)*(1+Dashboard!$D$7)*(1+Dashboard!$D$8),"-")</f>
        <v>8.0077344725174707E-2</v>
      </c>
      <c r="K21" s="102">
        <f>IFERROR((F21+$H21)*(1+Dashboard!$D$7)*(1+Dashboard!$D$8),"-")</f>
        <v>7.1536346555891583E-2</v>
      </c>
      <c r="L21" s="103">
        <f>IFERROR((G21+$H21)*(1+Dashboard!$D$7)*(1+Dashboard!$D$8),"-")</f>
        <v>5.8720098817617597E-2</v>
      </c>
      <c r="M21" s="53">
        <f>IFERROR(OTCT!M21*(1+Dashboard!$D$14)^($B21-$B$11),"-")</f>
        <v>100.55484970536753</v>
      </c>
      <c r="N21" s="54">
        <f>IFERROR(OTCT!N21*(1+Dashboard!$D$14)^($B21-$B$11),"-")</f>
        <v>115.53752231146728</v>
      </c>
      <c r="O21" s="109">
        <f>M21*(1+Dashboard!$D$8)</f>
        <v>108.59923768179694</v>
      </c>
      <c r="P21" s="111">
        <f>N21*(1+Dashboard!$D$10)*(1+Dashboard!$D$7)*(1+Dashboard!$D$8)</f>
        <v>136.91917348048099</v>
      </c>
      <c r="Q21" s="112">
        <f>O21*Dashboard!$D$9+P21*(1-Dashboard!$D$9)</f>
        <v>122.75920558113896</v>
      </c>
      <c r="R21" s="51">
        <f>IFERROR(OTCT!R21*(1+Dashboard!$D$14)^($B21-$B$11),"-")</f>
        <v>5.0120093042125752E-2</v>
      </c>
      <c r="S21" s="49">
        <f>IFERROR(OTCT!S21*(1+Dashboard!$D$14)^($B21-$B$11),"-")</f>
        <v>5.1188257984857474E-2</v>
      </c>
      <c r="T21" s="49">
        <f>IFERROR(OTCT!T21*(1+Dashboard!$D$14)^($B21-$B$11),"-")</f>
        <v>4.8825280328560566E-2</v>
      </c>
      <c r="U21" s="52">
        <f>IFERROR(OTCT!U21*(1+Dashboard!$D$14)^($B21-$B$11),"-")</f>
        <v>4.9135541315642323E-2</v>
      </c>
      <c r="W21" s="36">
        <v>2028</v>
      </c>
      <c r="X21" s="47"/>
      <c r="Y21" s="51" t="str">
        <f>IFERROR(OTCT!Y21*(1+Dashboard!$D$14)^($B21-$B$11),"-")</f>
        <v>-</v>
      </c>
      <c r="Z21" s="49" t="str">
        <f>IFERROR(OTCT!Z21*(1+Dashboard!$D$14)^($B21-$B$11),"-")</f>
        <v>-</v>
      </c>
      <c r="AA21" s="49" t="str">
        <f>IFERROR(OTCT!AA21*(1+Dashboard!$D$14)^($B21-$B$11),"-")</f>
        <v>-</v>
      </c>
      <c r="AB21" s="52" t="str">
        <f>IFERROR(OTCT!AB21*(1+Dashboard!$D$14)^($B21-$B$11),"-")</f>
        <v>-</v>
      </c>
      <c r="AC21" s="53" t="str">
        <f>IFERROR(OTCT!AC21*(1+Dashboard!$D$14)^($B21-$B$11),"-")</f>
        <v>-</v>
      </c>
      <c r="AD21" s="55">
        <f>IFERROR(OTCT!AD21*(1+Dashboard!$D$14)^($B21-$B$11),"-")</f>
        <v>241.41900221243208</v>
      </c>
      <c r="AE21" s="109" t="str">
        <f>IFERROR(AC21*(1+Dashboard!$D$8),"-")</f>
        <v>-</v>
      </c>
      <c r="AF21" s="119">
        <f>IFERROR(AD21*(1+Dashboard!$D$7)*(1+Dashboard!$D$8)*(1+Dashboard!$D$10),"-")</f>
        <v>286.09658216747016</v>
      </c>
      <c r="AG21" s="112">
        <f>IF(AND(AE21="-",AF21="-"),"-",IFERROR(AE21*Dashboard!$D$9,0)+IFERROR(AF21*(1-Dashboard!$D$9),0))</f>
        <v>143.04829108373508</v>
      </c>
      <c r="AH21" s="51">
        <f>IFERROR(OTCT!AH21*(1+Dashboard!$D$14)^($B21-$B$11),"-")</f>
        <v>2.2646596292927707E-3</v>
      </c>
      <c r="AI21" s="49">
        <f>IFERROR(OTCT!AI21*(1+Dashboard!$D$14)^($B21-$B$11),"-")</f>
        <v>1.5531641251721566E-3</v>
      </c>
      <c r="AJ21" s="49">
        <f>IFERROR(OTCT!AJ21*(1+Dashboard!$D$14)^($B21-$B$11),"-")</f>
        <v>1.9044534621796563E-3</v>
      </c>
      <c r="AK21" s="52">
        <f>IFERROR(OTCT!AK21*(1+Dashboard!$D$14)^($B21-$B$11),"-")</f>
        <v>1.2507641533966404E-3</v>
      </c>
      <c r="AL21" s="53" t="str">
        <f>IFERROR(OTCT!AL21*(1+Dashboard!$D$14)^($B21-$B$11),"-")</f>
        <v>-</v>
      </c>
      <c r="AM21" s="55">
        <f>IFERROR(OTCT!AM21*(1+Dashboard!$D$14)^($B21-$B$11),"-")</f>
        <v>332.89190952553571</v>
      </c>
      <c r="AN21" s="109" t="str">
        <f>IFERROR(AL21*(1+Dashboard!$D$8),"-")</f>
        <v>-</v>
      </c>
      <c r="AO21" s="119">
        <f>IFERROR(AM21*(1+Dashboard!$D$7)*(1+Dashboard!$D$8)*(1+Dashboard!$D$10),"-")</f>
        <v>394.49768524291426</v>
      </c>
      <c r="AP21" s="112">
        <f>IF(AND(AN21="-",AO21="-"),"-",IFERROR(AN21*Dashboard!$D$9,0)+IFERROR(AO21*(1-Dashboard!$D$9),0))</f>
        <v>197.24884262145713</v>
      </c>
      <c r="AQ21" s="56">
        <f>IFERROR(OTCT!AQ21*(1+Dashboard!$D$14)^($B21-$B$11),"-")</f>
        <v>3.14454288573392E-4</v>
      </c>
      <c r="AR21" s="58">
        <f>IFERROR(OTCT!AR21*(1+Dashboard!$D$14)^($B21-$B$11),"-")</f>
        <v>3.14454288573392E-4</v>
      </c>
      <c r="AT21" s="36">
        <v>2028</v>
      </c>
      <c r="AU21" s="47"/>
      <c r="AV21" s="51">
        <f>IFERROR(OTCT!AV21*(1+Dashboard!$D$14)^($B21-$B$11),"-")</f>
        <v>0</v>
      </c>
      <c r="AW21" s="49">
        <f>IFERROR(OTCT!AW21*(1+Dashboard!$D$14)^($B21-$B$11),"-")</f>
        <v>0</v>
      </c>
      <c r="AX21" s="49">
        <f>IFERROR(OTCT!AX21*(1+Dashboard!$D$14)^($B21-$B$11),"-")</f>
        <v>0</v>
      </c>
      <c r="AY21" s="52">
        <f>IFERROR(OTCT!AY21*(1+Dashboard!$D$14)^($B21-$B$11),"-")</f>
        <v>0</v>
      </c>
      <c r="AZ21" s="53" t="str">
        <f>IFERROR(OTCT!AZ21*(1+Dashboard!$D$14)^($B21-$B$11),"-")</f>
        <v>-</v>
      </c>
      <c r="BA21" s="55">
        <f>IFERROR(OTCT!BA21*(1+Dashboard!$D$14)^($B21-$B$11),"-")</f>
        <v>784.65344017257803</v>
      </c>
      <c r="BB21" s="109" t="str">
        <f>IFERROR(AZ21*(1+Dashboard!$D$8),"-")</f>
        <v>-</v>
      </c>
      <c r="BC21" s="119">
        <f>IFERROR(BA21*(1+Dashboard!$D$7)*(1+Dashboard!$D$8)*(1+Dashboard!$D$10),"-")</f>
        <v>929.8632889791719</v>
      </c>
      <c r="BD21" s="112">
        <f>IF(AND(BB21="-",BC21="-"),"-",IFERROR(BB21*Dashboard!$D$9,0)+IFERROR(BC21*(1-Dashboard!$D$9),0))</f>
        <v>464.93164448958595</v>
      </c>
      <c r="BE21" s="51">
        <f>IFERROR(OTCT!BE21*(1+Dashboard!$D$14)^($B21-$B$11),"-")</f>
        <v>7.9041388214281024E-3</v>
      </c>
      <c r="BF21" s="49">
        <f>IFERROR(OTCT!BF21*(1+Dashboard!$D$14)^($B21-$B$11),"-")</f>
        <v>5.4545283958576237E-3</v>
      </c>
      <c r="BG21" s="49">
        <f>IFERROR(OTCT!BG21*(1+Dashboard!$D$14)^($B21-$B$11),"-")</f>
        <v>6.2947401045613544E-3</v>
      </c>
      <c r="BH21" s="52">
        <f>IFERROR(OTCT!BH21*(1+Dashboard!$D$14)^($B21-$B$11),"-")</f>
        <v>4.20730841450881E-3</v>
      </c>
      <c r="BI21" s="53" t="str">
        <f>IFERROR(OTCT!BI21*(1+Dashboard!$D$14)^($B21-$B$11),"-")</f>
        <v>-</v>
      </c>
      <c r="BJ21" s="55">
        <f>IFERROR(OTCT!BJ21*(1+Dashboard!$D$14)^($B21-$B$11),"-")</f>
        <v>1081.9561824921636</v>
      </c>
      <c r="BK21" s="109" t="str">
        <f>IFERROR(BI21*(1+Dashboard!$D$8),"-")</f>
        <v>-</v>
      </c>
      <c r="BL21" s="119">
        <f>IFERROR(BJ21*(1+Dashboard!$D$7)*(1+Dashboard!$D$8)*(1+Dashboard!$D$10),"-")</f>
        <v>1282.1855903190017</v>
      </c>
      <c r="BM21" s="112">
        <f>IF(AND(BK21="-",BL21="-"),"-",IFERROR(BK21*Dashboard!$D$9,0)+IFERROR(BL21*(1-Dashboard!$D$9),0))</f>
        <v>641.09279515950084</v>
      </c>
      <c r="BO21" s="36">
        <v>2028</v>
      </c>
      <c r="BP21" s="47"/>
      <c r="BQ21" s="59">
        <f>IFERROR(OTCT!BQ21*(1+Dashboard!$D$14)^($B21-$B$11),"-")</f>
        <v>114.58547547950717</v>
      </c>
      <c r="BR21" s="53" t="str">
        <f>IFERROR(OTCT!BR21*(1+Dashboard!$D$14)^($B21-$B$11),"-")</f>
        <v>-</v>
      </c>
      <c r="BS21" s="57">
        <f>IFERROR(OTCT!BS21*(1+Dashboard!$D$14)^($B21-$B$11),"-")</f>
        <v>7.970936838813568</v>
      </c>
      <c r="BT21" s="112">
        <f>IF(AND(BR21="-",BS21="-"),"-",IFERROR(BR21*Dashboard!$D$9,0)+IFERROR(BS21*(1-Dashboard!$D$9),0))</f>
        <v>3.985468419406784</v>
      </c>
      <c r="BU21" s="53" t="str">
        <f>IFERROR(OTCT!BU21*(1+Dashboard!$D$14)^($B21-$B$11),"-")</f>
        <v>-</v>
      </c>
      <c r="BV21" s="57">
        <f>IFERROR(OTCT!BV21*(1+Dashboard!$D$14)^($B21-$B$11),"-")</f>
        <v>11.001362134675867</v>
      </c>
      <c r="BW21" s="112">
        <f>IF(AND(BU21="-",BV21="-"),"-",IFERROR(BU21*Dashboard!$D$9,0)+IFERROR(BV21*(1-Dashboard!$D$9),0))</f>
        <v>5.5006810673379336</v>
      </c>
      <c r="BX21" s="112">
        <f>IFERROR(BT21*(1+Dashboard!$D$7)*(1+Dashboard!$D$8),"-")</f>
        <v>4.6486503643960733</v>
      </c>
      <c r="BY21" s="112">
        <f>IFERROR(BW21*(1+Dashboard!$D$7)*(1+Dashboard!$D$8),"-")</f>
        <v>6.4159943969429669</v>
      </c>
    </row>
    <row r="22" spans="2:77" x14ac:dyDescent="0.2">
      <c r="B22" s="36">
        <v>2029</v>
      </c>
      <c r="C22" s="47"/>
      <c r="D22" s="48">
        <f>IFERROR(OTCT!D22*(1+Dashboard!$D$14)^($B22-$B$11),"-")</f>
        <v>7.9465486812756433E-2</v>
      </c>
      <c r="E22" s="49">
        <f>IFERROR(OTCT!E22*(1+Dashboard!$D$14)^($B22-$B$11),"-")</f>
        <v>7.2869910398266208E-2</v>
      </c>
      <c r="F22" s="49">
        <f>IFERROR(OTCT!F22*(1+Dashboard!$D$14)^($B22-$B$11),"-")</f>
        <v>5.9615870670641155E-2</v>
      </c>
      <c r="G22" s="49">
        <f>IFERROR(OTCT!G22*(1+Dashboard!$D$14)^($B22-$B$11),"-")</f>
        <v>5.0470628174822035E-2</v>
      </c>
      <c r="H22" s="50">
        <f>IFERROR(OTCT!H22*(1+Dashboard!$D$14)^($B22-$B$11),"-")</f>
        <v>1.5937590684946031E-3</v>
      </c>
      <c r="I22" s="101">
        <f>IFERROR((D22+$H22)*(1+Dashboard!$D$7)*(1+Dashboard!$D$8),"-")</f>
        <v>9.4547504395891213E-2</v>
      </c>
      <c r="J22" s="102">
        <f>IFERROR((E22+$H22)*(1+Dashboard!$D$7)*(1+Dashboard!$D$8),"-")</f>
        <v>8.6854424066029806E-2</v>
      </c>
      <c r="K22" s="102">
        <f>IFERROR((F22+$H22)*(1+Dashboard!$D$7)*(1+Dashboard!$D$8),"-")</f>
        <v>7.1394912127727958E-2</v>
      </c>
      <c r="L22" s="103">
        <f>IFERROR((G22+$H22)*(1+Dashboard!$D$7)*(1+Dashboard!$D$8),"-")</f>
        <v>6.072790128060454E-2</v>
      </c>
      <c r="M22" s="53">
        <f>IFERROR(OTCT!M22*(1+Dashboard!$D$14)^($B22-$B$11),"-")</f>
        <v>109.57857779882067</v>
      </c>
      <c r="N22" s="54">
        <f>IFERROR(OTCT!N22*(1+Dashboard!$D$14)^($B22-$B$11),"-")</f>
        <v>125.5770501574485</v>
      </c>
      <c r="O22" s="109">
        <f>M22*(1+Dashboard!$D$8)</f>
        <v>118.34486402272634</v>
      </c>
      <c r="P22" s="111">
        <f>N22*(1+Dashboard!$D$10)*(1+Dashboard!$D$7)*(1+Dashboard!$D$8)</f>
        <v>148.81664044450631</v>
      </c>
      <c r="Q22" s="112">
        <f>O22*Dashboard!$D$9+P22*(1-Dashboard!$D$9)</f>
        <v>133.58075223361632</v>
      </c>
      <c r="R22" s="51">
        <f>IFERROR(OTCT!R22*(1+Dashboard!$D$14)^($B22-$B$11),"-")</f>
        <v>5.0776468346256959E-2</v>
      </c>
      <c r="S22" s="49">
        <f>IFERROR(OTCT!S22*(1+Dashboard!$D$14)^($B22-$B$11),"-")</f>
        <v>5.1858622031758152E-2</v>
      </c>
      <c r="T22" s="49">
        <f>IFERROR(OTCT!T22*(1+Dashboard!$D$14)^($B22-$B$11),"-")</f>
        <v>4.9464698699113373E-2</v>
      </c>
      <c r="U22" s="52">
        <f>IFERROR(OTCT!U22*(1+Dashboard!$D$14)^($B22-$B$11),"-")</f>
        <v>4.9779022879964226E-2</v>
      </c>
      <c r="W22" s="36">
        <v>2029</v>
      </c>
      <c r="X22" s="47"/>
      <c r="Y22" s="51" t="str">
        <f>IFERROR(OTCT!Y22*(1+Dashboard!$D$14)^($B22-$B$11),"-")</f>
        <v>-</v>
      </c>
      <c r="Z22" s="49" t="str">
        <f>IFERROR(OTCT!Z22*(1+Dashboard!$D$14)^($B22-$B$11),"-")</f>
        <v>-</v>
      </c>
      <c r="AA22" s="49" t="str">
        <f>IFERROR(OTCT!AA22*(1+Dashboard!$D$14)^($B22-$B$11),"-")</f>
        <v>-</v>
      </c>
      <c r="AB22" s="52" t="str">
        <f>IFERROR(OTCT!AB22*(1+Dashboard!$D$14)^($B22-$B$11),"-")</f>
        <v>-</v>
      </c>
      <c r="AC22" s="53" t="str">
        <f>IFERROR(OTCT!AC22*(1+Dashboard!$D$14)^($B22-$B$11),"-")</f>
        <v>-</v>
      </c>
      <c r="AD22" s="55">
        <f>IFERROR(OTCT!AD22*(1+Dashboard!$D$14)^($B22-$B$11),"-")</f>
        <v>161.93838299508445</v>
      </c>
      <c r="AE22" s="109" t="str">
        <f>IFERROR(AC22*(1+Dashboard!$D$8),"-")</f>
        <v>-</v>
      </c>
      <c r="AF22" s="119">
        <f>IFERROR(AD22*(1+Dashboard!$D$7)*(1+Dashboard!$D$8)*(1+Dashboard!$D$10),"-")</f>
        <v>191.90708880427397</v>
      </c>
      <c r="AG22" s="112">
        <f>IF(AND(AE22="-",AF22="-"),"-",IFERROR(AE22*Dashboard!$D$9,0)+IFERROR(AF22*(1-Dashboard!$D$9),0))</f>
        <v>95.953544402136984</v>
      </c>
      <c r="AH22" s="51" t="str">
        <f>IFERROR(OTCT!AH22*(1+Dashboard!$D$14)^($B22-$B$11),"-")</f>
        <v>-</v>
      </c>
      <c r="AI22" s="49" t="str">
        <f>IFERROR(OTCT!AI22*(1+Dashboard!$D$14)^($B22-$B$11),"-")</f>
        <v>-</v>
      </c>
      <c r="AJ22" s="49" t="str">
        <f>IFERROR(OTCT!AJ22*(1+Dashboard!$D$14)^($B22-$B$11),"-")</f>
        <v>-</v>
      </c>
      <c r="AK22" s="52" t="str">
        <f>IFERROR(OTCT!AK22*(1+Dashboard!$D$14)^($B22-$B$11),"-")</f>
        <v>-</v>
      </c>
      <c r="AL22" s="53" t="str">
        <f>IFERROR(OTCT!AL22*(1+Dashboard!$D$14)^($B22-$B$11),"-")</f>
        <v>-</v>
      </c>
      <c r="AM22" s="55">
        <f>IFERROR(OTCT!AM22*(1+Dashboard!$D$14)^($B22-$B$11),"-")</f>
        <v>261.73761902693849</v>
      </c>
      <c r="AN22" s="109" t="str">
        <f>IFERROR(AL22*(1+Dashboard!$D$8),"-")</f>
        <v>-</v>
      </c>
      <c r="AO22" s="119">
        <f>IFERROR(AM22*(1+Dashboard!$D$7)*(1+Dashboard!$D$8)*(1+Dashboard!$D$10),"-")</f>
        <v>310.17541097434946</v>
      </c>
      <c r="AP22" s="112">
        <f>IF(AND(AN22="-",AO22="-"),"-",IFERROR(AN22*Dashboard!$D$9,0)+IFERROR(AO22*(1-Dashboard!$D$9),0))</f>
        <v>155.08770548717473</v>
      </c>
      <c r="AQ22" s="56">
        <f>IFERROR(OTCT!AQ22*(1+Dashboard!$D$14)^($B22-$B$11),"-")</f>
        <v>3.2244780738262539E-4</v>
      </c>
      <c r="AR22" s="58">
        <f>IFERROR(OTCT!AR22*(1+Dashboard!$D$14)^($B22-$B$11),"-")</f>
        <v>3.2244780738262539E-4</v>
      </c>
      <c r="AT22" s="36">
        <v>2029</v>
      </c>
      <c r="AU22" s="47"/>
      <c r="AV22" s="51">
        <f>IFERROR(OTCT!AV22*(1+Dashboard!$D$14)^($B22-$B$11),"-")</f>
        <v>0</v>
      </c>
      <c r="AW22" s="49">
        <f>IFERROR(OTCT!AW22*(1+Dashboard!$D$14)^($B22-$B$11),"-")</f>
        <v>0</v>
      </c>
      <c r="AX22" s="49">
        <f>IFERROR(OTCT!AX22*(1+Dashboard!$D$14)^($B22-$B$11),"-")</f>
        <v>0</v>
      </c>
      <c r="AY22" s="52">
        <f>IFERROR(OTCT!AY22*(1+Dashboard!$D$14)^($B22-$B$11),"-")</f>
        <v>0</v>
      </c>
      <c r="AZ22" s="53" t="str">
        <f>IFERROR(OTCT!AZ22*(1+Dashboard!$D$14)^($B22-$B$11),"-")</f>
        <v>-</v>
      </c>
      <c r="BA22" s="55">
        <f>IFERROR(OTCT!BA22*(1+Dashboard!$D$14)^($B22-$B$11),"-")</f>
        <v>526.32770473166249</v>
      </c>
      <c r="BB22" s="109" t="str">
        <f>IFERROR(AZ22*(1+Dashboard!$D$8),"-")</f>
        <v>-</v>
      </c>
      <c r="BC22" s="119">
        <f>IFERROR(BA22*(1+Dashboard!$D$7)*(1+Dashboard!$D$8)*(1+Dashboard!$D$10),"-")</f>
        <v>623.73117295579539</v>
      </c>
      <c r="BD22" s="112">
        <f>IF(AND(BB22="-",BC22="-"),"-",IFERROR(BB22*Dashboard!$D$9,0)+IFERROR(BC22*(1-Dashboard!$D$9),0))</f>
        <v>311.86558647789769</v>
      </c>
      <c r="BE22" s="51" t="str">
        <f>IFERROR(OTCT!BE22*(1+Dashboard!$D$14)^($B22-$B$11),"-")</f>
        <v>-</v>
      </c>
      <c r="BF22" s="49" t="str">
        <f>IFERROR(OTCT!BF22*(1+Dashboard!$D$14)^($B22-$B$11),"-")</f>
        <v>-</v>
      </c>
      <c r="BG22" s="49" t="str">
        <f>IFERROR(OTCT!BG22*(1+Dashboard!$D$14)^($B22-$B$11),"-")</f>
        <v>-</v>
      </c>
      <c r="BH22" s="52" t="str">
        <f>IFERROR(OTCT!BH22*(1+Dashboard!$D$14)^($B22-$B$11),"-")</f>
        <v>-</v>
      </c>
      <c r="BI22" s="53" t="str">
        <f>IFERROR(OTCT!BI22*(1+Dashboard!$D$14)^($B22-$B$11),"-")</f>
        <v>-</v>
      </c>
      <c r="BJ22" s="55">
        <f>IFERROR(OTCT!BJ22*(1+Dashboard!$D$14)^($B22-$B$11),"-")</f>
        <v>850.69245299652323</v>
      </c>
      <c r="BK22" s="109" t="str">
        <f>IFERROR(BI22*(1+Dashboard!$D$8),"-")</f>
        <v>-</v>
      </c>
      <c r="BL22" s="119">
        <f>IFERROR(BJ22*(1+Dashboard!$D$7)*(1+Dashboard!$D$8)*(1+Dashboard!$D$10),"-")</f>
        <v>1008.1236400099472</v>
      </c>
      <c r="BM22" s="112">
        <f>IF(AND(BK22="-",BL22="-"),"-",IFERROR(BK22*Dashboard!$D$9,0)+IFERROR(BL22*(1-Dashboard!$D$9),0))</f>
        <v>504.06182000497358</v>
      </c>
      <c r="BO22" s="36">
        <v>2029</v>
      </c>
      <c r="BP22" s="47"/>
      <c r="BQ22" s="59">
        <f>IFERROR(OTCT!BQ22*(1+Dashboard!$D$14)^($B22-$B$11),"-")</f>
        <v>116.87718498909729</v>
      </c>
      <c r="BR22" s="53" t="str">
        <f>IFERROR(OTCT!BR22*(1+Dashboard!$D$14)^($B22-$B$11),"-")</f>
        <v>-</v>
      </c>
      <c r="BS22" s="57">
        <f>IFERROR(OTCT!BS22*(1+Dashboard!$D$14)^($B22-$B$11),"-")</f>
        <v>5.3150915480809546</v>
      </c>
      <c r="BT22" s="112">
        <f>IF(AND(BR22="-",BS22="-"),"-",IFERROR(BR22*Dashboard!$D$9,0)+IFERROR(BS22*(1-Dashboard!$D$9),0))</f>
        <v>2.6575457740404773</v>
      </c>
      <c r="BU22" s="53" t="str">
        <f>IFERROR(OTCT!BU22*(1+Dashboard!$D$14)^($B22-$B$11),"-")</f>
        <v>-</v>
      </c>
      <c r="BV22" s="57">
        <f>IFERROR(OTCT!BV22*(1+Dashboard!$D$14)^($B22-$B$11),"-")</f>
        <v>8.6395121043712884</v>
      </c>
      <c r="BW22" s="112">
        <f>IF(AND(BU22="-",BV22="-"),"-",IFERROR(BU22*Dashboard!$D$9,0)+IFERROR(BV22*(1-Dashboard!$D$9),0))</f>
        <v>4.3197560521856442</v>
      </c>
      <c r="BX22" s="112">
        <f>IFERROR(BT22*(1+Dashboard!$D$7)*(1+Dashboard!$D$8),"-")</f>
        <v>3.0997613908408135</v>
      </c>
      <c r="BY22" s="112">
        <f>IFERROR(BW22*(1+Dashboard!$D$7)*(1+Dashboard!$D$8),"-")</f>
        <v>5.0385634592693362</v>
      </c>
    </row>
    <row r="23" spans="2:77" x14ac:dyDescent="0.2">
      <c r="B23" s="36">
        <v>2030</v>
      </c>
      <c r="C23" s="47"/>
      <c r="D23" s="48">
        <f>IFERROR(OTCT!D23*(1+Dashboard!$D$14)^($B23-$B$11),"-")</f>
        <v>7.4656631140213758E-2</v>
      </c>
      <c r="E23" s="49">
        <f>IFERROR(OTCT!E23*(1+Dashboard!$D$14)^($B23-$B$11),"-")</f>
        <v>7.049908939502629E-2</v>
      </c>
      <c r="F23" s="49">
        <f>IFERROR(OTCT!F23*(1+Dashboard!$D$14)^($B23-$B$11),"-")</f>
        <v>6.4143528794538066E-2</v>
      </c>
      <c r="G23" s="49">
        <f>IFERROR(OTCT!G23*(1+Dashboard!$D$14)^($B23-$B$11),"-")</f>
        <v>5.8607229617628279E-2</v>
      </c>
      <c r="H23" s="50">
        <f>IFERROR(OTCT!H23*(1+Dashboard!$D$14)^($B23-$B$11),"-")</f>
        <v>1.4876271025694374E-3</v>
      </c>
      <c r="I23" s="101">
        <f>IFERROR((D23+$H23)*(1+Dashboard!$D$7)*(1+Dashboard!$D$8),"-")</f>
        <v>8.8814662814382342E-2</v>
      </c>
      <c r="J23" s="102">
        <f>IFERROR((E23+$H23)*(1+Dashboard!$D$7)*(1+Dashboard!$D$8),"-")</f>
        <v>8.3965306122795652E-2</v>
      </c>
      <c r="K23" s="102">
        <f>IFERROR((F23+$H23)*(1+Dashboard!$D$7)*(1+Dashboard!$D$8),"-")</f>
        <v>7.6552180238386197E-2</v>
      </c>
      <c r="L23" s="103">
        <f>IFERROR((G23+$H23)*(1+Dashboard!$D$7)*(1+Dashboard!$D$8),"-")</f>
        <v>7.0094640878438627E-2</v>
      </c>
      <c r="M23" s="53">
        <f>IFERROR(OTCT!M23*(1+Dashboard!$D$14)^($B23-$B$11),"-")</f>
        <v>106.40548656379755</v>
      </c>
      <c r="N23" s="54">
        <f>IFERROR(OTCT!N23*(1+Dashboard!$D$14)^($B23-$B$11),"-")</f>
        <v>123.96239184682416</v>
      </c>
      <c r="O23" s="109">
        <f>M23*(1+Dashboard!$D$8)</f>
        <v>114.91792548890136</v>
      </c>
      <c r="P23" s="111">
        <f>N23*(1+Dashboard!$D$10)*(1+Dashboard!$D$7)*(1+Dashboard!$D$8)</f>
        <v>146.90316959173788</v>
      </c>
      <c r="Q23" s="112">
        <f>O23*Dashboard!$D$9+P23*(1-Dashboard!$D$9)</f>
        <v>130.91054754031961</v>
      </c>
      <c r="R23" s="51">
        <f>IFERROR(OTCT!R23*(1+Dashboard!$D$14)^($B23-$B$11),"-")</f>
        <v>5.115946176225418E-2</v>
      </c>
      <c r="S23" s="49">
        <f>IFERROR(OTCT!S23*(1+Dashboard!$D$14)^($B23-$B$11),"-")</f>
        <v>5.2249777845616865E-2</v>
      </c>
      <c r="T23" s="49">
        <f>IFERROR(OTCT!T23*(1+Dashboard!$D$14)^($B23-$B$11),"-")</f>
        <v>4.9837797785029669E-2</v>
      </c>
      <c r="U23" s="52">
        <f>IFERROR(OTCT!U23*(1+Dashboard!$D$14)^($B23-$B$11),"-")</f>
        <v>5.0154492829701407E-2</v>
      </c>
      <c r="W23" s="36">
        <v>2030</v>
      </c>
      <c r="X23" s="47"/>
      <c r="Y23" s="51" t="str">
        <f>IFERROR(OTCT!Y23*(1+Dashboard!$D$14)^($B23-$B$11),"-")</f>
        <v>-</v>
      </c>
      <c r="Z23" s="49" t="str">
        <f>IFERROR(OTCT!Z23*(1+Dashboard!$D$14)^($B23-$B$11),"-")</f>
        <v>-</v>
      </c>
      <c r="AA23" s="49" t="str">
        <f>IFERROR(OTCT!AA23*(1+Dashboard!$D$14)^($B23-$B$11),"-")</f>
        <v>-</v>
      </c>
      <c r="AB23" s="52" t="str">
        <f>IFERROR(OTCT!AB23*(1+Dashboard!$D$14)^($B23-$B$11),"-")</f>
        <v>-</v>
      </c>
      <c r="AC23" s="53" t="str">
        <f>IFERROR(OTCT!AC23*(1+Dashboard!$D$14)^($B23-$B$11),"-")</f>
        <v>-</v>
      </c>
      <c r="AD23" s="55">
        <f>IFERROR(OTCT!AD23*(1+Dashboard!$D$14)^($B23-$B$11),"-")</f>
        <v>80.407120105321695</v>
      </c>
      <c r="AE23" s="109" t="str">
        <f>IFERROR(AC23*(1+Dashboard!$D$8),"-")</f>
        <v>-</v>
      </c>
      <c r="AF23" s="119">
        <f>IFERROR(AD23*(1+Dashboard!$D$7)*(1+Dashboard!$D$8)*(1+Dashboard!$D$10),"-")</f>
        <v>95.287454729100787</v>
      </c>
      <c r="AG23" s="112">
        <f>IF(AND(AE23="-",AF23="-"),"-",IFERROR(AE23*Dashboard!$D$9,0)+IFERROR(AF23*(1-Dashboard!$D$9),0))</f>
        <v>47.643727364550394</v>
      </c>
      <c r="AH23" s="51" t="str">
        <f>IFERROR(OTCT!AH23*(1+Dashboard!$D$14)^($B23-$B$11),"-")</f>
        <v>-</v>
      </c>
      <c r="AI23" s="49" t="str">
        <f>IFERROR(OTCT!AI23*(1+Dashboard!$D$14)^($B23-$B$11),"-")</f>
        <v>-</v>
      </c>
      <c r="AJ23" s="49" t="str">
        <f>IFERROR(OTCT!AJ23*(1+Dashboard!$D$14)^($B23-$B$11),"-")</f>
        <v>-</v>
      </c>
      <c r="AK23" s="52" t="str">
        <f>IFERROR(OTCT!AK23*(1+Dashboard!$D$14)^($B23-$B$11),"-")</f>
        <v>-</v>
      </c>
      <c r="AL23" s="53" t="str">
        <f>IFERROR(OTCT!AL23*(1+Dashboard!$D$14)^($B23-$B$11),"-")</f>
        <v>-</v>
      </c>
      <c r="AM23" s="55">
        <f>IFERROR(OTCT!AM23*(1+Dashboard!$D$14)^($B23-$B$11),"-")</f>
        <v>147.12792189484367</v>
      </c>
      <c r="AN23" s="109" t="str">
        <f>IFERROR(AL23*(1+Dashboard!$D$8),"-")</f>
        <v>-</v>
      </c>
      <c r="AO23" s="119">
        <f>IFERROR(AM23*(1+Dashboard!$D$7)*(1+Dashboard!$D$8)*(1+Dashboard!$D$10),"-")</f>
        <v>174.355768227716</v>
      </c>
      <c r="AP23" s="112">
        <f>IF(AND(AN23="-",AO23="-"),"-",IFERROR(AN23*Dashboard!$D$9,0)+IFERROR(AO23*(1-Dashboard!$D$9),0))</f>
        <v>87.177884113857999</v>
      </c>
      <c r="AQ23" s="56">
        <f>IFERROR(OTCT!AQ23*(1+Dashboard!$D$14)^($B23-$B$11),"-")</f>
        <v>3.3022397680625869E-4</v>
      </c>
      <c r="AR23" s="58">
        <f>IFERROR(OTCT!AR23*(1+Dashboard!$D$14)^($B23-$B$11),"-")</f>
        <v>3.3022397680625869E-4</v>
      </c>
      <c r="AT23" s="36">
        <v>2030</v>
      </c>
      <c r="AU23" s="47"/>
      <c r="AV23" s="51" t="str">
        <f>IFERROR(OTCT!AV23*(1+Dashboard!$D$14)^($B23-$B$11),"-")</f>
        <v>-</v>
      </c>
      <c r="AW23" s="49" t="str">
        <f>IFERROR(OTCT!AW23*(1+Dashboard!$D$14)^($B23-$B$11),"-")</f>
        <v>-</v>
      </c>
      <c r="AX23" s="49" t="str">
        <f>IFERROR(OTCT!AX23*(1+Dashboard!$D$14)^($B23-$B$11),"-")</f>
        <v>-</v>
      </c>
      <c r="AY23" s="52" t="str">
        <f>IFERROR(OTCT!AY23*(1+Dashboard!$D$14)^($B23-$B$11),"-")</f>
        <v>-</v>
      </c>
      <c r="AZ23" s="53" t="str">
        <f>IFERROR(OTCT!AZ23*(1+Dashboard!$D$14)^($B23-$B$11),"-")</f>
        <v>-</v>
      </c>
      <c r="BA23" s="55">
        <f>IFERROR(OTCT!BA23*(1+Dashboard!$D$14)^($B23-$B$11),"-")</f>
        <v>261.33702329485214</v>
      </c>
      <c r="BB23" s="109" t="str">
        <f>IFERROR(AZ23*(1+Dashboard!$D$8),"-")</f>
        <v>-</v>
      </c>
      <c r="BC23" s="119">
        <f>IFERROR(BA23*(1+Dashboard!$D$7)*(1+Dashboard!$D$8)*(1+Dashboard!$D$10),"-")</f>
        <v>309.70068003465343</v>
      </c>
      <c r="BD23" s="112">
        <f>IF(AND(BB23="-",BC23="-"),"-",IFERROR(BB23*Dashboard!$D$9,0)+IFERROR(BC23*(1-Dashboard!$D$9),0))</f>
        <v>154.85034001732672</v>
      </c>
      <c r="BE23" s="51" t="str">
        <f>IFERROR(OTCT!BE23*(1+Dashboard!$D$14)^($B23-$B$11),"-")</f>
        <v>-</v>
      </c>
      <c r="BF23" s="49" t="str">
        <f>IFERROR(OTCT!BF23*(1+Dashboard!$D$14)^($B23-$B$11),"-")</f>
        <v>-</v>
      </c>
      <c r="BG23" s="49" t="str">
        <f>IFERROR(OTCT!BG23*(1+Dashboard!$D$14)^($B23-$B$11),"-")</f>
        <v>-</v>
      </c>
      <c r="BH23" s="52" t="str">
        <f>IFERROR(OTCT!BH23*(1+Dashboard!$D$14)^($B23-$B$11),"-")</f>
        <v>-</v>
      </c>
      <c r="BI23" s="53" t="str">
        <f>IFERROR(OTCT!BI23*(1+Dashboard!$D$14)^($B23-$B$11),"-")</f>
        <v>-</v>
      </c>
      <c r="BJ23" s="55">
        <f>IFERROR(OTCT!BJ23*(1+Dashboard!$D$14)^($B23-$B$11),"-")</f>
        <v>478.19114900760087</v>
      </c>
      <c r="BK23" s="109" t="str">
        <f>IFERROR(BI23*(1+Dashboard!$D$8),"-")</f>
        <v>-</v>
      </c>
      <c r="BL23" s="119">
        <f>IFERROR(BJ23*(1+Dashboard!$D$7)*(1+Dashboard!$D$8)*(1+Dashboard!$D$10),"-")</f>
        <v>566.68635070170512</v>
      </c>
      <c r="BM23" s="112">
        <f>IF(AND(BK23="-",BL23="-"),"-",IFERROR(BK23*Dashboard!$D$9,0)+IFERROR(BL23*(1-Dashboard!$D$9),0))</f>
        <v>283.34317535085256</v>
      </c>
      <c r="BO23" s="36">
        <v>2030</v>
      </c>
      <c r="BP23" s="47"/>
      <c r="BQ23" s="59">
        <f>IFERROR(OTCT!BQ23*(1+Dashboard!$D$14)^($B23-$B$11),"-")</f>
        <v>119.21472868887926</v>
      </c>
      <c r="BR23" s="53" t="str">
        <f>IFERROR(OTCT!BR23*(1+Dashboard!$D$14)^($B23-$B$11),"-")</f>
        <v>-</v>
      </c>
      <c r="BS23" s="57">
        <f>IFERROR(OTCT!BS23*(1+Dashboard!$D$14)^($B23-$B$11),"-")</f>
        <v>2.0345355603931652</v>
      </c>
      <c r="BT23" s="112">
        <f>IF(AND(BR23="-",BS23="-"),"-",IFERROR(BR23*Dashboard!$D$9,0)+IFERROR(BS23*(1-Dashboard!$D$9),0))</f>
        <v>1.0172677801965826</v>
      </c>
      <c r="BU23" s="53" t="str">
        <f>IFERROR(OTCT!BU23*(1+Dashboard!$D$14)^($B23-$B$11),"-")</f>
        <v>-</v>
      </c>
      <c r="BV23" s="57">
        <f>IFERROR(OTCT!BV23*(1+Dashboard!$D$14)^($B23-$B$11),"-")</f>
        <v>3.6214732974998309</v>
      </c>
      <c r="BW23" s="112">
        <f>IF(AND(BU23="-",BV23="-"),"-",IFERROR(BU23*Dashboard!$D$9,0)+IFERROR(BV23*(1-Dashboard!$D$9),0))</f>
        <v>1.8107366487499155</v>
      </c>
      <c r="BX23" s="112">
        <f>IFERROR(BT23*(1+Dashboard!$D$7)*(1+Dashboard!$D$8),"-")</f>
        <v>1.1865411388212941</v>
      </c>
      <c r="BY23" s="112">
        <f>IFERROR(BW23*(1+Dashboard!$D$7)*(1+Dashboard!$D$8),"-")</f>
        <v>2.1120432271019016</v>
      </c>
    </row>
    <row r="24" spans="2:77" x14ac:dyDescent="0.2">
      <c r="B24" s="36">
        <v>2031</v>
      </c>
      <c r="C24" s="47"/>
      <c r="D24" s="48">
        <f>IFERROR(OTCT!D24*(1+Dashboard!$D$14)^($B24-$B$11),"-")</f>
        <v>7.560168623122121E-2</v>
      </c>
      <c r="E24" s="49">
        <f>IFERROR(OTCT!E24*(1+Dashboard!$D$14)^($B24-$B$11),"-")</f>
        <v>7.0861473213798168E-2</v>
      </c>
      <c r="F24" s="49">
        <f>IFERROR(OTCT!F24*(1+Dashboard!$D$14)^($B24-$B$11),"-")</f>
        <v>5.9363154444143737E-2</v>
      </c>
      <c r="G24" s="49">
        <f>IFERROR(OTCT!G24*(1+Dashboard!$D$14)^($B24-$B$11),"-")</f>
        <v>5.1817706152377074E-2</v>
      </c>
      <c r="H24" s="50">
        <f>IFERROR(OTCT!H24*(1+Dashboard!$D$14)^($B24-$B$11),"-")</f>
        <v>1.4545970061177885E-3</v>
      </c>
      <c r="I24" s="101">
        <f>IFERROR((D24+$H24)*(1+Dashboard!$D$7)*(1+Dashboard!$D$8),"-")</f>
        <v>8.9878448768032221E-2</v>
      </c>
      <c r="J24" s="102">
        <f>IFERROR((E24+$H24)*(1+Dashboard!$D$7)*(1+Dashboard!$D$8),"-")</f>
        <v>8.4349464304509986E-2</v>
      </c>
      <c r="K24" s="102">
        <f>IFERROR((F24+$H24)*(1+Dashboard!$D$7)*(1+Dashboard!$D$8),"-")</f>
        <v>7.0937825291585044E-2</v>
      </c>
      <c r="L24" s="103">
        <f>IFERROR((G24+$H24)*(1+Dashboard!$D$7)*(1+Dashboard!$D$8),"-")</f>
        <v>6.2136814404068416E-2</v>
      </c>
      <c r="M24" s="53">
        <f>IFERROR(OTCT!M24*(1+Dashboard!$D$14)^($B24-$B$11),"-")</f>
        <v>106.70961094613365</v>
      </c>
      <c r="N24" s="54">
        <f>IFERROR(OTCT!N24*(1+Dashboard!$D$14)^($B24-$B$11),"-")</f>
        <v>122.60934297710756</v>
      </c>
      <c r="O24" s="109">
        <f>M24*(1+Dashboard!$D$8)</f>
        <v>115.24637982182435</v>
      </c>
      <c r="P24" s="111">
        <f>N24*(1+Dashboard!$D$10)*(1+Dashboard!$D$7)*(1+Dashboard!$D$8)</f>
        <v>145.29972225087425</v>
      </c>
      <c r="Q24" s="112">
        <f>O24*Dashboard!$D$9+P24*(1-Dashboard!$D$9)</f>
        <v>130.2730510363493</v>
      </c>
      <c r="R24" s="51">
        <f>IFERROR(OTCT!R24*(1+Dashboard!$D$14)^($B24-$B$11),"-")</f>
        <v>5.1566768375654916E-2</v>
      </c>
      <c r="S24" s="49">
        <f>IFERROR(OTCT!S24*(1+Dashboard!$D$14)^($B24-$B$11),"-")</f>
        <v>5.2665765022419826E-2</v>
      </c>
      <c r="T24" s="49">
        <f>IFERROR(OTCT!T24*(1+Dashboard!$D$14)^($B24-$B$11),"-")</f>
        <v>5.0234581956245243E-2</v>
      </c>
      <c r="U24" s="52">
        <f>IFERROR(OTCT!U24*(1+Dashboard!$D$14)^($B24-$B$11),"-")</f>
        <v>5.0553798371972949E-2</v>
      </c>
      <c r="W24" s="36">
        <v>2031</v>
      </c>
      <c r="X24" s="47"/>
      <c r="Y24" s="51" t="str">
        <f>IFERROR(OTCT!Y24*(1+Dashboard!$D$14)^($B24-$B$11),"-")</f>
        <v>-</v>
      </c>
      <c r="Z24" s="49" t="str">
        <f>IFERROR(OTCT!Z24*(1+Dashboard!$D$14)^($B24-$B$11),"-")</f>
        <v>-</v>
      </c>
      <c r="AA24" s="49" t="str">
        <f>IFERROR(OTCT!AA24*(1+Dashboard!$D$14)^($B24-$B$11),"-")</f>
        <v>-</v>
      </c>
      <c r="AB24" s="52" t="str">
        <f>IFERROR(OTCT!AB24*(1+Dashboard!$D$14)^($B24-$B$11),"-")</f>
        <v>-</v>
      </c>
      <c r="AC24" s="53" t="str">
        <f>IFERROR(OTCT!AC24*(1+Dashboard!$D$14)^($B24-$B$11),"-")</f>
        <v>-</v>
      </c>
      <c r="AD24" s="55">
        <f>IFERROR(OTCT!AD24*(1+Dashboard!$D$14)^($B24-$B$11),"-")</f>
        <v>38.314868689535338</v>
      </c>
      <c r="AE24" s="109" t="str">
        <f>IFERROR(AC24*(1+Dashboard!$D$8),"-")</f>
        <v>-</v>
      </c>
      <c r="AF24" s="119">
        <f>IFERROR(AD24*(1+Dashboard!$D$7)*(1+Dashboard!$D$8)*(1+Dashboard!$D$10),"-")</f>
        <v>45.405510244905606</v>
      </c>
      <c r="AG24" s="112">
        <f>IF(AND(AE24="-",AF24="-"),"-",IFERROR(AE24*Dashboard!$D$9,0)+IFERROR(AF24*(1-Dashboard!$D$9),0))</f>
        <v>22.702755122452803</v>
      </c>
      <c r="AH24" s="51" t="str">
        <f>IFERROR(OTCT!AH24*(1+Dashboard!$D$14)^($B24-$B$11),"-")</f>
        <v>-</v>
      </c>
      <c r="AI24" s="49" t="str">
        <f>IFERROR(OTCT!AI24*(1+Dashboard!$D$14)^($B24-$B$11),"-")</f>
        <v>-</v>
      </c>
      <c r="AJ24" s="49" t="str">
        <f>IFERROR(OTCT!AJ24*(1+Dashboard!$D$14)^($B24-$B$11),"-")</f>
        <v>-</v>
      </c>
      <c r="AK24" s="52" t="str">
        <f>IFERROR(OTCT!AK24*(1+Dashboard!$D$14)^($B24-$B$11),"-")</f>
        <v>-</v>
      </c>
      <c r="AL24" s="53" t="str">
        <f>IFERROR(OTCT!AL24*(1+Dashboard!$D$14)^($B24-$B$11),"-")</f>
        <v>-</v>
      </c>
      <c r="AM24" s="55">
        <f>IFERROR(OTCT!AM24*(1+Dashboard!$D$14)^($B24-$B$11),"-")</f>
        <v>86.627348888438974</v>
      </c>
      <c r="AN24" s="109" t="str">
        <f>IFERROR(AL24*(1+Dashboard!$D$8),"-")</f>
        <v>-</v>
      </c>
      <c r="AO24" s="119">
        <f>IFERROR(AM24*(1+Dashboard!$D$7)*(1+Dashboard!$D$8)*(1+Dashboard!$D$10),"-")</f>
        <v>102.65881397937083</v>
      </c>
      <c r="AP24" s="112">
        <f>IF(AND(AN24="-",AO24="-"),"-",IFERROR(AN24*Dashboard!$D$9,0)+IFERROR(AO24*(1-Dashboard!$D$9),0))</f>
        <v>51.329406989685417</v>
      </c>
      <c r="AQ24" s="56">
        <f>IFERROR(OTCT!AQ24*(1+Dashboard!$D$14)^($B24-$B$11),"-")</f>
        <v>3.3682845634238381E-4</v>
      </c>
      <c r="AR24" s="58">
        <f>IFERROR(OTCT!AR24*(1+Dashboard!$D$14)^($B24-$B$11),"-")</f>
        <v>3.3682845634238381E-4</v>
      </c>
      <c r="AT24" s="36">
        <v>2031</v>
      </c>
      <c r="AU24" s="47"/>
      <c r="AV24" s="51" t="str">
        <f>IFERROR(OTCT!AV24*(1+Dashboard!$D$14)^($B24-$B$11),"-")</f>
        <v>-</v>
      </c>
      <c r="AW24" s="49" t="str">
        <f>IFERROR(OTCT!AW24*(1+Dashboard!$D$14)^($B24-$B$11),"-")</f>
        <v>-</v>
      </c>
      <c r="AX24" s="49" t="str">
        <f>IFERROR(OTCT!AX24*(1+Dashboard!$D$14)^($B24-$B$11),"-")</f>
        <v>-</v>
      </c>
      <c r="AY24" s="52" t="str">
        <f>IFERROR(OTCT!AY24*(1+Dashboard!$D$14)^($B24-$B$11),"-")</f>
        <v>-</v>
      </c>
      <c r="AZ24" s="53" t="str">
        <f>IFERROR(OTCT!AZ24*(1+Dashboard!$D$14)^($B24-$B$11),"-")</f>
        <v>-</v>
      </c>
      <c r="BA24" s="55">
        <f>IFERROR(OTCT!BA24*(1+Dashboard!$D$14)^($B24-$B$11),"-")</f>
        <v>124.52993861912472</v>
      </c>
      <c r="BB24" s="109" t="str">
        <f>IFERROR(AZ24*(1+Dashboard!$D$8),"-")</f>
        <v>-</v>
      </c>
      <c r="BC24" s="119">
        <f>IFERROR(BA24*(1+Dashboard!$D$7)*(1+Dashboard!$D$8)*(1+Dashboard!$D$10),"-")</f>
        <v>147.57574793183267</v>
      </c>
      <c r="BD24" s="112">
        <f>IF(AND(BB24="-",BC24="-"),"-",IFERROR(BB24*Dashboard!$D$9,0)+IFERROR(BC24*(1-Dashboard!$D$9),0))</f>
        <v>73.787873965916333</v>
      </c>
      <c r="BE24" s="51" t="str">
        <f>IFERROR(OTCT!BE24*(1+Dashboard!$D$14)^($B24-$B$11),"-")</f>
        <v>-</v>
      </c>
      <c r="BF24" s="49" t="str">
        <f>IFERROR(OTCT!BF24*(1+Dashboard!$D$14)^($B24-$B$11),"-")</f>
        <v>-</v>
      </c>
      <c r="BG24" s="49" t="str">
        <f>IFERROR(OTCT!BG24*(1+Dashboard!$D$14)^($B24-$B$11),"-")</f>
        <v>-</v>
      </c>
      <c r="BH24" s="52" t="str">
        <f>IFERROR(OTCT!BH24*(1+Dashboard!$D$14)^($B24-$B$11),"-")</f>
        <v>-</v>
      </c>
      <c r="BI24" s="53" t="str">
        <f>IFERROR(OTCT!BI24*(1+Dashboard!$D$14)^($B24-$B$11),"-")</f>
        <v>-</v>
      </c>
      <c r="BJ24" s="55">
        <f>IFERROR(OTCT!BJ24*(1+Dashboard!$D$14)^($B24-$B$11),"-")</f>
        <v>281.55384081379287</v>
      </c>
      <c r="BK24" s="109" t="str">
        <f>IFERROR(BI24*(1+Dashboard!$D$8),"-")</f>
        <v>-</v>
      </c>
      <c r="BL24" s="119">
        <f>IFERROR(BJ24*(1+Dashboard!$D$7)*(1+Dashboard!$D$8)*(1+Dashboard!$D$10),"-")</f>
        <v>333.65887032401139</v>
      </c>
      <c r="BM24" s="112">
        <f>IF(AND(BK24="-",BL24="-"),"-",IFERROR(BK24*Dashboard!$D$9,0)+IFERROR(BL24*(1-Dashboard!$D$9),0))</f>
        <v>166.82943516200569</v>
      </c>
      <c r="BO24" s="36">
        <v>2031</v>
      </c>
      <c r="BP24" s="47"/>
      <c r="BQ24" s="59">
        <f>IFERROR(OTCT!BQ24*(1+Dashboard!$D$14)^($B24-$B$11),"-")</f>
        <v>121.59902326265683</v>
      </c>
      <c r="BR24" s="53" t="str">
        <f>IFERROR(OTCT!BR24*(1+Dashboard!$D$14)^($B24-$B$11),"-")</f>
        <v>-</v>
      </c>
      <c r="BS24" s="57">
        <f>IFERROR(OTCT!BS24*(1+Dashboard!$D$14)^($B24-$B$11),"-")</f>
        <v>1.3058550000841618</v>
      </c>
      <c r="BT24" s="112">
        <f>IF(AND(BR24="-",BS24="-"),"-",IFERROR(BR24*Dashboard!$D$9,0)+IFERROR(BS24*(1-Dashboard!$D$9),0))</f>
        <v>0.65292750004208089</v>
      </c>
      <c r="BU24" s="53" t="str">
        <f>IFERROR(OTCT!BU24*(1+Dashboard!$D$14)^($B24-$B$11),"-")</f>
        <v>-</v>
      </c>
      <c r="BV24" s="57">
        <f>IFERROR(OTCT!BV24*(1+Dashboard!$D$14)^($B24-$B$11),"-")</f>
        <v>2.9235559703376754</v>
      </c>
      <c r="BW24" s="112">
        <f>IF(AND(BU24="-",BV24="-"),"-",IFERROR(BU24*Dashboard!$D$9,0)+IFERROR(BV24*(1-Dashboard!$D$9),0))</f>
        <v>1.4617779851688377</v>
      </c>
      <c r="BX24" s="112">
        <f>IFERROR(BT24*(1+Dashboard!$D$7)*(1+Dashboard!$D$8),"-")</f>
        <v>0.76157463604908326</v>
      </c>
      <c r="BY24" s="112">
        <f>IFERROR(BW24*(1+Dashboard!$D$7)*(1+Dashboard!$D$8),"-")</f>
        <v>1.7050178419009325</v>
      </c>
    </row>
    <row r="25" spans="2:77" x14ac:dyDescent="0.2">
      <c r="B25" s="36">
        <v>2032</v>
      </c>
      <c r="C25" s="47"/>
      <c r="D25" s="48">
        <f>IFERROR(OTCT!D25*(1+Dashboard!$D$14)^($B25-$B$11),"-")</f>
        <v>7.530324130348183E-2</v>
      </c>
      <c r="E25" s="49">
        <f>IFERROR(OTCT!E25*(1+Dashboard!$D$14)^($B25-$B$11),"-")</f>
        <v>7.0031575309365504E-2</v>
      </c>
      <c r="F25" s="49">
        <f>IFERROR(OTCT!F25*(1+Dashboard!$D$14)^($B25-$B$11),"-")</f>
        <v>6.1785831116040843E-2</v>
      </c>
      <c r="G25" s="49">
        <f>IFERROR(OTCT!G25*(1+Dashboard!$D$14)^($B25-$B$11),"-")</f>
        <v>5.3575802559798387E-2</v>
      </c>
      <c r="H25" s="50">
        <f>IFERROR(OTCT!H25*(1+Dashboard!$D$14)^($B25-$B$11),"-")</f>
        <v>2.1811053506422822E-3</v>
      </c>
      <c r="I25" s="101">
        <f>IFERROR((D25+$H25)*(1+Dashboard!$D$7)*(1+Dashboard!$D$8),"-")</f>
        <v>9.0377741937370373E-2</v>
      </c>
      <c r="J25" s="102">
        <f>IFERROR((E25+$H25)*(1+Dashboard!$D$7)*(1+Dashboard!$D$8),"-")</f>
        <v>8.4228870721833091E-2</v>
      </c>
      <c r="K25" s="102">
        <f>IFERROR((F25+$H25)*(1+Dashboard!$D$7)*(1+Dashboard!$D$8),"-")</f>
        <v>7.4611034694739203E-2</v>
      </c>
      <c r="L25" s="103">
        <f>IFERROR((G25+$H25)*(1+Dashboard!$D$7)*(1+Dashboard!$D$8),"-")</f>
        <v>6.5034857386738004E-2</v>
      </c>
      <c r="M25" s="53">
        <f>IFERROR(OTCT!M25*(1+Dashboard!$D$14)^($B25-$B$11),"-")</f>
        <v>116.28566338873091</v>
      </c>
      <c r="N25" s="54">
        <f>IFERROR(OTCT!N25*(1+Dashboard!$D$14)^($B25-$B$11),"-")</f>
        <v>133.26337024348564</v>
      </c>
      <c r="O25" s="109">
        <f>M25*(1+Dashboard!$D$8)</f>
        <v>125.58851645982939</v>
      </c>
      <c r="P25" s="111">
        <f>N25*(1+Dashboard!$D$10)*(1+Dashboard!$D$7)*(1+Dashboard!$D$8)</f>
        <v>157.92540937283368</v>
      </c>
      <c r="Q25" s="112">
        <f>O25*Dashboard!$D$9+P25*(1-Dashboard!$D$9)</f>
        <v>141.75696291633153</v>
      </c>
      <c r="R25" s="51">
        <f>IFERROR(OTCT!R25*(1+Dashboard!$D$14)^($B25-$B$11),"-")</f>
        <v>5.1998874450407254E-2</v>
      </c>
      <c r="S25" s="49">
        <f>IFERROR(OTCT!S25*(1+Dashboard!$D$14)^($B25-$B$11),"-")</f>
        <v>5.3107080189425927E-2</v>
      </c>
      <c r="T25" s="49">
        <f>IFERROR(OTCT!T25*(1+Dashboard!$D$14)^($B25-$B$11),"-")</f>
        <v>5.06555249144661E-2</v>
      </c>
      <c r="U25" s="52">
        <f>IFERROR(OTCT!U25*(1+Dashboard!$D$14)^($B25-$B$11),"-")</f>
        <v>5.0977416218629557E-2</v>
      </c>
      <c r="W25" s="36">
        <v>2032</v>
      </c>
      <c r="X25" s="47"/>
      <c r="Y25" s="51" t="str">
        <f>IFERROR(OTCT!Y25*(1+Dashboard!$D$14)^($B25-$B$11),"-")</f>
        <v>-</v>
      </c>
      <c r="Z25" s="49" t="str">
        <f>IFERROR(OTCT!Z25*(1+Dashboard!$D$14)^($B25-$B$11),"-")</f>
        <v>-</v>
      </c>
      <c r="AA25" s="49" t="str">
        <f>IFERROR(OTCT!AA25*(1+Dashboard!$D$14)^($B25-$B$11),"-")</f>
        <v>-</v>
      </c>
      <c r="AB25" s="52" t="str">
        <f>IFERROR(OTCT!AB25*(1+Dashboard!$D$14)^($B25-$B$11),"-")</f>
        <v>-</v>
      </c>
      <c r="AC25" s="53" t="str">
        <f>IFERROR(OTCT!AC25*(1+Dashboard!$D$14)^($B25-$B$11),"-")</f>
        <v>-</v>
      </c>
      <c r="AD25" s="55">
        <f>IFERROR(OTCT!AD25*(1+Dashboard!$D$14)^($B25-$B$11),"-")</f>
        <v>11.323469876762207</v>
      </c>
      <c r="AE25" s="109" t="str">
        <f>IFERROR(AC25*(1+Dashboard!$D$8),"-")</f>
        <v>-</v>
      </c>
      <c r="AF25" s="119">
        <f>IFERROR(AD25*(1+Dashboard!$D$7)*(1+Dashboard!$D$8)*(1+Dashboard!$D$10),"-")</f>
        <v>13.419018388483529</v>
      </c>
      <c r="AG25" s="112">
        <f>IF(AND(AE25="-",AF25="-"),"-",IFERROR(AE25*Dashboard!$D$9,0)+IFERROR(AF25*(1-Dashboard!$D$9),0))</f>
        <v>6.7095091942417646</v>
      </c>
      <c r="AH25" s="51" t="str">
        <f>IFERROR(OTCT!AH25*(1+Dashboard!$D$14)^($B25-$B$11),"-")</f>
        <v>-</v>
      </c>
      <c r="AI25" s="49" t="str">
        <f>IFERROR(OTCT!AI25*(1+Dashboard!$D$14)^($B25-$B$11),"-")</f>
        <v>-</v>
      </c>
      <c r="AJ25" s="49" t="str">
        <f>IFERROR(OTCT!AJ25*(1+Dashboard!$D$14)^($B25-$B$11),"-")</f>
        <v>-</v>
      </c>
      <c r="AK25" s="52" t="str">
        <f>IFERROR(OTCT!AK25*(1+Dashboard!$D$14)^($B25-$B$11),"-")</f>
        <v>-</v>
      </c>
      <c r="AL25" s="53" t="str">
        <f>IFERROR(OTCT!AL25*(1+Dashboard!$D$14)^($B25-$B$11),"-")</f>
        <v>-</v>
      </c>
      <c r="AM25" s="55">
        <f>IFERROR(OTCT!AM25*(1+Dashboard!$D$14)^($B25-$B$11),"-")</f>
        <v>41.539573986410723</v>
      </c>
      <c r="AN25" s="109" t="str">
        <f>IFERROR(AL25*(1+Dashboard!$D$8),"-")</f>
        <v>-</v>
      </c>
      <c r="AO25" s="119">
        <f>IFERROR(AM25*(1+Dashboard!$D$7)*(1+Dashboard!$D$8)*(1+Dashboard!$D$10),"-")</f>
        <v>49.226987243313467</v>
      </c>
      <c r="AP25" s="112">
        <f>IF(AND(AN25="-",AO25="-"),"-",IFERROR(AN25*Dashboard!$D$9,0)+IFERROR(AO25*(1-Dashboard!$D$9),0))</f>
        <v>24.613493621656733</v>
      </c>
      <c r="AQ25" s="56">
        <f>IFERROR(OTCT!AQ25*(1+Dashboard!$D$14)^($B25-$B$11),"-")</f>
        <v>3.4356502546923154E-4</v>
      </c>
      <c r="AR25" s="58">
        <f>IFERROR(OTCT!AR25*(1+Dashboard!$D$14)^($B25-$B$11),"-")</f>
        <v>3.4356502546923154E-4</v>
      </c>
      <c r="AT25" s="36">
        <v>2032</v>
      </c>
      <c r="AU25" s="47"/>
      <c r="AV25" s="51" t="str">
        <f>IFERROR(OTCT!AV25*(1+Dashboard!$D$14)^($B25-$B$11),"-")</f>
        <v>-</v>
      </c>
      <c r="AW25" s="49" t="str">
        <f>IFERROR(OTCT!AW25*(1+Dashboard!$D$14)^($B25-$B$11),"-")</f>
        <v>-</v>
      </c>
      <c r="AX25" s="49" t="str">
        <f>IFERROR(OTCT!AX25*(1+Dashboard!$D$14)^($B25-$B$11),"-")</f>
        <v>-</v>
      </c>
      <c r="AY25" s="52" t="str">
        <f>IFERROR(OTCT!AY25*(1+Dashboard!$D$14)^($B25-$B$11),"-")</f>
        <v>-</v>
      </c>
      <c r="AZ25" s="53" t="str">
        <f>IFERROR(OTCT!AZ25*(1+Dashboard!$D$14)^($B25-$B$11),"-")</f>
        <v>-</v>
      </c>
      <c r="BA25" s="55">
        <f>IFERROR(OTCT!BA25*(1+Dashboard!$D$14)^($B25-$B$11),"-")</f>
        <v>36.80323218995759</v>
      </c>
      <c r="BB25" s="109" t="str">
        <f>IFERROR(AZ25*(1+Dashboard!$D$8),"-")</f>
        <v>-</v>
      </c>
      <c r="BC25" s="119">
        <f>IFERROR(BA25*(1+Dashboard!$D$7)*(1+Dashboard!$D$8)*(1+Dashboard!$D$10),"-")</f>
        <v>43.614126666788401</v>
      </c>
      <c r="BD25" s="112">
        <f>IF(AND(BB25="-",BC25="-"),"-",IFERROR(BB25*Dashboard!$D$9,0)+IFERROR(BC25*(1-Dashboard!$D$9),0))</f>
        <v>21.807063333394201</v>
      </c>
      <c r="BE25" s="51" t="str">
        <f>IFERROR(OTCT!BE25*(1+Dashboard!$D$14)^($B25-$B$11),"-")</f>
        <v>-</v>
      </c>
      <c r="BF25" s="49" t="str">
        <f>IFERROR(OTCT!BF25*(1+Dashboard!$D$14)^($B25-$B$11),"-")</f>
        <v>-</v>
      </c>
      <c r="BG25" s="49" t="str">
        <f>IFERROR(OTCT!BG25*(1+Dashboard!$D$14)^($B25-$B$11),"-")</f>
        <v>-</v>
      </c>
      <c r="BH25" s="52" t="str">
        <f>IFERROR(OTCT!BH25*(1+Dashboard!$D$14)^($B25-$B$11),"-")</f>
        <v>-</v>
      </c>
      <c r="BI25" s="53" t="str">
        <f>IFERROR(OTCT!BI25*(1+Dashboard!$D$14)^($B25-$B$11),"-")</f>
        <v>-</v>
      </c>
      <c r="BJ25" s="55">
        <f>IFERROR(OTCT!BJ25*(1+Dashboard!$D$14)^($B25-$B$11),"-")</f>
        <v>135.01078760593947</v>
      </c>
      <c r="BK25" s="109" t="str">
        <f>IFERROR(BI25*(1+Dashboard!$D$8),"-")</f>
        <v>-</v>
      </c>
      <c r="BL25" s="119">
        <f>IFERROR(BJ25*(1+Dashboard!$D$7)*(1+Dashboard!$D$8)*(1+Dashboard!$D$10),"-")</f>
        <v>159.99620798618491</v>
      </c>
      <c r="BM25" s="112">
        <f>IF(AND(BK25="-",BL25="-"),"-",IFERROR(BK25*Dashboard!$D$9,0)+IFERROR(BL25*(1-Dashboard!$D$9),0))</f>
        <v>79.998103993092457</v>
      </c>
      <c r="BO25" s="36">
        <v>2032</v>
      </c>
      <c r="BP25" s="47"/>
      <c r="BQ25" s="59">
        <f>IFERROR(OTCT!BQ25*(1+Dashboard!$D$14)^($B25-$B$11),"-")</f>
        <v>124.03100372790998</v>
      </c>
      <c r="BR25" s="53" t="str">
        <f>IFERROR(OTCT!BR25*(1+Dashboard!$D$14)^($B25-$B$11),"-")</f>
        <v>-</v>
      </c>
      <c r="BS25" s="57">
        <f>IFERROR(OTCT!BS25*(1+Dashboard!$D$14)^($B25-$B$11),"-")</f>
        <v>0.35912771691554418</v>
      </c>
      <c r="BT25" s="112">
        <f>IF(AND(BR25="-",BS25="-"),"-",IFERROR(BR25*Dashboard!$D$9,0)+IFERROR(BS25*(1-Dashboard!$D$9),0))</f>
        <v>0.17956385845777209</v>
      </c>
      <c r="BU25" s="53" t="str">
        <f>IFERROR(OTCT!BU25*(1+Dashboard!$D$14)^($B25-$B$11),"-")</f>
        <v>-</v>
      </c>
      <c r="BV25" s="57">
        <f>IFERROR(OTCT!BV25*(1+Dashboard!$D$14)^($B25-$B$11),"-")</f>
        <v>1.4153857078436154</v>
      </c>
      <c r="BW25" s="112">
        <f>IF(AND(BU25="-",BV25="-"),"-",IFERROR(BU25*Dashboard!$D$9,0)+IFERROR(BV25*(1-Dashboard!$D$9),0))</f>
        <v>0.7076928539218077</v>
      </c>
      <c r="BX25" s="112">
        <f>IFERROR(BT25*(1+Dashboard!$D$7)*(1+Dashboard!$D$8),"-")</f>
        <v>0.20944328450514538</v>
      </c>
      <c r="BY25" s="112">
        <f>IFERROR(BW25*(1+Dashboard!$D$7)*(1+Dashboard!$D$8),"-")</f>
        <v>0.82545294481439657</v>
      </c>
    </row>
    <row r="26" spans="2:77" x14ac:dyDescent="0.2">
      <c r="B26" s="36">
        <v>2033</v>
      </c>
      <c r="C26" s="47"/>
      <c r="D26" s="48">
        <f>IFERROR(OTCT!D26*(1+Dashboard!$D$14)^($B26-$B$11),"-")</f>
        <v>8.3100977665624812E-2</v>
      </c>
      <c r="E26" s="49">
        <f>IFERROR(OTCT!E26*(1+Dashboard!$D$14)^($B26-$B$11),"-")</f>
        <v>7.3056581440318472E-2</v>
      </c>
      <c r="F26" s="49">
        <f>IFERROR(OTCT!F26*(1+Dashboard!$D$14)^($B26-$B$11),"-")</f>
        <v>6.4001786902145932E-2</v>
      </c>
      <c r="G26" s="49">
        <f>IFERROR(OTCT!G26*(1+Dashboard!$D$14)^($B26-$B$11),"-")</f>
        <v>5.2324588934937522E-2</v>
      </c>
      <c r="H26" s="50">
        <f>IFERROR(OTCT!H26*(1+Dashboard!$D$14)^($B26-$B$11),"-")</f>
        <v>2.3151306141819782E-3</v>
      </c>
      <c r="I26" s="101">
        <f>IFERROR((D26+$H26)*(1+Dashboard!$D$7)*(1+Dashboard!$D$8),"-")</f>
        <v>9.962934869756665E-2</v>
      </c>
      <c r="J26" s="102">
        <f>IFERROR((E26+$H26)*(1+Dashboard!$D$7)*(1+Dashboard!$D$8),"-")</f>
        <v>8.7913564940369338E-2</v>
      </c>
      <c r="K26" s="102">
        <f>IFERROR((F26+$H26)*(1+Dashboard!$D$7)*(1+Dashboard!$D$8),"-")</f>
        <v>7.7352052591044884E-2</v>
      </c>
      <c r="L26" s="103">
        <f>IFERROR((G26+$H26)*(1+Dashboard!$D$7)*(1+Dashboard!$D$8),"-")</f>
        <v>6.3731768882093004E-2</v>
      </c>
      <c r="M26" s="53">
        <f>IFERROR(OTCT!M26*(1+Dashboard!$D$14)^($B26-$B$11),"-")</f>
        <v>112.91835358539446</v>
      </c>
      <c r="N26" s="54">
        <f>IFERROR(OTCT!N26*(1+Dashboard!$D$14)^($B26-$B$11),"-")</f>
        <v>131.54988192698454</v>
      </c>
      <c r="O26" s="109">
        <f>M26*(1+Dashboard!$D$8)</f>
        <v>121.95182187222602</v>
      </c>
      <c r="P26" s="111">
        <f>N26*(1+Dashboard!$D$10)*(1+Dashboard!$D$7)*(1+Dashboard!$D$8)</f>
        <v>155.89481879610895</v>
      </c>
      <c r="Q26" s="112">
        <f>O26*Dashboard!$D$9+P26*(1-Dashboard!$D$9)</f>
        <v>138.9233203341675</v>
      </c>
      <c r="R26" s="51">
        <f>IFERROR(OTCT!R26*(1+Dashboard!$D$14)^($B26-$B$11),"-")</f>
        <v>5.2456275975738209E-2</v>
      </c>
      <c r="S26" s="49">
        <f>IFERROR(OTCT!S26*(1+Dashboard!$D$14)^($B26-$B$11),"-")</f>
        <v>5.3574229906439189E-2</v>
      </c>
      <c r="T26" s="49">
        <f>IFERROR(OTCT!T26*(1+Dashboard!$D$14)^($B26-$B$11),"-")</f>
        <v>5.1101109835432319E-2</v>
      </c>
      <c r="U26" s="52">
        <f>IFERROR(OTCT!U26*(1+Dashboard!$D$14)^($B26-$B$11),"-")</f>
        <v>5.1425832615758879E-2</v>
      </c>
      <c r="W26" s="36">
        <v>2033</v>
      </c>
      <c r="X26" s="47"/>
      <c r="Y26" s="51" t="str">
        <f>IFERROR(OTCT!Y26*(1+Dashboard!$D$14)^($B26-$B$11),"-")</f>
        <v>-</v>
      </c>
      <c r="Z26" s="49" t="str">
        <f>IFERROR(OTCT!Z26*(1+Dashboard!$D$14)^($B26-$B$11),"-")</f>
        <v>-</v>
      </c>
      <c r="AA26" s="49" t="str">
        <f>IFERROR(OTCT!AA26*(1+Dashboard!$D$14)^($B26-$B$11),"-")</f>
        <v>-</v>
      </c>
      <c r="AB26" s="52" t="str">
        <f>IFERROR(OTCT!AB26*(1+Dashboard!$D$14)^($B26-$B$11),"-")</f>
        <v>-</v>
      </c>
      <c r="AC26" s="53" t="str">
        <f>IFERROR(OTCT!AC26*(1+Dashboard!$D$14)^($B26-$B$11),"-")</f>
        <v>-</v>
      </c>
      <c r="AD26" s="55" t="str">
        <f>IFERROR(OTCT!AD26*(1+Dashboard!$D$14)^($B26-$B$11),"-")</f>
        <v>-</v>
      </c>
      <c r="AE26" s="109" t="str">
        <f>IFERROR(AC26*(1+Dashboard!$D$8),"-")</f>
        <v>-</v>
      </c>
      <c r="AF26" s="119" t="str">
        <f>IFERROR(AD26*(1+Dashboard!$D$7)*(1+Dashboard!$D$8)*(1+Dashboard!$D$10),"-")</f>
        <v>-</v>
      </c>
      <c r="AG26" s="112" t="str">
        <f>IF(AND(AE26="-",AF26="-"),"-",IFERROR(AE26*Dashboard!$D$9,0)+IFERROR(AF26*(1-Dashboard!$D$9),0))</f>
        <v>-</v>
      </c>
      <c r="AH26" s="51" t="str">
        <f>IFERROR(OTCT!AH26*(1+Dashboard!$D$14)^($B26-$B$11),"-")</f>
        <v>-</v>
      </c>
      <c r="AI26" s="49" t="str">
        <f>IFERROR(OTCT!AI26*(1+Dashboard!$D$14)^($B26-$B$11),"-")</f>
        <v>-</v>
      </c>
      <c r="AJ26" s="49" t="str">
        <f>IFERROR(OTCT!AJ26*(1+Dashboard!$D$14)^($B26-$B$11),"-")</f>
        <v>-</v>
      </c>
      <c r="AK26" s="52" t="str">
        <f>IFERROR(OTCT!AK26*(1+Dashboard!$D$14)^($B26-$B$11),"-")</f>
        <v>-</v>
      </c>
      <c r="AL26" s="53" t="str">
        <f>IFERROR(OTCT!AL26*(1+Dashboard!$D$14)^($B26-$B$11),"-")</f>
        <v>-</v>
      </c>
      <c r="AM26" s="55">
        <f>IFERROR(OTCT!AM26*(1+Dashboard!$D$14)^($B26-$B$11),"-")</f>
        <v>10.287854928485078</v>
      </c>
      <c r="AN26" s="109" t="str">
        <f>IFERROR(AL26*(1+Dashboard!$D$8),"-")</f>
        <v>-</v>
      </c>
      <c r="AO26" s="119">
        <f>IFERROR(AM26*(1+Dashboard!$D$7)*(1+Dashboard!$D$8)*(1+Dashboard!$D$10),"-")</f>
        <v>12.191750052402357</v>
      </c>
      <c r="AP26" s="112">
        <f>IF(AND(AN26="-",AO26="-"),"-",IFERROR(AN26*Dashboard!$D$9,0)+IFERROR(AO26*(1-Dashboard!$D$9),0))</f>
        <v>6.0958750262011785</v>
      </c>
      <c r="AQ26" s="56">
        <f>IFERROR(OTCT!AQ26*(1+Dashboard!$D$14)^($B26-$B$11),"-")</f>
        <v>3.5043632597861609E-4</v>
      </c>
      <c r="AR26" s="58">
        <f>IFERROR(OTCT!AR26*(1+Dashboard!$D$14)^($B26-$B$11),"-")</f>
        <v>3.5043632597861609E-4</v>
      </c>
      <c r="AT26" s="36">
        <v>2033</v>
      </c>
      <c r="AU26" s="47"/>
      <c r="AV26" s="51" t="str">
        <f>IFERROR(OTCT!AV26*(1+Dashboard!$D$14)^($B26-$B$11),"-")</f>
        <v>-</v>
      </c>
      <c r="AW26" s="49" t="str">
        <f>IFERROR(OTCT!AW26*(1+Dashboard!$D$14)^($B26-$B$11),"-")</f>
        <v>-</v>
      </c>
      <c r="AX26" s="49" t="str">
        <f>IFERROR(OTCT!AX26*(1+Dashboard!$D$14)^($B26-$B$11),"-")</f>
        <v>-</v>
      </c>
      <c r="AY26" s="52" t="str">
        <f>IFERROR(OTCT!AY26*(1+Dashboard!$D$14)^($B26-$B$11),"-")</f>
        <v>-</v>
      </c>
      <c r="AZ26" s="53" t="str">
        <f>IFERROR(OTCT!AZ26*(1+Dashboard!$D$14)^($B26-$B$11),"-")</f>
        <v>-</v>
      </c>
      <c r="BA26" s="55" t="str">
        <f>IFERROR(OTCT!BA26*(1+Dashboard!$D$14)^($B26-$B$11),"-")</f>
        <v>-</v>
      </c>
      <c r="BB26" s="109" t="str">
        <f>IFERROR(AZ26*(1+Dashboard!$D$8),"-")</f>
        <v>-</v>
      </c>
      <c r="BC26" s="119" t="str">
        <f>IFERROR(BA26*(1+Dashboard!$D$7)*(1+Dashboard!$D$8)*(1+Dashboard!$D$10),"-")</f>
        <v>-</v>
      </c>
      <c r="BD26" s="112" t="str">
        <f>IF(AND(BB26="-",BC26="-"),"-",IFERROR(BB26*Dashboard!$D$9,0)+IFERROR(BC26*(1-Dashboard!$D$9),0))</f>
        <v>-</v>
      </c>
      <c r="BE26" s="51" t="str">
        <f>IFERROR(OTCT!BE26*(1+Dashboard!$D$14)^($B26-$B$11),"-")</f>
        <v>-</v>
      </c>
      <c r="BF26" s="49" t="str">
        <f>IFERROR(OTCT!BF26*(1+Dashboard!$D$14)^($B26-$B$11),"-")</f>
        <v>-</v>
      </c>
      <c r="BG26" s="49" t="str">
        <f>IFERROR(OTCT!BG26*(1+Dashboard!$D$14)^($B26-$B$11),"-")</f>
        <v>-</v>
      </c>
      <c r="BH26" s="52" t="str">
        <f>IFERROR(OTCT!BH26*(1+Dashboard!$D$14)^($B26-$B$11),"-")</f>
        <v>-</v>
      </c>
      <c r="BI26" s="53" t="str">
        <f>IFERROR(OTCT!BI26*(1+Dashboard!$D$14)^($B26-$B$11),"-")</f>
        <v>-</v>
      </c>
      <c r="BJ26" s="55">
        <f>IFERROR(OTCT!BJ26*(1+Dashboard!$D$14)^($B26-$B$11),"-")</f>
        <v>33.437304800593409</v>
      </c>
      <c r="BK26" s="109" t="str">
        <f>IFERROR(BI26*(1+Dashboard!$D$8),"-")</f>
        <v>-</v>
      </c>
      <c r="BL26" s="119">
        <f>IFERROR(BJ26*(1+Dashboard!$D$7)*(1+Dashboard!$D$8)*(1+Dashboard!$D$10),"-")</f>
        <v>39.625292676522754</v>
      </c>
      <c r="BM26" s="112">
        <f>IF(AND(BK26="-",BL26="-"),"-",IFERROR(BK26*Dashboard!$D$9,0)+IFERROR(BL26*(1-Dashboard!$D$9),0))</f>
        <v>19.812646338261377</v>
      </c>
      <c r="BO26" s="36">
        <v>2033</v>
      </c>
      <c r="BP26" s="47"/>
      <c r="BQ26" s="59">
        <f>IFERROR(OTCT!BQ26*(1+Dashboard!$D$14)^($B26-$B$11),"-")</f>
        <v>126.51162380246815</v>
      </c>
      <c r="BR26" s="53" t="str">
        <f>IFERROR(OTCT!BR26*(1+Dashboard!$D$14)^($B26-$B$11),"-")</f>
        <v>-</v>
      </c>
      <c r="BS26" s="57" t="str">
        <f>IFERROR(OTCT!BS26*(1+Dashboard!$D$14)^($B26-$B$11),"-")</f>
        <v>-</v>
      </c>
      <c r="BT26" s="112" t="str">
        <f>IF(AND(BR26="-",BS26="-"),"-",IFERROR(BR26*Dashboard!$D$9,0)+IFERROR(BS26*(1-Dashboard!$D$9),0))</f>
        <v>-</v>
      </c>
      <c r="BU26" s="53" t="str">
        <f>IFERROR(OTCT!BU26*(1+Dashboard!$D$14)^($B26-$B$11),"-")</f>
        <v>-</v>
      </c>
      <c r="BV26" s="57">
        <f>IFERROR(OTCT!BV26*(1+Dashboard!$D$14)^($B26-$B$11),"-")</f>
        <v>0.24469408013702043</v>
      </c>
      <c r="BW26" s="112">
        <f>IF(AND(BU26="-",BV26="-"),"-",IFERROR(BU26*Dashboard!$D$9,0)+IFERROR(BV26*(1-Dashboard!$D$9),0))</f>
        <v>0.12234704006851022</v>
      </c>
      <c r="BX26" s="112" t="str">
        <f>IFERROR(BT26*(1+Dashboard!$D$7)*(1+Dashboard!$D$8),"-")</f>
        <v>-</v>
      </c>
      <c r="BY26" s="112">
        <f>IFERROR(BW26*(1+Dashboard!$D$7)*(1+Dashboard!$D$8),"-")</f>
        <v>0.14270558753591034</v>
      </c>
    </row>
    <row r="27" spans="2:77" x14ac:dyDescent="0.2">
      <c r="B27" s="36">
        <v>2034</v>
      </c>
      <c r="C27" s="47"/>
      <c r="D27" s="48">
        <f>IFERROR(OTCT!D27*(1+Dashboard!$D$14)^($B27-$B$11),"-")</f>
        <v>8.3495719838200103E-2</v>
      </c>
      <c r="E27" s="49">
        <f>IFERROR(OTCT!E27*(1+Dashboard!$D$14)^($B27-$B$11),"-")</f>
        <v>7.0318896574390055E-2</v>
      </c>
      <c r="F27" s="49">
        <f>IFERROR(OTCT!F27*(1+Dashboard!$D$14)^($B27-$B$11),"-")</f>
        <v>6.9371468614602277E-2</v>
      </c>
      <c r="G27" s="49">
        <f>IFERROR(OTCT!G27*(1+Dashboard!$D$14)^($B27-$B$11),"-")</f>
        <v>5.455805937398725E-2</v>
      </c>
      <c r="H27" s="50">
        <f>IFERROR(OTCT!H27*(1+Dashboard!$D$14)^($B27-$B$11),"-")</f>
        <v>2.4573915052495225E-3</v>
      </c>
      <c r="I27" s="101">
        <f>IFERROR((D27+$H27)*(1+Dashboard!$D$7)*(1+Dashboard!$D$8),"-")</f>
        <v>0.10025570907099965</v>
      </c>
      <c r="J27" s="102">
        <f>IFERROR((E27+$H27)*(1+Dashboard!$D$7)*(1+Dashboard!$D$8),"-")</f>
        <v>8.488626241609161E-2</v>
      </c>
      <c r="K27" s="102">
        <f>IFERROR((F27+$H27)*(1+Dashboard!$D$7)*(1+Dashboard!$D$8),"-")</f>
        <v>8.3781182443795163E-2</v>
      </c>
      <c r="L27" s="103">
        <f>IFERROR((G27+$H27)*(1+Dashboard!$D$7)*(1+Dashboard!$D$8),"-")</f>
        <v>6.6502821905541784E-2</v>
      </c>
      <c r="M27" s="53">
        <f>IFERROR(OTCT!M27*(1+Dashboard!$D$14)^($B27-$B$11),"-")</f>
        <v>113.24109281292461</v>
      </c>
      <c r="N27" s="54">
        <f>IFERROR(OTCT!N27*(1+Dashboard!$D$14)^($B27-$B$11),"-")</f>
        <v>130.11401564205036</v>
      </c>
      <c r="O27" s="109">
        <f>M27*(1+Dashboard!$D$8)</f>
        <v>122.30038023795858</v>
      </c>
      <c r="P27" s="111">
        <f>N27*(1+Dashboard!$D$10)*(1+Dashboard!$D$7)*(1+Dashboard!$D$8)</f>
        <v>154.19322765040576</v>
      </c>
      <c r="Q27" s="112">
        <f>O27*Dashboard!$D$9+P27*(1-Dashboard!$D$9)</f>
        <v>138.24680394418218</v>
      </c>
      <c r="R27" s="51">
        <f>IFERROR(OTCT!R27*(1+Dashboard!$D$14)^($B27-$B$11),"-")</f>
        <v>5.2939478860659396E-2</v>
      </c>
      <c r="S27" s="49">
        <f>IFERROR(OTCT!S27*(1+Dashboard!$D$14)^($B27-$B$11),"-")</f>
        <v>5.4067730864459852E-2</v>
      </c>
      <c r="T27" s="49">
        <f>IFERROR(OTCT!T27*(1+Dashboard!$D$14)^($B27-$B$11),"-")</f>
        <v>5.1571829558398848E-2</v>
      </c>
      <c r="U27" s="52">
        <f>IFERROR(OTCT!U27*(1+Dashboard!$D$14)^($B27-$B$11),"-")</f>
        <v>5.1899543534370457E-2</v>
      </c>
      <c r="W27" s="36">
        <v>2034</v>
      </c>
      <c r="X27" s="47"/>
      <c r="Y27" s="51" t="str">
        <f>IFERROR(OTCT!Y27*(1+Dashboard!$D$14)^($B27-$B$11),"-")</f>
        <v>-</v>
      </c>
      <c r="Z27" s="49" t="str">
        <f>IFERROR(OTCT!Z27*(1+Dashboard!$D$14)^($B27-$B$11),"-")</f>
        <v>-</v>
      </c>
      <c r="AA27" s="49" t="str">
        <f>IFERROR(OTCT!AA27*(1+Dashboard!$D$14)^($B27-$B$11),"-")</f>
        <v>-</v>
      </c>
      <c r="AB27" s="52" t="str">
        <f>IFERROR(OTCT!AB27*(1+Dashboard!$D$14)^($B27-$B$11),"-")</f>
        <v>-</v>
      </c>
      <c r="AC27" s="53" t="str">
        <f>IFERROR(OTCT!AC27*(1+Dashboard!$D$14)^($B27-$B$11),"-")</f>
        <v>-</v>
      </c>
      <c r="AD27" s="55" t="str">
        <f>IFERROR(OTCT!AD27*(1+Dashboard!$D$14)^($B27-$B$11),"-")</f>
        <v>-</v>
      </c>
      <c r="AE27" s="109" t="str">
        <f>IFERROR(AC27*(1+Dashboard!$D$8),"-")</f>
        <v>-</v>
      </c>
      <c r="AF27" s="119" t="str">
        <f>IFERROR(AD27*(1+Dashboard!$D$7)*(1+Dashboard!$D$8)*(1+Dashboard!$D$10),"-")</f>
        <v>-</v>
      </c>
      <c r="AG27" s="112" t="str">
        <f>IF(AND(AE27="-",AF27="-"),"-",IFERROR(AE27*Dashboard!$D$9,0)+IFERROR(AF27*(1-Dashboard!$D$9),0))</f>
        <v>-</v>
      </c>
      <c r="AH27" s="51" t="str">
        <f>IFERROR(OTCT!AH27*(1+Dashboard!$D$14)^($B27-$B$11),"-")</f>
        <v>-</v>
      </c>
      <c r="AI27" s="49" t="str">
        <f>IFERROR(OTCT!AI27*(1+Dashboard!$D$14)^($B27-$B$11),"-")</f>
        <v>-</v>
      </c>
      <c r="AJ27" s="49" t="str">
        <f>IFERROR(OTCT!AJ27*(1+Dashboard!$D$14)^($B27-$B$11),"-")</f>
        <v>-</v>
      </c>
      <c r="AK27" s="52" t="str">
        <f>IFERROR(OTCT!AK27*(1+Dashboard!$D$14)^($B27-$B$11),"-")</f>
        <v>-</v>
      </c>
      <c r="AL27" s="53" t="str">
        <f>IFERROR(OTCT!AL27*(1+Dashboard!$D$14)^($B27-$B$11),"-")</f>
        <v>-</v>
      </c>
      <c r="AM27" s="55" t="str">
        <f>IFERROR(OTCT!AM27*(1+Dashboard!$D$14)^($B27-$B$11),"-")</f>
        <v>-</v>
      </c>
      <c r="AN27" s="109" t="str">
        <f>IFERROR(AL27*(1+Dashboard!$D$8),"-")</f>
        <v>-</v>
      </c>
      <c r="AO27" s="119" t="str">
        <f>IFERROR(AM27*(1+Dashboard!$D$7)*(1+Dashboard!$D$8)*(1+Dashboard!$D$10),"-")</f>
        <v>-</v>
      </c>
      <c r="AP27" s="112" t="str">
        <f>IF(AND(AN27="-",AO27="-"),"-",IFERROR(AN27*Dashboard!$D$9,0)+IFERROR(AO27*(1-Dashboard!$D$9),0))</f>
        <v>-</v>
      </c>
      <c r="AQ27" s="56">
        <f>IFERROR(OTCT!AQ27*(1+Dashboard!$D$14)^($B27-$B$11),"-")</f>
        <v>3.5744505249818843E-4</v>
      </c>
      <c r="AR27" s="58">
        <f>IFERROR(OTCT!AR27*(1+Dashboard!$D$14)^($B27-$B$11),"-")</f>
        <v>3.5744505249818843E-4</v>
      </c>
      <c r="AT27" s="36">
        <v>2034</v>
      </c>
      <c r="AU27" s="47"/>
      <c r="AV27" s="51" t="str">
        <f>IFERROR(OTCT!AV27*(1+Dashboard!$D$14)^($B27-$B$11),"-")</f>
        <v>-</v>
      </c>
      <c r="AW27" s="49" t="str">
        <f>IFERROR(OTCT!AW27*(1+Dashboard!$D$14)^($B27-$B$11),"-")</f>
        <v>-</v>
      </c>
      <c r="AX27" s="49" t="str">
        <f>IFERROR(OTCT!AX27*(1+Dashboard!$D$14)^($B27-$B$11),"-")</f>
        <v>-</v>
      </c>
      <c r="AY27" s="52" t="str">
        <f>IFERROR(OTCT!AY27*(1+Dashboard!$D$14)^($B27-$B$11),"-")</f>
        <v>-</v>
      </c>
      <c r="AZ27" s="53" t="str">
        <f>IFERROR(OTCT!AZ27*(1+Dashboard!$D$14)^($B27-$B$11),"-")</f>
        <v>-</v>
      </c>
      <c r="BA27" s="55" t="str">
        <f>IFERROR(OTCT!BA27*(1+Dashboard!$D$14)^($B27-$B$11),"-")</f>
        <v>-</v>
      </c>
      <c r="BB27" s="109" t="str">
        <f>IFERROR(AZ27*(1+Dashboard!$D$8),"-")</f>
        <v>-</v>
      </c>
      <c r="BC27" s="119" t="str">
        <f>IFERROR(BA27*(1+Dashboard!$D$7)*(1+Dashboard!$D$8)*(1+Dashboard!$D$10),"-")</f>
        <v>-</v>
      </c>
      <c r="BD27" s="112" t="str">
        <f>IF(AND(BB27="-",BC27="-"),"-",IFERROR(BB27*Dashboard!$D$9,0)+IFERROR(BC27*(1-Dashboard!$D$9),0))</f>
        <v>-</v>
      </c>
      <c r="BE27" s="51" t="str">
        <f>IFERROR(OTCT!BE27*(1+Dashboard!$D$14)^($B27-$B$11),"-")</f>
        <v>-</v>
      </c>
      <c r="BF27" s="49" t="str">
        <f>IFERROR(OTCT!BF27*(1+Dashboard!$D$14)^($B27-$B$11),"-")</f>
        <v>-</v>
      </c>
      <c r="BG27" s="49" t="str">
        <f>IFERROR(OTCT!BG27*(1+Dashboard!$D$14)^($B27-$B$11),"-")</f>
        <v>-</v>
      </c>
      <c r="BH27" s="52" t="str">
        <f>IFERROR(OTCT!BH27*(1+Dashboard!$D$14)^($B27-$B$11),"-")</f>
        <v>-</v>
      </c>
      <c r="BI27" s="53" t="str">
        <f>IFERROR(OTCT!BI27*(1+Dashboard!$D$14)^($B27-$B$11),"-")</f>
        <v>-</v>
      </c>
      <c r="BJ27" s="55" t="str">
        <f>IFERROR(OTCT!BJ27*(1+Dashboard!$D$14)^($B27-$B$11),"-")</f>
        <v>-</v>
      </c>
      <c r="BK27" s="109" t="str">
        <f>IFERROR(BI27*(1+Dashboard!$D$8),"-")</f>
        <v>-</v>
      </c>
      <c r="BL27" s="119" t="str">
        <f>IFERROR(BJ27*(1+Dashboard!$D$7)*(1+Dashboard!$D$8)*(1+Dashboard!$D$10),"-")</f>
        <v>-</v>
      </c>
      <c r="BM27" s="112" t="str">
        <f>IF(AND(BK27="-",BL27="-"),"-",IFERROR(BK27*Dashboard!$D$9,0)+IFERROR(BL27*(1-Dashboard!$D$9),0))</f>
        <v>-</v>
      </c>
      <c r="BO27" s="36">
        <v>2034</v>
      </c>
      <c r="BP27" s="47"/>
      <c r="BQ27" s="59">
        <f>IFERROR(OTCT!BQ27*(1+Dashboard!$D$14)^($B27-$B$11),"-")</f>
        <v>129.04185627851754</v>
      </c>
      <c r="BR27" s="53" t="str">
        <f>IFERROR(OTCT!BR27*(1+Dashboard!$D$14)^($B27-$B$11),"-")</f>
        <v>-</v>
      </c>
      <c r="BS27" s="57" t="str">
        <f>IFERROR(OTCT!BS27*(1+Dashboard!$D$14)^($B27-$B$11),"-")</f>
        <v>-</v>
      </c>
      <c r="BT27" s="112" t="str">
        <f>IF(AND(BR27="-",BS27="-"),"-",IFERROR(BR27*Dashboard!$D$9,0)+IFERROR(BS27*(1-Dashboard!$D$9),0))</f>
        <v>-</v>
      </c>
      <c r="BU27" s="53" t="str">
        <f>IFERROR(OTCT!BU27*(1+Dashboard!$D$14)^($B27-$B$11),"-")</f>
        <v>-</v>
      </c>
      <c r="BV27" s="57" t="str">
        <f>IFERROR(OTCT!BV27*(1+Dashboard!$D$14)^($B27-$B$11),"-")</f>
        <v>-</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f>IFERROR(OTCT!D28*(1+Dashboard!$D$14)^($B28-$B$11),"-")</f>
        <v>8.8022857092514117E-2</v>
      </c>
      <c r="E28" s="49">
        <f>IFERROR(OTCT!E28*(1+Dashboard!$D$14)^($B28-$B$11),"-")</f>
        <v>7.8717415964795798E-2</v>
      </c>
      <c r="F28" s="49">
        <f>IFERROR(OTCT!F28*(1+Dashboard!$D$14)^($B28-$B$11),"-")</f>
        <v>7.8756095777280974E-2</v>
      </c>
      <c r="G28" s="49">
        <f>IFERROR(OTCT!G28*(1+Dashboard!$D$14)^($B28-$B$11),"-")</f>
        <v>6.6736621099416207E-2</v>
      </c>
      <c r="H28" s="50">
        <f>IFERROR(OTCT!H28*(1+Dashboard!$D$14)^($B28-$B$11),"-")</f>
        <v>2.6083940893357489E-3</v>
      </c>
      <c r="I28" s="101">
        <f>IFERROR((D28+$H28)*(1+Dashboard!$D$7)*(1+Dashboard!$D$8),"-")</f>
        <v>0.1057122913785097</v>
      </c>
      <c r="J28" s="102">
        <f>IFERROR((E28+$H28)*(1+Dashboard!$D$7)*(1+Dashboard!$D$8),"-")</f>
        <v>9.4858424847139036E-2</v>
      </c>
      <c r="K28" s="102">
        <f>IFERROR((F28+$H28)*(1+Dashboard!$D$7)*(1+Dashboard!$D$8),"-")</f>
        <v>9.4903540980421752E-2</v>
      </c>
      <c r="L28" s="103">
        <f>IFERROR((G28+$H28)*(1+Dashboard!$D$7)*(1+Dashboard!$D$8),"-")</f>
        <v>8.0884025716160282E-2</v>
      </c>
      <c r="M28" s="53">
        <f>IFERROR(OTCT!M28*(1+Dashboard!$D$14)^($B28-$B$11),"-")</f>
        <v>123.40327627342836</v>
      </c>
      <c r="N28" s="54">
        <f>IFERROR(OTCT!N28*(1+Dashboard!$D$14)^($B28-$B$11),"-")</f>
        <v>141.42015460934888</v>
      </c>
      <c r="O28" s="109">
        <f>M28*(1+Dashboard!$D$8)</f>
        <v>133.27553837530263</v>
      </c>
      <c r="P28" s="111">
        <f>N28*(1+Dashboard!$D$10)*(1+Dashboard!$D$7)*(1+Dashboard!$D$8)</f>
        <v>167.59170782972606</v>
      </c>
      <c r="Q28" s="112">
        <f>O28*Dashboard!$D$9+P28*(1-Dashboard!$D$9)</f>
        <v>150.43362310251433</v>
      </c>
      <c r="R28" s="51">
        <f>IFERROR(OTCT!R28*(1+Dashboard!$D$14)^($B28-$B$11),"-")</f>
        <v>5.3448999132362583E-2</v>
      </c>
      <c r="S28" s="49">
        <f>IFERROR(OTCT!S28*(1+Dashboard!$D$14)^($B28-$B$11),"-")</f>
        <v>5.4588110088307981E-2</v>
      </c>
      <c r="T28" s="49">
        <f>IFERROR(OTCT!T28*(1+Dashboard!$D$14)^($B28-$B$11),"-")</f>
        <v>5.2068186779405667E-2</v>
      </c>
      <c r="U28" s="52">
        <f>IFERROR(OTCT!U28*(1+Dashboard!$D$14)^($B28-$B$11),"-")</f>
        <v>5.2399054864893858E-2</v>
      </c>
      <c r="W28" s="36">
        <v>2035</v>
      </c>
      <c r="X28" s="47"/>
      <c r="Y28" s="51" t="str">
        <f>IFERROR(OTCT!Y28*(1+Dashboard!$D$14)^($B28-$B$11),"-")</f>
        <v>-</v>
      </c>
      <c r="Z28" s="49" t="str">
        <f>IFERROR(OTCT!Z28*(1+Dashboard!$D$14)^($B28-$B$11),"-")</f>
        <v>-</v>
      </c>
      <c r="AA28" s="49" t="str">
        <f>IFERROR(OTCT!AA28*(1+Dashboard!$D$14)^($B28-$B$11),"-")</f>
        <v>-</v>
      </c>
      <c r="AB28" s="52" t="str">
        <f>IFERROR(OTCT!AB28*(1+Dashboard!$D$14)^($B28-$B$11),"-")</f>
        <v>-</v>
      </c>
      <c r="AC28" s="53" t="str">
        <f>IFERROR(OTCT!AC28*(1+Dashboard!$D$14)^($B28-$B$11),"-")</f>
        <v>-</v>
      </c>
      <c r="AD28" s="55" t="str">
        <f>IFERROR(OTCT!AD28*(1+Dashboard!$D$14)^($B28-$B$11),"-")</f>
        <v>-</v>
      </c>
      <c r="AE28" s="109" t="str">
        <f>IFERROR(AC28*(1+Dashboard!$D$8),"-")</f>
        <v>-</v>
      </c>
      <c r="AF28" s="119" t="str">
        <f>IFERROR(AD28*(1+Dashboard!$D$7)*(1+Dashboard!$D$8)*(1+Dashboard!$D$10),"-")</f>
        <v>-</v>
      </c>
      <c r="AG28" s="112" t="str">
        <f>IF(AND(AE28="-",AF28="-"),"-",IFERROR(AE28*Dashboard!$D$9,0)+IFERROR(AF28*(1-Dashboard!$D$9),0))</f>
        <v>-</v>
      </c>
      <c r="AH28" s="51" t="str">
        <f>IFERROR(OTCT!AH28*(1+Dashboard!$D$14)^($B28-$B$11),"-")</f>
        <v>-</v>
      </c>
      <c r="AI28" s="49" t="str">
        <f>IFERROR(OTCT!AI28*(1+Dashboard!$D$14)^($B28-$B$11),"-")</f>
        <v>-</v>
      </c>
      <c r="AJ28" s="49" t="str">
        <f>IFERROR(OTCT!AJ28*(1+Dashboard!$D$14)^($B28-$B$11),"-")</f>
        <v>-</v>
      </c>
      <c r="AK28" s="52" t="str">
        <f>IFERROR(OTCT!AK28*(1+Dashboard!$D$14)^($B28-$B$11),"-")</f>
        <v>-</v>
      </c>
      <c r="AL28" s="53" t="str">
        <f>IFERROR(OTCT!AL28*(1+Dashboard!$D$14)^($B28-$B$11),"-")</f>
        <v>-</v>
      </c>
      <c r="AM28" s="55" t="str">
        <f>IFERROR(OTCT!AM28*(1+Dashboard!$D$14)^($B28-$B$11),"-")</f>
        <v>-</v>
      </c>
      <c r="AN28" s="109" t="str">
        <f>IFERROR(AL28*(1+Dashboard!$D$8),"-")</f>
        <v>-</v>
      </c>
      <c r="AO28" s="119" t="str">
        <f>IFERROR(AM28*(1+Dashboard!$D$7)*(1+Dashboard!$D$8)*(1+Dashboard!$D$10),"-")</f>
        <v>-</v>
      </c>
      <c r="AP28" s="112" t="str">
        <f>IF(AND(AN28="-",AO28="-"),"-",IFERROR(AN28*Dashboard!$D$9,0)+IFERROR(AO28*(1-Dashboard!$D$9),0))</f>
        <v>-</v>
      </c>
      <c r="AQ28" s="56">
        <f>IFERROR(OTCT!AQ28*(1+Dashboard!$D$14)^($B28-$B$11),"-")</f>
        <v>3.6459395354815225E-4</v>
      </c>
      <c r="AR28" s="58">
        <f>IFERROR(OTCT!AR28*(1+Dashboard!$D$14)^($B28-$B$11),"-")</f>
        <v>3.6459395354815225E-4</v>
      </c>
      <c r="AT28" s="36">
        <v>2035</v>
      </c>
      <c r="AU28" s="47"/>
      <c r="AV28" s="51" t="str">
        <f>IFERROR(OTCT!AV28*(1+Dashboard!$D$14)^($B28-$B$11),"-")</f>
        <v>-</v>
      </c>
      <c r="AW28" s="49" t="str">
        <f>IFERROR(OTCT!AW28*(1+Dashboard!$D$14)^($B28-$B$11),"-")</f>
        <v>-</v>
      </c>
      <c r="AX28" s="49" t="str">
        <f>IFERROR(OTCT!AX28*(1+Dashboard!$D$14)^($B28-$B$11),"-")</f>
        <v>-</v>
      </c>
      <c r="AY28" s="52" t="str">
        <f>IFERROR(OTCT!AY28*(1+Dashboard!$D$14)^($B28-$B$11),"-")</f>
        <v>-</v>
      </c>
      <c r="AZ28" s="53" t="str">
        <f>IFERROR(OTCT!AZ28*(1+Dashboard!$D$14)^($B28-$B$11),"-")</f>
        <v>-</v>
      </c>
      <c r="BA28" s="55" t="str">
        <f>IFERROR(OTCT!BA28*(1+Dashboard!$D$14)^($B28-$B$11),"-")</f>
        <v>-</v>
      </c>
      <c r="BB28" s="109" t="str">
        <f>IFERROR(AZ28*(1+Dashboard!$D$8),"-")</f>
        <v>-</v>
      </c>
      <c r="BC28" s="119" t="str">
        <f>IFERROR(BA28*(1+Dashboard!$D$7)*(1+Dashboard!$D$8)*(1+Dashboard!$D$10),"-")</f>
        <v>-</v>
      </c>
      <c r="BD28" s="112" t="str">
        <f>IF(AND(BB28="-",BC28="-"),"-",IFERROR(BB28*Dashboard!$D$9,0)+IFERROR(BC28*(1-Dashboard!$D$9),0))</f>
        <v>-</v>
      </c>
      <c r="BE28" s="51" t="str">
        <f>IFERROR(OTCT!BE28*(1+Dashboard!$D$14)^($B28-$B$11),"-")</f>
        <v>-</v>
      </c>
      <c r="BF28" s="49" t="str">
        <f>IFERROR(OTCT!BF28*(1+Dashboard!$D$14)^($B28-$B$11),"-")</f>
        <v>-</v>
      </c>
      <c r="BG28" s="49" t="str">
        <f>IFERROR(OTCT!BG28*(1+Dashboard!$D$14)^($B28-$B$11),"-")</f>
        <v>-</v>
      </c>
      <c r="BH28" s="52" t="str">
        <f>IFERROR(OTCT!BH28*(1+Dashboard!$D$14)^($B28-$B$11),"-")</f>
        <v>-</v>
      </c>
      <c r="BI28" s="53" t="str">
        <f>IFERROR(OTCT!BI28*(1+Dashboard!$D$14)^($B28-$B$11),"-")</f>
        <v>-</v>
      </c>
      <c r="BJ28" s="55" t="str">
        <f>IFERROR(OTCT!BJ28*(1+Dashboard!$D$14)^($B28-$B$11),"-")</f>
        <v>-</v>
      </c>
      <c r="BK28" s="109" t="str">
        <f>IFERROR(BI28*(1+Dashboard!$D$8),"-")</f>
        <v>-</v>
      </c>
      <c r="BL28" s="119" t="str">
        <f>IFERROR(BJ28*(1+Dashboard!$D$7)*(1+Dashboard!$D$8)*(1+Dashboard!$D$10),"-")</f>
        <v>-</v>
      </c>
      <c r="BM28" s="112" t="str">
        <f>IF(AND(BK28="-",BL28="-"),"-",IFERROR(BK28*Dashboard!$D$9,0)+IFERROR(BL28*(1-Dashboard!$D$9),0))</f>
        <v>-</v>
      </c>
      <c r="BO28" s="36">
        <v>2035</v>
      </c>
      <c r="BP28" s="47"/>
      <c r="BQ28" s="59">
        <f>IFERROR(OTCT!BQ28*(1+Dashboard!$D$14)^($B28-$B$11),"-")</f>
        <v>131.6226934040879</v>
      </c>
      <c r="BR28" s="53" t="str">
        <f>IFERROR(OTCT!BR28*(1+Dashboard!$D$14)^($B28-$B$11),"-")</f>
        <v>-</v>
      </c>
      <c r="BS28" s="57" t="str">
        <f>IFERROR(OTCT!BS28*(1+Dashboard!$D$14)^($B28-$B$11),"-")</f>
        <v>-</v>
      </c>
      <c r="BT28" s="112" t="str">
        <f>IF(AND(BR28="-",BS28="-"),"-",IFERROR(BR28*Dashboard!$D$9,0)+IFERROR(BS28*(1-Dashboard!$D$9),0))</f>
        <v>-</v>
      </c>
      <c r="BU28" s="53" t="str">
        <f>IFERROR(OTCT!BU28*(1+Dashboard!$D$14)^($B28-$B$11),"-")</f>
        <v>-</v>
      </c>
      <c r="BV28" s="57" t="str">
        <f>IFERROR(OTCT!BV28*(1+Dashboard!$D$14)^($B28-$B$11),"-")</f>
        <v>-</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f>IFERROR(OTCT!D29*(1+Dashboard!$D$14)^($B29-$B$11),"-")</f>
        <v>9.143478662085501E-2</v>
      </c>
      <c r="E29" s="49">
        <f>IFERROR(OTCT!E29*(1+Dashboard!$D$14)^($B29-$B$11),"-")</f>
        <v>8.0813886288483475E-2</v>
      </c>
      <c r="F29" s="49">
        <f>IFERROR(OTCT!F29*(1+Dashboard!$D$14)^($B29-$B$11),"-")</f>
        <v>8.4523209659008031E-2</v>
      </c>
      <c r="G29" s="49">
        <f>IFERROR(OTCT!G29*(1+Dashboard!$D$14)^($B29-$B$11),"-")</f>
        <v>7.1094453801453142E-2</v>
      </c>
      <c r="H29" s="50">
        <f>IFERROR(OTCT!H29*(1+Dashboard!$D$14)^($B29-$B$11),"-")</f>
        <v>3.0184281115641209E-3</v>
      </c>
      <c r="I29" s="101">
        <f>IFERROR((D29+$H29)*(1+Dashboard!$D$7)*(1+Dashboard!$D$8),"-")</f>
        <v>0.1101702296638937</v>
      </c>
      <c r="J29" s="102">
        <f>IFERROR((E29+$H29)*(1+Dashboard!$D$7)*(1+Dashboard!$D$8),"-")</f>
        <v>9.7782011516215531E-2</v>
      </c>
      <c r="K29" s="102">
        <f>IFERROR((F29+$H29)*(1+Dashboard!$D$7)*(1+Dashboard!$D$8),"-")</f>
        <v>0.10210856629559538</v>
      </c>
      <c r="L29" s="103">
        <f>IFERROR((G29+$H29)*(1+Dashboard!$D$7)*(1+Dashboard!$D$8),"-")</f>
        <v>8.6445265463343357E-2</v>
      </c>
      <c r="M29" s="53">
        <f>IFERROR(OTCT!M29*(1+Dashboard!$D$14)^($B29-$B$11),"-")</f>
        <v>127.96979624671614</v>
      </c>
      <c r="N29" s="54">
        <f>IFERROR(OTCT!N29*(1+Dashboard!$D$14)^($B29-$B$11),"-")</f>
        <v>146.55756587489898</v>
      </c>
      <c r="O29" s="109">
        <f>M29*(1+Dashboard!$D$8)</f>
        <v>138.20737994645344</v>
      </c>
      <c r="P29" s="111">
        <f>N29*(1+Dashboard!$D$10)*(1+Dashboard!$D$7)*(1+Dashboard!$D$8)</f>
        <v>173.67986075386591</v>
      </c>
      <c r="Q29" s="112">
        <f>O29*Dashboard!$D$9+P29*(1-Dashboard!$D$9)</f>
        <v>155.94362035015968</v>
      </c>
      <c r="R29" s="51">
        <f>IFERROR(OTCT!R29*(1+Dashboard!$D$14)^($B29-$B$11),"-")</f>
        <v>5.3930195243963239E-2</v>
      </c>
      <c r="S29" s="49">
        <f>IFERROR(OTCT!S29*(1+Dashboard!$D$14)^($B29-$B$11),"-")</f>
        <v>5.5079561504434084E-2</v>
      </c>
      <c r="T29" s="49">
        <f>IFERROR(OTCT!T29*(1+Dashboard!$D$14)^($B29-$B$11),"-")</f>
        <v>5.2536951572443223E-2</v>
      </c>
      <c r="U29" s="52">
        <f>IFERROR(OTCT!U29*(1+Dashboard!$D$14)^($B29-$B$11),"-")</f>
        <v>5.2870798430944457E-2</v>
      </c>
      <c r="W29" s="36">
        <v>2036</v>
      </c>
      <c r="X29" s="47"/>
      <c r="Y29" s="51" t="str">
        <f>IFERROR(OTCT!Y29*(1+Dashboard!$D$14)^($B29-$B$11),"-")</f>
        <v>-</v>
      </c>
      <c r="Z29" s="49" t="str">
        <f>IFERROR(OTCT!Z29*(1+Dashboard!$D$14)^($B29-$B$11),"-")</f>
        <v>-</v>
      </c>
      <c r="AA29" s="49" t="str">
        <f>IFERROR(OTCT!AA29*(1+Dashboard!$D$14)^($B29-$B$11),"-")</f>
        <v>-</v>
      </c>
      <c r="AB29" s="52" t="str">
        <f>IFERROR(OTCT!AB29*(1+Dashboard!$D$14)^($B29-$B$11),"-")</f>
        <v>-</v>
      </c>
      <c r="AC29" s="53" t="str">
        <f>IFERROR(OTCT!AC29*(1+Dashboard!$D$14)^($B29-$B$11),"-")</f>
        <v>-</v>
      </c>
      <c r="AD29" s="55" t="str">
        <f>IFERROR(OTCT!AD29*(1+Dashboard!$D$14)^($B29-$B$11),"-")</f>
        <v>-</v>
      </c>
      <c r="AE29" s="109" t="str">
        <f>IFERROR(AC29*(1+Dashboard!$D$8),"-")</f>
        <v>-</v>
      </c>
      <c r="AF29" s="119" t="str">
        <f>IFERROR(AD29*(1+Dashboard!$D$7)*(1+Dashboard!$D$8)*(1+Dashboard!$D$10),"-")</f>
        <v>-</v>
      </c>
      <c r="AG29" s="112" t="str">
        <f>IF(AND(AE29="-",AF29="-"),"-",IFERROR(AE29*Dashboard!$D$9,0)+IFERROR(AF29*(1-Dashboard!$D$9),0))</f>
        <v>-</v>
      </c>
      <c r="AH29" s="51" t="str">
        <f>IFERROR(OTCT!AH29*(1+Dashboard!$D$14)^($B29-$B$11),"-")</f>
        <v>-</v>
      </c>
      <c r="AI29" s="49" t="str">
        <f>IFERROR(OTCT!AI29*(1+Dashboard!$D$14)^($B29-$B$11),"-")</f>
        <v>-</v>
      </c>
      <c r="AJ29" s="49" t="str">
        <f>IFERROR(OTCT!AJ29*(1+Dashboard!$D$14)^($B29-$B$11),"-")</f>
        <v>-</v>
      </c>
      <c r="AK29" s="52" t="str">
        <f>IFERROR(OTCT!AK29*(1+Dashboard!$D$14)^($B29-$B$11),"-")</f>
        <v>-</v>
      </c>
      <c r="AL29" s="53" t="str">
        <f>IFERROR(OTCT!AL29*(1+Dashboard!$D$14)^($B29-$B$11),"-")</f>
        <v>-</v>
      </c>
      <c r="AM29" s="55" t="str">
        <f>IFERROR(OTCT!AM29*(1+Dashboard!$D$14)^($B29-$B$11),"-")</f>
        <v>-</v>
      </c>
      <c r="AN29" s="109" t="str">
        <f>IFERROR(AL29*(1+Dashboard!$D$8),"-")</f>
        <v>-</v>
      </c>
      <c r="AO29" s="119" t="str">
        <f>IFERROR(AM29*(1+Dashboard!$D$7)*(1+Dashboard!$D$8)*(1+Dashboard!$D$10),"-")</f>
        <v>-</v>
      </c>
      <c r="AP29" s="112" t="str">
        <f>IF(AND(AN29="-",AO29="-"),"-",IFERROR(AN29*Dashboard!$D$9,0)+IFERROR(AO29*(1-Dashboard!$D$9),0))</f>
        <v>-</v>
      </c>
      <c r="AQ29" s="56">
        <f>IFERROR(OTCT!AQ29*(1+Dashboard!$D$14)^($B29-$B$11),"-")</f>
        <v>3.7188583261911528E-4</v>
      </c>
      <c r="AR29" s="58">
        <f>IFERROR(OTCT!AR29*(1+Dashboard!$D$14)^($B29-$B$11),"-")</f>
        <v>3.7188583261911528E-4</v>
      </c>
      <c r="AT29" s="36">
        <v>2036</v>
      </c>
      <c r="AU29" s="47"/>
      <c r="AV29" s="51" t="str">
        <f>IFERROR(OTCT!AV29*(1+Dashboard!$D$14)^($B29-$B$11),"-")</f>
        <v>-</v>
      </c>
      <c r="AW29" s="49" t="str">
        <f>IFERROR(OTCT!AW29*(1+Dashboard!$D$14)^($B29-$B$11),"-")</f>
        <v>-</v>
      </c>
      <c r="AX29" s="49" t="str">
        <f>IFERROR(OTCT!AX29*(1+Dashboard!$D$14)^($B29-$B$11),"-")</f>
        <v>-</v>
      </c>
      <c r="AY29" s="52" t="str">
        <f>IFERROR(OTCT!AY29*(1+Dashboard!$D$14)^($B29-$B$11),"-")</f>
        <v>-</v>
      </c>
      <c r="AZ29" s="53" t="str">
        <f>IFERROR(OTCT!AZ29*(1+Dashboard!$D$14)^($B29-$B$11),"-")</f>
        <v>-</v>
      </c>
      <c r="BA29" s="55" t="str">
        <f>IFERROR(OTCT!BA29*(1+Dashboard!$D$14)^($B29-$B$11),"-")</f>
        <v>-</v>
      </c>
      <c r="BB29" s="109" t="str">
        <f>IFERROR(AZ29*(1+Dashboard!$D$8),"-")</f>
        <v>-</v>
      </c>
      <c r="BC29" s="119" t="str">
        <f>IFERROR(BA29*(1+Dashboard!$D$7)*(1+Dashboard!$D$8)*(1+Dashboard!$D$10),"-")</f>
        <v>-</v>
      </c>
      <c r="BD29" s="112" t="str">
        <f>IF(AND(BB29="-",BC29="-"),"-",IFERROR(BB29*Dashboard!$D$9,0)+IFERROR(BC29*(1-Dashboard!$D$9),0))</f>
        <v>-</v>
      </c>
      <c r="BE29" s="51" t="str">
        <f>IFERROR(OTCT!BE29*(1+Dashboard!$D$14)^($B29-$B$11),"-")</f>
        <v>-</v>
      </c>
      <c r="BF29" s="49" t="str">
        <f>IFERROR(OTCT!BF29*(1+Dashboard!$D$14)^($B29-$B$11),"-")</f>
        <v>-</v>
      </c>
      <c r="BG29" s="49" t="str">
        <f>IFERROR(OTCT!BG29*(1+Dashboard!$D$14)^($B29-$B$11),"-")</f>
        <v>-</v>
      </c>
      <c r="BH29" s="52" t="str">
        <f>IFERROR(OTCT!BH29*(1+Dashboard!$D$14)^($B29-$B$11),"-")</f>
        <v>-</v>
      </c>
      <c r="BI29" s="53" t="str">
        <f>IFERROR(OTCT!BI29*(1+Dashboard!$D$14)^($B29-$B$11),"-")</f>
        <v>-</v>
      </c>
      <c r="BJ29" s="55" t="str">
        <f>IFERROR(OTCT!BJ29*(1+Dashboard!$D$14)^($B29-$B$11),"-")</f>
        <v>-</v>
      </c>
      <c r="BK29" s="109" t="str">
        <f>IFERROR(BI29*(1+Dashboard!$D$8),"-")</f>
        <v>-</v>
      </c>
      <c r="BL29" s="119" t="str">
        <f>IFERROR(BJ29*(1+Dashboard!$D$7)*(1+Dashboard!$D$8)*(1+Dashboard!$D$10),"-")</f>
        <v>-</v>
      </c>
      <c r="BM29" s="112" t="str">
        <f>IF(AND(BK29="-",BL29="-"),"-",IFERROR(BK29*Dashboard!$D$9,0)+IFERROR(BL29*(1-Dashboard!$D$9),0))</f>
        <v>-</v>
      </c>
      <c r="BO29" s="36">
        <v>2036</v>
      </c>
      <c r="BP29" s="47"/>
      <c r="BQ29" s="59">
        <f>IFERROR(OTCT!BQ29*(1+Dashboard!$D$14)^($B29-$B$11),"-")</f>
        <v>134.25514727216964</v>
      </c>
      <c r="BR29" s="53" t="str">
        <f>IFERROR(OTCT!BR29*(1+Dashboard!$D$14)^($B29-$B$11),"-")</f>
        <v>-</v>
      </c>
      <c r="BS29" s="57" t="str">
        <f>IFERROR(OTCT!BS29*(1+Dashboard!$D$14)^($B29-$B$11),"-")</f>
        <v>-</v>
      </c>
      <c r="BT29" s="112" t="str">
        <f>IF(AND(BR29="-",BS29="-"),"-",IFERROR(BR29*Dashboard!$D$9,0)+IFERROR(BS29*(1-Dashboard!$D$9),0))</f>
        <v>-</v>
      </c>
      <c r="BU29" s="53" t="str">
        <f>IFERROR(OTCT!BU29*(1+Dashboard!$D$14)^($B29-$B$11),"-")</f>
        <v>-</v>
      </c>
      <c r="BV29" s="57" t="str">
        <f>IFERROR(OTCT!BV29*(1+Dashboard!$D$14)^($B29-$B$11),"-")</f>
        <v>-</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f>IFERROR(OTCT!D30*(1+Dashboard!$D$14)^($B30-$B$11),"-")</f>
        <v>9.4978968878667414E-2</v>
      </c>
      <c r="E30" s="49">
        <f>IFERROR(OTCT!E30*(1+Dashboard!$D$14)^($B30-$B$11),"-")</f>
        <v>8.2966191623575353E-2</v>
      </c>
      <c r="F30" s="49">
        <f>IFERROR(OTCT!F30*(1+Dashboard!$D$14)^($B30-$B$11),"-")</f>
        <v>9.0712635010044923E-2</v>
      </c>
      <c r="G30" s="49">
        <f>IFERROR(OTCT!G30*(1+Dashboard!$D$14)^($B30-$B$11),"-")</f>
        <v>7.5736848495782938E-2</v>
      </c>
      <c r="H30" s="50">
        <f>IFERROR(OTCT!H30*(1+Dashboard!$D$14)^($B30-$B$11),"-")</f>
        <v>3.4929186130002008E-3</v>
      </c>
      <c r="I30" s="101">
        <f>IFERROR((D30+$H30)*(1+Dashboard!$D$7)*(1+Dashboard!$D$8),"-")</f>
        <v>0.11485760957028111</v>
      </c>
      <c r="J30" s="102">
        <f>IFERROR((E30+$H30)*(1+Dashboard!$D$7)*(1+Dashboard!$D$8),"-")</f>
        <v>0.10084590617994174</v>
      </c>
      <c r="K30" s="102">
        <f>IFERROR((F30+$H30)*(1+Dashboard!$D$7)*(1+Dashboard!$D$8),"-")</f>
        <v>0.10988135774591984</v>
      </c>
      <c r="L30" s="103">
        <f>IFERROR((G30+$H30)*(1+Dashboard!$D$7)*(1+Dashboard!$D$8),"-")</f>
        <v>9.2413600355684661E-2</v>
      </c>
      <c r="M30" s="53">
        <f>IFERROR(OTCT!M30*(1+Dashboard!$D$14)^($B30-$B$11),"-")</f>
        <v>132.70529961571404</v>
      </c>
      <c r="N30" s="54">
        <f>IFERROR(OTCT!N30*(1+Dashboard!$D$14)^($B30-$B$11),"-")</f>
        <v>151.88160538013889</v>
      </c>
      <c r="O30" s="109">
        <f>M30*(1+Dashboard!$D$8)</f>
        <v>143.32172358497118</v>
      </c>
      <c r="P30" s="111">
        <f>N30*(1+Dashboard!$D$10)*(1+Dashboard!$D$7)*(1+Dashboard!$D$8)</f>
        <v>179.98917978764032</v>
      </c>
      <c r="Q30" s="112">
        <f>O30*Dashboard!$D$9+P30*(1-Dashboard!$D$9)</f>
        <v>161.65545168630575</v>
      </c>
      <c r="R30" s="51">
        <f>IFERROR(OTCT!R30*(1+Dashboard!$D$14)^($B30-$B$11),"-")</f>
        <v>5.441572351709318E-2</v>
      </c>
      <c r="S30" s="49">
        <f>IFERROR(OTCT!S30*(1+Dashboard!$D$14)^($B30-$B$11),"-")</f>
        <v>5.5575437409593087E-2</v>
      </c>
      <c r="T30" s="49">
        <f>IFERROR(OTCT!T30*(1+Dashboard!$D$14)^($B30-$B$11),"-")</f>
        <v>5.3009936609064889E-2</v>
      </c>
      <c r="U30" s="52">
        <f>IFERROR(OTCT!U30*(1+Dashboard!$D$14)^($B30-$B$11),"-")</f>
        <v>5.3346789058181271E-2</v>
      </c>
      <c r="W30" s="36">
        <v>2037</v>
      </c>
      <c r="X30" s="47"/>
      <c r="Y30" s="51" t="str">
        <f>IFERROR(OTCT!Y30*(1+Dashboard!$D$14)^($B30-$B$11),"-")</f>
        <v>-</v>
      </c>
      <c r="Z30" s="49" t="str">
        <f>IFERROR(OTCT!Z30*(1+Dashboard!$D$14)^($B30-$B$11),"-")</f>
        <v>-</v>
      </c>
      <c r="AA30" s="49" t="str">
        <f>IFERROR(OTCT!AA30*(1+Dashboard!$D$14)^($B30-$B$11),"-")</f>
        <v>-</v>
      </c>
      <c r="AB30" s="52" t="str">
        <f>IFERROR(OTCT!AB30*(1+Dashboard!$D$14)^($B30-$B$11),"-")</f>
        <v>-</v>
      </c>
      <c r="AC30" s="53" t="str">
        <f>IFERROR(OTCT!AC30*(1+Dashboard!$D$14)^($B30-$B$11),"-")</f>
        <v>-</v>
      </c>
      <c r="AD30" s="55" t="str">
        <f>IFERROR(OTCT!AD30*(1+Dashboard!$D$14)^($B30-$B$11),"-")</f>
        <v>-</v>
      </c>
      <c r="AE30" s="109" t="str">
        <f>IFERROR(AC30*(1+Dashboard!$D$8),"-")</f>
        <v>-</v>
      </c>
      <c r="AF30" s="119" t="str">
        <f>IFERROR(AD30*(1+Dashboard!$D$7)*(1+Dashboard!$D$8)*(1+Dashboard!$D$10),"-")</f>
        <v>-</v>
      </c>
      <c r="AG30" s="112" t="str">
        <f>IF(AND(AE30="-",AF30="-"),"-",IFERROR(AE30*Dashboard!$D$9,0)+IFERROR(AF30*(1-Dashboard!$D$9),0))</f>
        <v>-</v>
      </c>
      <c r="AH30" s="51" t="str">
        <f>IFERROR(OTCT!AH30*(1+Dashboard!$D$14)^($B30-$B$11),"-")</f>
        <v>-</v>
      </c>
      <c r="AI30" s="49" t="str">
        <f>IFERROR(OTCT!AI30*(1+Dashboard!$D$14)^($B30-$B$11),"-")</f>
        <v>-</v>
      </c>
      <c r="AJ30" s="49" t="str">
        <f>IFERROR(OTCT!AJ30*(1+Dashboard!$D$14)^($B30-$B$11),"-")</f>
        <v>-</v>
      </c>
      <c r="AK30" s="52" t="str">
        <f>IFERROR(OTCT!AK30*(1+Dashboard!$D$14)^($B30-$B$11),"-")</f>
        <v>-</v>
      </c>
      <c r="AL30" s="53" t="str">
        <f>IFERROR(OTCT!AL30*(1+Dashboard!$D$14)^($B30-$B$11),"-")</f>
        <v>-</v>
      </c>
      <c r="AM30" s="55" t="str">
        <f>IFERROR(OTCT!AM30*(1+Dashboard!$D$14)^($B30-$B$11),"-")</f>
        <v>-</v>
      </c>
      <c r="AN30" s="109" t="str">
        <f>IFERROR(AL30*(1+Dashboard!$D$8),"-")</f>
        <v>-</v>
      </c>
      <c r="AO30" s="119" t="str">
        <f>IFERROR(AM30*(1+Dashboard!$D$7)*(1+Dashboard!$D$8)*(1+Dashboard!$D$10),"-")</f>
        <v>-</v>
      </c>
      <c r="AP30" s="112" t="str">
        <f>IF(AND(AN30="-",AO30="-"),"-",IFERROR(AN30*Dashboard!$D$9,0)+IFERROR(AO30*(1-Dashboard!$D$9),0))</f>
        <v>-</v>
      </c>
      <c r="AQ30" s="56">
        <f>IFERROR(OTCT!AQ30*(1+Dashboard!$D$14)^($B30-$B$11),"-")</f>
        <v>3.7932354927149758E-4</v>
      </c>
      <c r="AR30" s="58">
        <f>IFERROR(OTCT!AR30*(1+Dashboard!$D$14)^($B30-$B$11),"-")</f>
        <v>3.7932354927149758E-4</v>
      </c>
      <c r="AT30" s="36">
        <v>2037</v>
      </c>
      <c r="AU30" s="47"/>
      <c r="AV30" s="51" t="str">
        <f>IFERROR(OTCT!AV30*(1+Dashboard!$D$14)^($B30-$B$11),"-")</f>
        <v>-</v>
      </c>
      <c r="AW30" s="49" t="str">
        <f>IFERROR(OTCT!AW30*(1+Dashboard!$D$14)^($B30-$B$11),"-")</f>
        <v>-</v>
      </c>
      <c r="AX30" s="49" t="str">
        <f>IFERROR(OTCT!AX30*(1+Dashboard!$D$14)^($B30-$B$11),"-")</f>
        <v>-</v>
      </c>
      <c r="AY30" s="52" t="str">
        <f>IFERROR(OTCT!AY30*(1+Dashboard!$D$14)^($B30-$B$11),"-")</f>
        <v>-</v>
      </c>
      <c r="AZ30" s="53" t="str">
        <f>IFERROR(OTCT!AZ30*(1+Dashboard!$D$14)^($B30-$B$11),"-")</f>
        <v>-</v>
      </c>
      <c r="BA30" s="55" t="str">
        <f>IFERROR(OTCT!BA30*(1+Dashboard!$D$14)^($B30-$B$11),"-")</f>
        <v>-</v>
      </c>
      <c r="BB30" s="109" t="str">
        <f>IFERROR(AZ30*(1+Dashboard!$D$8),"-")</f>
        <v>-</v>
      </c>
      <c r="BC30" s="119" t="str">
        <f>IFERROR(BA30*(1+Dashboard!$D$7)*(1+Dashboard!$D$8)*(1+Dashboard!$D$10),"-")</f>
        <v>-</v>
      </c>
      <c r="BD30" s="112" t="str">
        <f>IF(AND(BB30="-",BC30="-"),"-",IFERROR(BB30*Dashboard!$D$9,0)+IFERROR(BC30*(1-Dashboard!$D$9),0))</f>
        <v>-</v>
      </c>
      <c r="BE30" s="51" t="str">
        <f>IFERROR(OTCT!BE30*(1+Dashboard!$D$14)^($B30-$B$11),"-")</f>
        <v>-</v>
      </c>
      <c r="BF30" s="49" t="str">
        <f>IFERROR(OTCT!BF30*(1+Dashboard!$D$14)^($B30-$B$11),"-")</f>
        <v>-</v>
      </c>
      <c r="BG30" s="49" t="str">
        <f>IFERROR(OTCT!BG30*(1+Dashboard!$D$14)^($B30-$B$11),"-")</f>
        <v>-</v>
      </c>
      <c r="BH30" s="52" t="str">
        <f>IFERROR(OTCT!BH30*(1+Dashboard!$D$14)^($B30-$B$11),"-")</f>
        <v>-</v>
      </c>
      <c r="BI30" s="53" t="str">
        <f>IFERROR(OTCT!BI30*(1+Dashboard!$D$14)^($B30-$B$11),"-")</f>
        <v>-</v>
      </c>
      <c r="BJ30" s="55" t="str">
        <f>IFERROR(OTCT!BJ30*(1+Dashboard!$D$14)^($B30-$B$11),"-")</f>
        <v>-</v>
      </c>
      <c r="BK30" s="109" t="str">
        <f>IFERROR(BI30*(1+Dashboard!$D$8),"-")</f>
        <v>-</v>
      </c>
      <c r="BL30" s="119" t="str">
        <f>IFERROR(BJ30*(1+Dashboard!$D$7)*(1+Dashboard!$D$8)*(1+Dashboard!$D$10),"-")</f>
        <v>-</v>
      </c>
      <c r="BM30" s="112" t="str">
        <f>IF(AND(BK30="-",BL30="-"),"-",IFERROR(BK30*Dashboard!$D$9,0)+IFERROR(BL30*(1-Dashboard!$D$9),0))</f>
        <v>-</v>
      </c>
      <c r="BO30" s="36">
        <v>2037</v>
      </c>
      <c r="BP30" s="47"/>
      <c r="BQ30" s="59">
        <f>IFERROR(OTCT!BQ30*(1+Dashboard!$D$14)^($B30-$B$11),"-")</f>
        <v>136.94025021761303</v>
      </c>
      <c r="BR30" s="53" t="str">
        <f>IFERROR(OTCT!BR30*(1+Dashboard!$D$14)^($B30-$B$11),"-")</f>
        <v>-</v>
      </c>
      <c r="BS30" s="57" t="str">
        <f>IFERROR(OTCT!BS30*(1+Dashboard!$D$14)^($B30-$B$11),"-")</f>
        <v>-</v>
      </c>
      <c r="BT30" s="112" t="str">
        <f>IF(AND(BR30="-",BS30="-"),"-",IFERROR(BR30*Dashboard!$D$9,0)+IFERROR(BS30*(1-Dashboard!$D$9),0))</f>
        <v>-</v>
      </c>
      <c r="BU30" s="53" t="str">
        <f>IFERROR(OTCT!BU30*(1+Dashboard!$D$14)^($B30-$B$11),"-")</f>
        <v>-</v>
      </c>
      <c r="BV30" s="57" t="str">
        <f>IFERROR(OTCT!BV30*(1+Dashboard!$D$14)^($B30-$B$11),"-")</f>
        <v>-</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f>IFERROR(OTCT!D31*(1+Dashboard!$D$14)^($B31-$B$11),"-")</f>
        <v>9.8660530227532739E-2</v>
      </c>
      <c r="E31" s="49">
        <f>IFERROR(OTCT!E31*(1+Dashboard!$D$14)^($B31-$B$11),"-")</f>
        <v>8.5175819016400339E-2</v>
      </c>
      <c r="F31" s="49">
        <f>IFERROR(OTCT!F31*(1+Dashboard!$D$14)^($B31-$B$11),"-")</f>
        <v>9.7355296653581946E-2</v>
      </c>
      <c r="G31" s="49">
        <f>IFERROR(OTCT!G31*(1+Dashboard!$D$14)^($B31-$B$11),"-")</f>
        <v>8.0682386787757215E-2</v>
      </c>
      <c r="H31" s="50">
        <f>IFERROR(OTCT!H31*(1+Dashboard!$D$14)^($B31-$B$11),"-")</f>
        <v>4.0419980155568707E-3</v>
      </c>
      <c r="I31" s="101">
        <f>IFERROR((D31+$H31)*(1+Dashboard!$D$7)*(1+Dashboard!$D$8),"-")</f>
        <v>0.11979222894273973</v>
      </c>
      <c r="J31" s="102">
        <f>IFERROR((E31+$H31)*(1+Dashboard!$D$7)*(1+Dashboard!$D$8),"-")</f>
        <v>0.1040636617860749</v>
      </c>
      <c r="K31" s="102">
        <f>IFERROR((F31+$H31)*(1+Dashboard!$D$7)*(1+Dashboard!$D$8),"-")</f>
        <v>0.11826980450208352</v>
      </c>
      <c r="L31" s="103">
        <f>IFERROR((G31+$H31)*(1+Dashboard!$D$7)*(1+Dashboard!$D$8),"-")</f>
        <v>9.8822522434585558E-2</v>
      </c>
      <c r="M31" s="53">
        <f>IFERROR(OTCT!M31*(1+Dashboard!$D$14)^($B31-$B$11),"-")</f>
        <v>137.61603958596868</v>
      </c>
      <c r="N31" s="54">
        <f>IFERROR(OTCT!N31*(1+Dashboard!$D$14)^($B31-$B$11),"-")</f>
        <v>157.3990528236462</v>
      </c>
      <c r="O31" s="109">
        <f>M31*(1+Dashboard!$D$8)</f>
        <v>148.62532275284619</v>
      </c>
      <c r="P31" s="111">
        <f>N31*(1+Dashboard!$D$10)*(1+Dashboard!$D$7)*(1+Dashboard!$D$8)</f>
        <v>186.52769929691695</v>
      </c>
      <c r="Q31" s="112">
        <f>O31*Dashboard!$D$9+P31*(1-Dashboard!$D$9)</f>
        <v>167.57651102488157</v>
      </c>
      <c r="R31" s="51">
        <f>IFERROR(OTCT!R31*(1+Dashboard!$D$14)^($B31-$B$11),"-")</f>
        <v>5.4905622953778953E-2</v>
      </c>
      <c r="S31" s="49">
        <f>IFERROR(OTCT!S31*(1+Dashboard!$D$14)^($B31-$B$11),"-")</f>
        <v>5.6075777637027015E-2</v>
      </c>
      <c r="T31" s="49">
        <f>IFERROR(OTCT!T31*(1+Dashboard!$D$14)^($B31-$B$11),"-")</f>
        <v>5.3487179883710892E-2</v>
      </c>
      <c r="U31" s="52">
        <f>IFERROR(OTCT!U31*(1+Dashboard!$D$14)^($B31-$B$11),"-")</f>
        <v>5.3827064982480757E-2</v>
      </c>
      <c r="W31" s="36">
        <v>2038</v>
      </c>
      <c r="X31" s="47"/>
      <c r="Y31" s="51" t="str">
        <f>IFERROR(OTCT!Y31*(1+Dashboard!$D$14)^($B31-$B$11),"-")</f>
        <v>-</v>
      </c>
      <c r="Z31" s="49" t="str">
        <f>IFERROR(OTCT!Z31*(1+Dashboard!$D$14)^($B31-$B$11),"-")</f>
        <v>-</v>
      </c>
      <c r="AA31" s="49" t="str">
        <f>IFERROR(OTCT!AA31*(1+Dashboard!$D$14)^($B31-$B$11),"-")</f>
        <v>-</v>
      </c>
      <c r="AB31" s="52" t="str">
        <f>IFERROR(OTCT!AB31*(1+Dashboard!$D$14)^($B31-$B$11),"-")</f>
        <v>-</v>
      </c>
      <c r="AC31" s="53" t="str">
        <f>IFERROR(OTCT!AC31*(1+Dashboard!$D$14)^($B31-$B$11),"-")</f>
        <v>-</v>
      </c>
      <c r="AD31" s="55" t="str">
        <f>IFERROR(OTCT!AD31*(1+Dashboard!$D$14)^($B31-$B$11),"-")</f>
        <v>-</v>
      </c>
      <c r="AE31" s="109" t="str">
        <f>IFERROR(AC31*(1+Dashboard!$D$8),"-")</f>
        <v>-</v>
      </c>
      <c r="AF31" s="119" t="str">
        <f>IFERROR(AD31*(1+Dashboard!$D$7)*(1+Dashboard!$D$8)*(1+Dashboard!$D$10),"-")</f>
        <v>-</v>
      </c>
      <c r="AG31" s="112" t="str">
        <f>IF(AND(AE31="-",AF31="-"),"-",IFERROR(AE31*Dashboard!$D$9,0)+IFERROR(AF31*(1-Dashboard!$D$9),0))</f>
        <v>-</v>
      </c>
      <c r="AH31" s="51" t="str">
        <f>IFERROR(OTCT!AH31*(1+Dashboard!$D$14)^($B31-$B$11),"-")</f>
        <v>-</v>
      </c>
      <c r="AI31" s="49" t="str">
        <f>IFERROR(OTCT!AI31*(1+Dashboard!$D$14)^($B31-$B$11),"-")</f>
        <v>-</v>
      </c>
      <c r="AJ31" s="49" t="str">
        <f>IFERROR(OTCT!AJ31*(1+Dashboard!$D$14)^($B31-$B$11),"-")</f>
        <v>-</v>
      </c>
      <c r="AK31" s="52" t="str">
        <f>IFERROR(OTCT!AK31*(1+Dashboard!$D$14)^($B31-$B$11),"-")</f>
        <v>-</v>
      </c>
      <c r="AL31" s="53" t="str">
        <f>IFERROR(OTCT!AL31*(1+Dashboard!$D$14)^($B31-$B$11),"-")</f>
        <v>-</v>
      </c>
      <c r="AM31" s="55" t="str">
        <f>IFERROR(OTCT!AM31*(1+Dashboard!$D$14)^($B31-$B$11),"-")</f>
        <v>-</v>
      </c>
      <c r="AN31" s="109" t="str">
        <f>IFERROR(AL31*(1+Dashboard!$D$8),"-")</f>
        <v>-</v>
      </c>
      <c r="AO31" s="119" t="str">
        <f>IFERROR(AM31*(1+Dashboard!$D$7)*(1+Dashboard!$D$8)*(1+Dashboard!$D$10),"-")</f>
        <v>-</v>
      </c>
      <c r="AP31" s="112" t="str">
        <f>IF(AND(AN31="-",AO31="-"),"-",IFERROR(AN31*Dashboard!$D$9,0)+IFERROR(AO31*(1-Dashboard!$D$9),0))</f>
        <v>-</v>
      </c>
      <c r="AQ31" s="56">
        <f>IFERROR(OTCT!AQ31*(1+Dashboard!$D$14)^($B31-$B$11),"-")</f>
        <v>3.8691002025692756E-4</v>
      </c>
      <c r="AR31" s="58">
        <f>IFERROR(OTCT!AR31*(1+Dashboard!$D$14)^($B31-$B$11),"-")</f>
        <v>3.8691002025692756E-4</v>
      </c>
      <c r="AT31" s="36">
        <v>2038</v>
      </c>
      <c r="AU31" s="47"/>
      <c r="AV31" s="51" t="str">
        <f>IFERROR(OTCT!AV31*(1+Dashboard!$D$14)^($B31-$B$11),"-")</f>
        <v>-</v>
      </c>
      <c r="AW31" s="49" t="str">
        <f>IFERROR(OTCT!AW31*(1+Dashboard!$D$14)^($B31-$B$11),"-")</f>
        <v>-</v>
      </c>
      <c r="AX31" s="49" t="str">
        <f>IFERROR(OTCT!AX31*(1+Dashboard!$D$14)^($B31-$B$11),"-")</f>
        <v>-</v>
      </c>
      <c r="AY31" s="52" t="str">
        <f>IFERROR(OTCT!AY31*(1+Dashboard!$D$14)^($B31-$B$11),"-")</f>
        <v>-</v>
      </c>
      <c r="AZ31" s="53" t="str">
        <f>IFERROR(OTCT!AZ31*(1+Dashboard!$D$14)^($B31-$B$11),"-")</f>
        <v>-</v>
      </c>
      <c r="BA31" s="55" t="str">
        <f>IFERROR(OTCT!BA31*(1+Dashboard!$D$14)^($B31-$B$11),"-")</f>
        <v>-</v>
      </c>
      <c r="BB31" s="109" t="str">
        <f>IFERROR(AZ31*(1+Dashboard!$D$8),"-")</f>
        <v>-</v>
      </c>
      <c r="BC31" s="119" t="str">
        <f>IFERROR(BA31*(1+Dashboard!$D$7)*(1+Dashboard!$D$8)*(1+Dashboard!$D$10),"-")</f>
        <v>-</v>
      </c>
      <c r="BD31" s="112" t="str">
        <f>IF(AND(BB31="-",BC31="-"),"-",IFERROR(BB31*Dashboard!$D$9,0)+IFERROR(BC31*(1-Dashboard!$D$9),0))</f>
        <v>-</v>
      </c>
      <c r="BE31" s="51" t="str">
        <f>IFERROR(OTCT!BE31*(1+Dashboard!$D$14)^($B31-$B$11),"-")</f>
        <v>-</v>
      </c>
      <c r="BF31" s="49" t="str">
        <f>IFERROR(OTCT!BF31*(1+Dashboard!$D$14)^($B31-$B$11),"-")</f>
        <v>-</v>
      </c>
      <c r="BG31" s="49" t="str">
        <f>IFERROR(OTCT!BG31*(1+Dashboard!$D$14)^($B31-$B$11),"-")</f>
        <v>-</v>
      </c>
      <c r="BH31" s="52" t="str">
        <f>IFERROR(OTCT!BH31*(1+Dashboard!$D$14)^($B31-$B$11),"-")</f>
        <v>-</v>
      </c>
      <c r="BI31" s="53" t="str">
        <f>IFERROR(OTCT!BI31*(1+Dashboard!$D$14)^($B31-$B$11),"-")</f>
        <v>-</v>
      </c>
      <c r="BJ31" s="55" t="str">
        <f>IFERROR(OTCT!BJ31*(1+Dashboard!$D$14)^($B31-$B$11),"-")</f>
        <v>-</v>
      </c>
      <c r="BK31" s="109" t="str">
        <f>IFERROR(BI31*(1+Dashboard!$D$8),"-")</f>
        <v>-</v>
      </c>
      <c r="BL31" s="119" t="str">
        <f>IFERROR(BJ31*(1+Dashboard!$D$7)*(1+Dashboard!$D$8)*(1+Dashboard!$D$10),"-")</f>
        <v>-</v>
      </c>
      <c r="BM31" s="112" t="str">
        <f>IF(AND(BK31="-",BL31="-"),"-",IFERROR(BK31*Dashboard!$D$9,0)+IFERROR(BL31*(1-Dashboard!$D$9),0))</f>
        <v>-</v>
      </c>
      <c r="BO31" s="36">
        <v>2038</v>
      </c>
      <c r="BP31" s="47"/>
      <c r="BQ31" s="59">
        <f>IFERROR(OTCT!BQ31*(1+Dashboard!$D$14)^($B31-$B$11),"-")</f>
        <v>139.67905522196529</v>
      </c>
      <c r="BR31" s="53" t="str">
        <f>IFERROR(OTCT!BR31*(1+Dashboard!$D$14)^($B31-$B$11),"-")</f>
        <v>-</v>
      </c>
      <c r="BS31" s="57" t="str">
        <f>IFERROR(OTCT!BS31*(1+Dashboard!$D$14)^($B31-$B$11),"-")</f>
        <v>-</v>
      </c>
      <c r="BT31" s="112" t="str">
        <f>IF(AND(BR31="-",BS31="-"),"-",IFERROR(BR31*Dashboard!$D$9,0)+IFERROR(BS31*(1-Dashboard!$D$9),0))</f>
        <v>-</v>
      </c>
      <c r="BU31" s="53" t="str">
        <f>IFERROR(OTCT!BU31*(1+Dashboard!$D$14)^($B31-$B$11),"-")</f>
        <v>-</v>
      </c>
      <c r="BV31" s="57" t="str">
        <f>IFERROR(OTCT!BV31*(1+Dashboard!$D$14)^($B31-$B$11),"-")</f>
        <v>-</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f>IFERROR(OTCT!D32*(1+Dashboard!$D$14)^($B32-$B$11),"-")</f>
        <v>0.1024847957363345</v>
      </c>
      <c r="E32" s="49">
        <f>IFERROR(OTCT!E32*(1+Dashboard!$D$14)^($B32-$B$11),"-")</f>
        <v>8.7444295117591664E-2</v>
      </c>
      <c r="F32" s="49">
        <f>IFERROR(OTCT!F32*(1+Dashboard!$D$14)^($B32-$B$11),"-")</f>
        <v>0.104484383961037</v>
      </c>
      <c r="G32" s="49">
        <f>IFERROR(OTCT!G32*(1+Dashboard!$D$14)^($B32-$B$11),"-")</f>
        <v>8.5950863642441089E-2</v>
      </c>
      <c r="H32" s="50">
        <f>IFERROR(OTCT!H32*(1+Dashboard!$D$14)^($B32-$B$11),"-")</f>
        <v>4.6773915363955646E-3</v>
      </c>
      <c r="I32" s="101">
        <f>IFERROR((D32+$H32)*(1+Dashboard!$D$7)*(1+Dashboard!$D$8),"-")</f>
        <v>0.12499397523491237</v>
      </c>
      <c r="J32" s="102">
        <f>IFERROR((E32+$H32)*(1+Dashboard!$D$7)*(1+Dashboard!$D$8),"-")</f>
        <v>0.10745073531321073</v>
      </c>
      <c r="K32" s="102">
        <f>IFERROR((F32+$H32)*(1+Dashboard!$D$7)*(1+Dashboard!$D$8),"-")</f>
        <v>0.12732629494020536</v>
      </c>
      <c r="L32" s="103">
        <f>IFERROR((G32+$H32)*(1+Dashboard!$D$7)*(1+Dashboard!$D$8),"-")</f>
        <v>0.1057087968405951</v>
      </c>
      <c r="M32" s="53">
        <f>IFERROR(OTCT!M32*(1+Dashboard!$D$14)^($B32-$B$11),"-")</f>
        <v>142.70850076197235</v>
      </c>
      <c r="N32" s="54">
        <f>IFERROR(OTCT!N32*(1+Dashboard!$D$14)^($B32-$B$11),"-")</f>
        <v>163.11693419208913</v>
      </c>
      <c r="O32" s="109">
        <f>M32*(1+Dashboard!$D$8)</f>
        <v>154.12518082293013</v>
      </c>
      <c r="P32" s="111">
        <f>N32*(1+Dashboard!$D$10)*(1+Dashboard!$D$7)*(1+Dashboard!$D$8)</f>
        <v>193.30374551431922</v>
      </c>
      <c r="Q32" s="112">
        <f>O32*Dashboard!$D$9+P32*(1-Dashboard!$D$9)</f>
        <v>173.71446316862466</v>
      </c>
      <c r="R32" s="51">
        <f>IFERROR(OTCT!R32*(1+Dashboard!$D$14)^($B32-$B$11),"-")</f>
        <v>5.5399932907178498E-2</v>
      </c>
      <c r="S32" s="49">
        <f>IFERROR(OTCT!S32*(1+Dashboard!$D$14)^($B32-$B$11),"-")</f>
        <v>5.6580622378592675E-2</v>
      </c>
      <c r="T32" s="49">
        <f>IFERROR(OTCT!T32*(1+Dashboard!$D$14)^($B32-$B$11),"-")</f>
        <v>5.396871973288167E-2</v>
      </c>
      <c r="U32" s="52">
        <f>IFERROR(OTCT!U32*(1+Dashboard!$D$14)^($B32-$B$11),"-")</f>
        <v>5.4311664783953238E-2</v>
      </c>
      <c r="W32" s="36">
        <v>2039</v>
      </c>
      <c r="X32" s="47"/>
      <c r="Y32" s="51" t="str">
        <f>IFERROR(OTCT!Y32*(1+Dashboard!$D$14)^($B32-$B$11),"-")</f>
        <v>-</v>
      </c>
      <c r="Z32" s="49" t="str">
        <f>IFERROR(OTCT!Z32*(1+Dashboard!$D$14)^($B32-$B$11),"-")</f>
        <v>-</v>
      </c>
      <c r="AA32" s="49" t="str">
        <f>IFERROR(OTCT!AA32*(1+Dashboard!$D$14)^($B32-$B$11),"-")</f>
        <v>-</v>
      </c>
      <c r="AB32" s="52" t="str">
        <f>IFERROR(OTCT!AB32*(1+Dashboard!$D$14)^($B32-$B$11),"-")</f>
        <v>-</v>
      </c>
      <c r="AC32" s="53" t="str">
        <f>IFERROR(OTCT!AC32*(1+Dashboard!$D$14)^($B32-$B$11),"-")</f>
        <v>-</v>
      </c>
      <c r="AD32" s="55" t="str">
        <f>IFERROR(OTCT!AD32*(1+Dashboard!$D$14)^($B32-$B$11),"-")</f>
        <v>-</v>
      </c>
      <c r="AE32" s="109" t="str">
        <f>IFERROR(AC32*(1+Dashboard!$D$8),"-")</f>
        <v>-</v>
      </c>
      <c r="AF32" s="119" t="str">
        <f>IFERROR(AD32*(1+Dashboard!$D$7)*(1+Dashboard!$D$8)*(1+Dashboard!$D$10),"-")</f>
        <v>-</v>
      </c>
      <c r="AG32" s="112" t="str">
        <f>IF(AND(AE32="-",AF32="-"),"-",IFERROR(AE32*Dashboard!$D$9,0)+IFERROR(AF32*(1-Dashboard!$D$9),0))</f>
        <v>-</v>
      </c>
      <c r="AH32" s="51" t="str">
        <f>IFERROR(OTCT!AH32*(1+Dashboard!$D$14)^($B32-$B$11),"-")</f>
        <v>-</v>
      </c>
      <c r="AI32" s="49" t="str">
        <f>IFERROR(OTCT!AI32*(1+Dashboard!$D$14)^($B32-$B$11),"-")</f>
        <v>-</v>
      </c>
      <c r="AJ32" s="49" t="str">
        <f>IFERROR(OTCT!AJ32*(1+Dashboard!$D$14)^($B32-$B$11),"-")</f>
        <v>-</v>
      </c>
      <c r="AK32" s="52" t="str">
        <f>IFERROR(OTCT!AK32*(1+Dashboard!$D$14)^($B32-$B$11),"-")</f>
        <v>-</v>
      </c>
      <c r="AL32" s="53" t="str">
        <f>IFERROR(OTCT!AL32*(1+Dashboard!$D$14)^($B32-$B$11),"-")</f>
        <v>-</v>
      </c>
      <c r="AM32" s="55" t="str">
        <f>IFERROR(OTCT!AM32*(1+Dashboard!$D$14)^($B32-$B$11),"-")</f>
        <v>-</v>
      </c>
      <c r="AN32" s="109" t="str">
        <f>IFERROR(AL32*(1+Dashboard!$D$8),"-")</f>
        <v>-</v>
      </c>
      <c r="AO32" s="119" t="str">
        <f>IFERROR(AM32*(1+Dashboard!$D$7)*(1+Dashboard!$D$8)*(1+Dashboard!$D$10),"-")</f>
        <v>-</v>
      </c>
      <c r="AP32" s="112" t="str">
        <f>IF(AND(AN32="-",AO32="-"),"-",IFERROR(AN32*Dashboard!$D$9,0)+IFERROR(AO32*(1-Dashboard!$D$9),0))</f>
        <v>-</v>
      </c>
      <c r="AQ32" s="56">
        <f>IFERROR(OTCT!AQ32*(1+Dashboard!$D$14)^($B32-$B$11),"-")</f>
        <v>3.9464822066206609E-4</v>
      </c>
      <c r="AR32" s="58">
        <f>IFERROR(OTCT!AR32*(1+Dashboard!$D$14)^($B32-$B$11),"-")</f>
        <v>3.9464822066206609E-4</v>
      </c>
      <c r="AT32" s="36">
        <v>2039</v>
      </c>
      <c r="AU32" s="47"/>
      <c r="AV32" s="51" t="str">
        <f>IFERROR(OTCT!AV32*(1+Dashboard!$D$14)^($B32-$B$11),"-")</f>
        <v>-</v>
      </c>
      <c r="AW32" s="49" t="str">
        <f>IFERROR(OTCT!AW32*(1+Dashboard!$D$14)^($B32-$B$11),"-")</f>
        <v>-</v>
      </c>
      <c r="AX32" s="49" t="str">
        <f>IFERROR(OTCT!AX32*(1+Dashboard!$D$14)^($B32-$B$11),"-")</f>
        <v>-</v>
      </c>
      <c r="AY32" s="52" t="str">
        <f>IFERROR(OTCT!AY32*(1+Dashboard!$D$14)^($B32-$B$11),"-")</f>
        <v>-</v>
      </c>
      <c r="AZ32" s="53" t="str">
        <f>IFERROR(OTCT!AZ32*(1+Dashboard!$D$14)^($B32-$B$11),"-")</f>
        <v>-</v>
      </c>
      <c r="BA32" s="55" t="str">
        <f>IFERROR(OTCT!BA32*(1+Dashboard!$D$14)^($B32-$B$11),"-")</f>
        <v>-</v>
      </c>
      <c r="BB32" s="109" t="str">
        <f>IFERROR(AZ32*(1+Dashboard!$D$8),"-")</f>
        <v>-</v>
      </c>
      <c r="BC32" s="119" t="str">
        <f>IFERROR(BA32*(1+Dashboard!$D$7)*(1+Dashboard!$D$8)*(1+Dashboard!$D$10),"-")</f>
        <v>-</v>
      </c>
      <c r="BD32" s="112" t="str">
        <f>IF(AND(BB32="-",BC32="-"),"-",IFERROR(BB32*Dashboard!$D$9,0)+IFERROR(BC32*(1-Dashboard!$D$9),0))</f>
        <v>-</v>
      </c>
      <c r="BE32" s="51" t="str">
        <f>IFERROR(OTCT!BE32*(1+Dashboard!$D$14)^($B32-$B$11),"-")</f>
        <v>-</v>
      </c>
      <c r="BF32" s="49" t="str">
        <f>IFERROR(OTCT!BF32*(1+Dashboard!$D$14)^($B32-$B$11),"-")</f>
        <v>-</v>
      </c>
      <c r="BG32" s="49" t="str">
        <f>IFERROR(OTCT!BG32*(1+Dashboard!$D$14)^($B32-$B$11),"-")</f>
        <v>-</v>
      </c>
      <c r="BH32" s="52" t="str">
        <f>IFERROR(OTCT!BH32*(1+Dashboard!$D$14)^($B32-$B$11),"-")</f>
        <v>-</v>
      </c>
      <c r="BI32" s="53" t="str">
        <f>IFERROR(OTCT!BI32*(1+Dashboard!$D$14)^($B32-$B$11),"-")</f>
        <v>-</v>
      </c>
      <c r="BJ32" s="55" t="str">
        <f>IFERROR(OTCT!BJ32*(1+Dashboard!$D$14)^($B32-$B$11),"-")</f>
        <v>-</v>
      </c>
      <c r="BK32" s="109" t="str">
        <f>IFERROR(BI32*(1+Dashboard!$D$8),"-")</f>
        <v>-</v>
      </c>
      <c r="BL32" s="119" t="str">
        <f>IFERROR(BJ32*(1+Dashboard!$D$7)*(1+Dashboard!$D$8)*(1+Dashboard!$D$10),"-")</f>
        <v>-</v>
      </c>
      <c r="BM32" s="112" t="str">
        <f>IF(AND(BK32="-",BL32="-"),"-",IFERROR(BK32*Dashboard!$D$9,0)+IFERROR(BL32*(1-Dashboard!$D$9),0))</f>
        <v>-</v>
      </c>
      <c r="BO32" s="36">
        <v>2039</v>
      </c>
      <c r="BP32" s="47"/>
      <c r="BQ32" s="59">
        <f>IFERROR(OTCT!BQ32*(1+Dashboard!$D$14)^($B32-$B$11),"-")</f>
        <v>142.4726363264046</v>
      </c>
      <c r="BR32" s="53" t="str">
        <f>IFERROR(OTCT!BR32*(1+Dashboard!$D$14)^($B32-$B$11),"-")</f>
        <v>-</v>
      </c>
      <c r="BS32" s="57" t="str">
        <f>IFERROR(OTCT!BS32*(1+Dashboard!$D$14)^($B32-$B$11),"-")</f>
        <v>-</v>
      </c>
      <c r="BT32" s="112" t="str">
        <f>IF(AND(BR32="-",BS32="-"),"-",IFERROR(BR32*Dashboard!$D$9,0)+IFERROR(BS32*(1-Dashboard!$D$9),0))</f>
        <v>-</v>
      </c>
      <c r="BU32" s="53" t="str">
        <f>IFERROR(OTCT!BU32*(1+Dashboard!$D$14)^($B32-$B$11),"-")</f>
        <v>-</v>
      </c>
      <c r="BV32" s="57" t="str">
        <f>IFERROR(OTCT!BV32*(1+Dashboard!$D$14)^($B32-$B$11),"-")</f>
        <v>-</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f>IFERROR(OTCT!D33*(1+Dashboard!$D$14)^($B33-$B$11),"-")</f>
        <v>0.10645729688352258</v>
      </c>
      <c r="E33" s="49">
        <f>IFERROR(OTCT!E33*(1+Dashboard!$D$14)^($B33-$B$11),"-")</f>
        <v>8.9773187236863033E-2</v>
      </c>
      <c r="F33" s="49">
        <f>IFERROR(OTCT!F33*(1+Dashboard!$D$14)^($B33-$B$11),"-")</f>
        <v>0.11213551667931509</v>
      </c>
      <c r="G33" s="49">
        <f>IFERROR(OTCT!G33*(1+Dashboard!$D$14)^($B33-$B$11),"-")</f>
        <v>9.1563366615754274E-2</v>
      </c>
      <c r="H33" s="50">
        <f>IFERROR(OTCT!H33*(1+Dashboard!$D$14)^($B33-$B$11),"-")</f>
        <v>5.4126675719633451E-3</v>
      </c>
      <c r="I33" s="101">
        <f>IFERROR((D33+$H33)*(1+Dashboard!$D$7)*(1+Dashboard!$D$8),"-")</f>
        <v>0.13048512654087879</v>
      </c>
      <c r="J33" s="102">
        <f>IFERROR((E33+$H33)*(1+Dashboard!$D$7)*(1+Dashboard!$D$8),"-")</f>
        <v>0.1110247810490151</v>
      </c>
      <c r="K33" s="102">
        <f>IFERROR((F33+$H33)*(1+Dashboard!$D$7)*(1+Dashboard!$D$8),"-")</f>
        <v>0.13710820211069119</v>
      </c>
      <c r="L33" s="103">
        <f>IFERROR((G33+$H33)*(1+Dashboard!$D$7)*(1+Dashboard!$D$8),"-")</f>
        <v>0.11311284627655385</v>
      </c>
      <c r="M33" s="53">
        <f>IFERROR(OTCT!M33*(1+Dashboard!$D$14)^($B33-$B$11),"-")</f>
        <v>147.98940771004683</v>
      </c>
      <c r="N33" s="54">
        <f>IFERROR(OTCT!N33*(1+Dashboard!$D$14)^($B33-$B$11),"-")</f>
        <v>169.04253070720594</v>
      </c>
      <c r="O33" s="109">
        <f>M33*(1+Dashboard!$D$8)</f>
        <v>159.82856032685058</v>
      </c>
      <c r="P33" s="111">
        <f>N33*(1+Dashboard!$D$10)*(1+Dashboard!$D$7)*(1+Dashboard!$D$8)</f>
        <v>200.32594714195517</v>
      </c>
      <c r="Q33" s="112">
        <f>O33*Dashboard!$D$9+P33*(1-Dashboard!$D$9)</f>
        <v>180.07725373440286</v>
      </c>
      <c r="R33" s="51">
        <f>IFERROR(OTCT!R33*(1+Dashboard!$D$14)^($B33-$B$11),"-")</f>
        <v>5.5898693084742442E-2</v>
      </c>
      <c r="S33" s="49">
        <f>IFERROR(OTCT!S33*(1+Dashboard!$D$14)^($B33-$B$11),"-")</f>
        <v>5.7090012187990244E-2</v>
      </c>
      <c r="T33" s="49">
        <f>IFERROR(OTCT!T33*(1+Dashboard!$D$14)^($B33-$B$11),"-")</f>
        <v>5.4454594838217449E-2</v>
      </c>
      <c r="U33" s="52">
        <f>IFERROR(OTCT!U33*(1+Dashboard!$D$14)^($B33-$B$11),"-")</f>
        <v>5.4800627390042017E-2</v>
      </c>
      <c r="W33" s="36">
        <v>2040</v>
      </c>
      <c r="X33" s="47"/>
      <c r="Y33" s="51" t="str">
        <f>IFERROR(OTCT!Y33*(1+Dashboard!$D$14)^($B33-$B$11),"-")</f>
        <v>-</v>
      </c>
      <c r="Z33" s="49" t="str">
        <f>IFERROR(OTCT!Z33*(1+Dashboard!$D$14)^($B33-$B$11),"-")</f>
        <v>-</v>
      </c>
      <c r="AA33" s="49" t="str">
        <f>IFERROR(OTCT!AA33*(1+Dashboard!$D$14)^($B33-$B$11),"-")</f>
        <v>-</v>
      </c>
      <c r="AB33" s="52" t="str">
        <f>IFERROR(OTCT!AB33*(1+Dashboard!$D$14)^($B33-$B$11),"-")</f>
        <v>-</v>
      </c>
      <c r="AC33" s="53" t="str">
        <f>IFERROR(OTCT!AC33*(1+Dashboard!$D$14)^($B33-$B$11),"-")</f>
        <v>-</v>
      </c>
      <c r="AD33" s="55" t="str">
        <f>IFERROR(OTCT!AD33*(1+Dashboard!$D$14)^($B33-$B$11),"-")</f>
        <v>-</v>
      </c>
      <c r="AE33" s="109" t="str">
        <f>IFERROR(AC33*(1+Dashboard!$D$8),"-")</f>
        <v>-</v>
      </c>
      <c r="AF33" s="119" t="str">
        <f>IFERROR(AD33*(1+Dashboard!$D$7)*(1+Dashboard!$D$8)*(1+Dashboard!$D$10),"-")</f>
        <v>-</v>
      </c>
      <c r="AG33" s="112" t="str">
        <f>IF(AND(AE33="-",AF33="-"),"-",IFERROR(AE33*Dashboard!$D$9,0)+IFERROR(AF33*(1-Dashboard!$D$9),0))</f>
        <v>-</v>
      </c>
      <c r="AH33" s="51" t="str">
        <f>IFERROR(OTCT!AH33*(1+Dashboard!$D$14)^($B33-$B$11),"-")</f>
        <v>-</v>
      </c>
      <c r="AI33" s="49" t="str">
        <f>IFERROR(OTCT!AI33*(1+Dashboard!$D$14)^($B33-$B$11),"-")</f>
        <v>-</v>
      </c>
      <c r="AJ33" s="49" t="str">
        <f>IFERROR(OTCT!AJ33*(1+Dashboard!$D$14)^($B33-$B$11),"-")</f>
        <v>-</v>
      </c>
      <c r="AK33" s="52" t="str">
        <f>IFERROR(OTCT!AK33*(1+Dashboard!$D$14)^($B33-$B$11),"-")</f>
        <v>-</v>
      </c>
      <c r="AL33" s="53" t="str">
        <f>IFERROR(OTCT!AL33*(1+Dashboard!$D$14)^($B33-$B$11),"-")</f>
        <v>-</v>
      </c>
      <c r="AM33" s="55" t="str">
        <f>IFERROR(OTCT!AM33*(1+Dashboard!$D$14)^($B33-$B$11),"-")</f>
        <v>-</v>
      </c>
      <c r="AN33" s="109" t="str">
        <f>IFERROR(AL33*(1+Dashboard!$D$8),"-")</f>
        <v>-</v>
      </c>
      <c r="AO33" s="119" t="str">
        <f>IFERROR(AM33*(1+Dashboard!$D$7)*(1+Dashboard!$D$8)*(1+Dashboard!$D$10),"-")</f>
        <v>-</v>
      </c>
      <c r="AP33" s="112" t="str">
        <f>IF(AND(AN33="-",AO33="-"),"-",IFERROR(AN33*Dashboard!$D$9,0)+IFERROR(AO33*(1-Dashboard!$D$9),0))</f>
        <v>-</v>
      </c>
      <c r="AQ33" s="56">
        <f>IFERROR(OTCT!AQ33*(1+Dashboard!$D$14)^($B33-$B$11),"-")</f>
        <v>4.0254118507530742E-4</v>
      </c>
      <c r="AR33" s="58">
        <f>IFERROR(OTCT!AR33*(1+Dashboard!$D$14)^($B33-$B$11),"-")</f>
        <v>4.0254118507530742E-4</v>
      </c>
      <c r="AT33" s="36">
        <v>2040</v>
      </c>
      <c r="AU33" s="47"/>
      <c r="AV33" s="51" t="str">
        <f>IFERROR(OTCT!AV33*(1+Dashboard!$D$14)^($B33-$B$11),"-")</f>
        <v>-</v>
      </c>
      <c r="AW33" s="49" t="str">
        <f>IFERROR(OTCT!AW33*(1+Dashboard!$D$14)^($B33-$B$11),"-")</f>
        <v>-</v>
      </c>
      <c r="AX33" s="49" t="str">
        <f>IFERROR(OTCT!AX33*(1+Dashboard!$D$14)^($B33-$B$11),"-")</f>
        <v>-</v>
      </c>
      <c r="AY33" s="52" t="str">
        <f>IFERROR(OTCT!AY33*(1+Dashboard!$D$14)^($B33-$B$11),"-")</f>
        <v>-</v>
      </c>
      <c r="AZ33" s="53" t="str">
        <f>IFERROR(OTCT!AZ33*(1+Dashboard!$D$14)^($B33-$B$11),"-")</f>
        <v>-</v>
      </c>
      <c r="BA33" s="55" t="str">
        <f>IFERROR(OTCT!BA33*(1+Dashboard!$D$14)^($B33-$B$11),"-")</f>
        <v>-</v>
      </c>
      <c r="BB33" s="109" t="str">
        <f>IFERROR(AZ33*(1+Dashboard!$D$8),"-")</f>
        <v>-</v>
      </c>
      <c r="BC33" s="119" t="str">
        <f>IFERROR(BA33*(1+Dashboard!$D$7)*(1+Dashboard!$D$8)*(1+Dashboard!$D$10),"-")</f>
        <v>-</v>
      </c>
      <c r="BD33" s="112" t="str">
        <f>IF(AND(BB33="-",BC33="-"),"-",IFERROR(BB33*Dashboard!$D$9,0)+IFERROR(BC33*(1-Dashboard!$D$9),0))</f>
        <v>-</v>
      </c>
      <c r="BE33" s="51" t="str">
        <f>IFERROR(OTCT!BE33*(1+Dashboard!$D$14)^($B33-$B$11),"-")</f>
        <v>-</v>
      </c>
      <c r="BF33" s="49" t="str">
        <f>IFERROR(OTCT!BF33*(1+Dashboard!$D$14)^($B33-$B$11),"-")</f>
        <v>-</v>
      </c>
      <c r="BG33" s="49" t="str">
        <f>IFERROR(OTCT!BG33*(1+Dashboard!$D$14)^($B33-$B$11),"-")</f>
        <v>-</v>
      </c>
      <c r="BH33" s="52" t="str">
        <f>IFERROR(OTCT!BH33*(1+Dashboard!$D$14)^($B33-$B$11),"-")</f>
        <v>-</v>
      </c>
      <c r="BI33" s="53" t="str">
        <f>IFERROR(OTCT!BI33*(1+Dashboard!$D$14)^($B33-$B$11),"-")</f>
        <v>-</v>
      </c>
      <c r="BJ33" s="55" t="str">
        <f>IFERROR(OTCT!BJ33*(1+Dashboard!$D$14)^($B33-$B$11),"-")</f>
        <v>-</v>
      </c>
      <c r="BK33" s="109" t="str">
        <f>IFERROR(BI33*(1+Dashboard!$D$8),"-")</f>
        <v>-</v>
      </c>
      <c r="BL33" s="119" t="str">
        <f>IFERROR(BJ33*(1+Dashboard!$D$7)*(1+Dashboard!$D$8)*(1+Dashboard!$D$10),"-")</f>
        <v>-</v>
      </c>
      <c r="BM33" s="112" t="str">
        <f>IF(AND(BK33="-",BL33="-"),"-",IFERROR(BK33*Dashboard!$D$9,0)+IFERROR(BL33*(1-Dashboard!$D$9),0))</f>
        <v>-</v>
      </c>
      <c r="BO33" s="36">
        <v>2040</v>
      </c>
      <c r="BP33" s="47"/>
      <c r="BQ33" s="59">
        <f>IFERROR(OTCT!BQ33*(1+Dashboard!$D$14)^($B33-$B$11),"-")</f>
        <v>145.32208905293268</v>
      </c>
      <c r="BR33" s="53" t="str">
        <f>IFERROR(OTCT!BR33*(1+Dashboard!$D$14)^($B33-$B$11),"-")</f>
        <v>-</v>
      </c>
      <c r="BS33" s="57" t="str">
        <f>IFERROR(OTCT!BS33*(1+Dashboard!$D$14)^($B33-$B$11),"-")</f>
        <v>-</v>
      </c>
      <c r="BT33" s="112" t="str">
        <f>IF(AND(BR33="-",BS33="-"),"-",IFERROR(BR33*Dashboard!$D$9,0)+IFERROR(BS33*(1-Dashboard!$D$9),0))</f>
        <v>-</v>
      </c>
      <c r="BU33" s="53" t="str">
        <f>IFERROR(OTCT!BU33*(1+Dashboard!$D$14)^($B33-$B$11),"-")</f>
        <v>-</v>
      </c>
      <c r="BV33" s="57" t="str">
        <f>IFERROR(OTCT!BV33*(1+Dashboard!$D$14)^($B33-$B$11),"-")</f>
        <v>-</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f>IFERROR(OTCT!D34*(1+Dashboard!$D$14)^($B34-$B$11),"-")</f>
        <v>0.11058377955793164</v>
      </c>
      <c r="E34" s="49">
        <f>IFERROR(OTCT!E34*(1+Dashboard!$D$14)^($B34-$B$11),"-")</f>
        <v>9.2164104425876331E-2</v>
      </c>
      <c r="F34" s="49">
        <f>IFERROR(OTCT!F34*(1+Dashboard!$D$14)^($B34-$B$11),"-")</f>
        <v>0.12034692290118711</v>
      </c>
      <c r="G34" s="49">
        <f>IFERROR(OTCT!G34*(1+Dashboard!$D$14)^($B34-$B$11),"-")</f>
        <v>9.7542360259324001E-2</v>
      </c>
      <c r="H34" s="50">
        <f>IFERROR(OTCT!H34*(1+Dashboard!$D$14)^($B34-$B$11),"-")</f>
        <v>6.2635274418698858E-3</v>
      </c>
      <c r="I34" s="101">
        <f>IFERROR((D34+$H34)*(1+Dashboard!$D$7)*(1+Dashboard!$D$8),"-")</f>
        <v>0.13629069888456855</v>
      </c>
      <c r="J34" s="102">
        <f>IFERROR((E34+$H34)*(1+Dashboard!$D$7)*(1+Dashboard!$D$8),"-")</f>
        <v>0.11480598981053922</v>
      </c>
      <c r="K34" s="102">
        <f>IFERROR((F34+$H34)*(1+Dashboard!$D$7)*(1+Dashboard!$D$8),"-")</f>
        <v>0.14767842928014169</v>
      </c>
      <c r="L34" s="103">
        <f>IFERROR((G34+$H34)*(1+Dashboard!$D$7)*(1+Dashboard!$D$8),"-")</f>
        <v>0.12107918741467258</v>
      </c>
      <c r="M34" s="53">
        <f>IFERROR(OTCT!M34*(1+Dashboard!$D$14)^($B34-$B$11),"-")</f>
        <v>153.46573383809528</v>
      </c>
      <c r="N34" s="54">
        <f>IFERROR(OTCT!N34*(1+Dashboard!$D$14)^($B34-$B$11),"-")</f>
        <v>175.18338809780369</v>
      </c>
      <c r="O34" s="109">
        <f>M34*(1+Dashboard!$D$8)</f>
        <v>165.7429925451429</v>
      </c>
      <c r="P34" s="111">
        <f>N34*(1+Dashboard!$D$10)*(1+Dashboard!$D$7)*(1+Dashboard!$D$8)</f>
        <v>207.60324633931469</v>
      </c>
      <c r="Q34" s="112">
        <f>O34*Dashboard!$D$9+P34*(1-Dashboard!$D$9)</f>
        <v>186.6731194422288</v>
      </c>
      <c r="R34" s="51">
        <f>IFERROR(OTCT!R34*(1+Dashboard!$D$14)^($B34-$B$11),"-")</f>
        <v>5.6401943551403662E-2</v>
      </c>
      <c r="S34" s="49">
        <f>IFERROR(OTCT!S34*(1+Dashboard!$D$14)^($B34-$B$11),"-")</f>
        <v>5.7603987984020846E-2</v>
      </c>
      <c r="T34" s="49">
        <f>IFERROR(OTCT!T34*(1+Dashboard!$D$14)^($B34-$B$11),"-")</f>
        <v>5.4944844229605466E-2</v>
      </c>
      <c r="U34" s="52">
        <f>IFERROR(OTCT!U34*(1+Dashboard!$D$14)^($B34-$B$11),"-")</f>
        <v>5.5293992078650336E-2</v>
      </c>
      <c r="W34" s="36">
        <v>2041</v>
      </c>
      <c r="X34" s="47"/>
      <c r="Y34" s="51" t="str">
        <f>IFERROR(OTCT!Y34*(1+Dashboard!$D$14)^($B34-$B$11),"-")</f>
        <v>-</v>
      </c>
      <c r="Z34" s="49" t="str">
        <f>IFERROR(OTCT!Z34*(1+Dashboard!$D$14)^($B34-$B$11),"-")</f>
        <v>-</v>
      </c>
      <c r="AA34" s="49" t="str">
        <f>IFERROR(OTCT!AA34*(1+Dashboard!$D$14)^($B34-$B$11),"-")</f>
        <v>-</v>
      </c>
      <c r="AB34" s="52" t="str">
        <f>IFERROR(OTCT!AB34*(1+Dashboard!$D$14)^($B34-$B$11),"-")</f>
        <v>-</v>
      </c>
      <c r="AC34" s="53" t="str">
        <f>IFERROR(OTCT!AC34*(1+Dashboard!$D$14)^($B34-$B$11),"-")</f>
        <v>-</v>
      </c>
      <c r="AD34" s="55" t="str">
        <f>IFERROR(OTCT!AD34*(1+Dashboard!$D$14)^($B34-$B$11),"-")</f>
        <v>-</v>
      </c>
      <c r="AE34" s="109" t="str">
        <f>IFERROR(AC34*(1+Dashboard!$D$8),"-")</f>
        <v>-</v>
      </c>
      <c r="AF34" s="119" t="str">
        <f>IFERROR(AD34*(1+Dashboard!$D$7)*(1+Dashboard!$D$8)*(1+Dashboard!$D$10),"-")</f>
        <v>-</v>
      </c>
      <c r="AG34" s="112" t="str">
        <f>IF(AND(AE34="-",AF34="-"),"-",IFERROR(AE34*Dashboard!$D$9,0)+IFERROR(AF34*(1-Dashboard!$D$9),0))</f>
        <v>-</v>
      </c>
      <c r="AH34" s="51" t="str">
        <f>IFERROR(OTCT!AH34*(1+Dashboard!$D$14)^($B34-$B$11),"-")</f>
        <v>-</v>
      </c>
      <c r="AI34" s="49" t="str">
        <f>IFERROR(OTCT!AI34*(1+Dashboard!$D$14)^($B34-$B$11),"-")</f>
        <v>-</v>
      </c>
      <c r="AJ34" s="49" t="str">
        <f>IFERROR(OTCT!AJ34*(1+Dashboard!$D$14)^($B34-$B$11),"-")</f>
        <v>-</v>
      </c>
      <c r="AK34" s="52" t="str">
        <f>IFERROR(OTCT!AK34*(1+Dashboard!$D$14)^($B34-$B$11),"-")</f>
        <v>-</v>
      </c>
      <c r="AL34" s="53" t="str">
        <f>IFERROR(OTCT!AL34*(1+Dashboard!$D$14)^($B34-$B$11),"-")</f>
        <v>-</v>
      </c>
      <c r="AM34" s="55" t="str">
        <f>IFERROR(OTCT!AM34*(1+Dashboard!$D$14)^($B34-$B$11),"-")</f>
        <v>-</v>
      </c>
      <c r="AN34" s="109" t="str">
        <f>IFERROR(AL34*(1+Dashboard!$D$8),"-")</f>
        <v>-</v>
      </c>
      <c r="AO34" s="119" t="str">
        <f>IFERROR(AM34*(1+Dashboard!$D$7)*(1+Dashboard!$D$8)*(1+Dashboard!$D$10),"-")</f>
        <v>-</v>
      </c>
      <c r="AP34" s="112" t="str">
        <f>IF(AND(AN34="-",AO34="-"),"-",IFERROR(AN34*Dashboard!$D$9,0)+IFERROR(AO34*(1-Dashboard!$D$9),0))</f>
        <v>-</v>
      </c>
      <c r="AQ34" s="56">
        <f>IFERROR(OTCT!AQ34*(1+Dashboard!$D$14)^($B34-$B$11),"-")</f>
        <v>4.1059200877681347E-4</v>
      </c>
      <c r="AR34" s="58">
        <f>IFERROR(OTCT!AR34*(1+Dashboard!$D$14)^($B34-$B$11),"-")</f>
        <v>4.1059200877681347E-4</v>
      </c>
      <c r="AT34" s="36">
        <v>2041</v>
      </c>
      <c r="AU34" s="47"/>
      <c r="AV34" s="51" t="str">
        <f>IFERROR(OTCT!AV34*(1+Dashboard!$D$14)^($B34-$B$11),"-")</f>
        <v>-</v>
      </c>
      <c r="AW34" s="49" t="str">
        <f>IFERROR(OTCT!AW34*(1+Dashboard!$D$14)^($B34-$B$11),"-")</f>
        <v>-</v>
      </c>
      <c r="AX34" s="49" t="str">
        <f>IFERROR(OTCT!AX34*(1+Dashboard!$D$14)^($B34-$B$11),"-")</f>
        <v>-</v>
      </c>
      <c r="AY34" s="52" t="str">
        <f>IFERROR(OTCT!AY34*(1+Dashboard!$D$14)^($B34-$B$11),"-")</f>
        <v>-</v>
      </c>
      <c r="AZ34" s="53" t="str">
        <f>IFERROR(OTCT!AZ34*(1+Dashboard!$D$14)^($B34-$B$11),"-")</f>
        <v>-</v>
      </c>
      <c r="BA34" s="55" t="str">
        <f>IFERROR(OTCT!BA34*(1+Dashboard!$D$14)^($B34-$B$11),"-")</f>
        <v>-</v>
      </c>
      <c r="BB34" s="109" t="str">
        <f>IFERROR(AZ34*(1+Dashboard!$D$8),"-")</f>
        <v>-</v>
      </c>
      <c r="BC34" s="119" t="str">
        <f>IFERROR(BA34*(1+Dashboard!$D$7)*(1+Dashboard!$D$8)*(1+Dashboard!$D$10),"-")</f>
        <v>-</v>
      </c>
      <c r="BD34" s="112" t="str">
        <f>IF(AND(BB34="-",BC34="-"),"-",IFERROR(BB34*Dashboard!$D$9,0)+IFERROR(BC34*(1-Dashboard!$D$9),0))</f>
        <v>-</v>
      </c>
      <c r="BE34" s="51" t="str">
        <f>IFERROR(OTCT!BE34*(1+Dashboard!$D$14)^($B34-$B$11),"-")</f>
        <v>-</v>
      </c>
      <c r="BF34" s="49" t="str">
        <f>IFERROR(OTCT!BF34*(1+Dashboard!$D$14)^($B34-$B$11),"-")</f>
        <v>-</v>
      </c>
      <c r="BG34" s="49" t="str">
        <f>IFERROR(OTCT!BG34*(1+Dashboard!$D$14)^($B34-$B$11),"-")</f>
        <v>-</v>
      </c>
      <c r="BH34" s="52" t="str">
        <f>IFERROR(OTCT!BH34*(1+Dashboard!$D$14)^($B34-$B$11),"-")</f>
        <v>-</v>
      </c>
      <c r="BI34" s="53" t="str">
        <f>IFERROR(OTCT!BI34*(1+Dashboard!$D$14)^($B34-$B$11),"-")</f>
        <v>-</v>
      </c>
      <c r="BJ34" s="55" t="str">
        <f>IFERROR(OTCT!BJ34*(1+Dashboard!$D$14)^($B34-$B$11),"-")</f>
        <v>-</v>
      </c>
      <c r="BK34" s="109" t="str">
        <f>IFERROR(BI34*(1+Dashboard!$D$8),"-")</f>
        <v>-</v>
      </c>
      <c r="BL34" s="119" t="str">
        <f>IFERROR(BJ34*(1+Dashboard!$D$7)*(1+Dashboard!$D$8)*(1+Dashboard!$D$10),"-")</f>
        <v>-</v>
      </c>
      <c r="BM34" s="112" t="str">
        <f>IF(AND(BK34="-",BL34="-"),"-",IFERROR(BK34*Dashboard!$D$9,0)+IFERROR(BL34*(1-Dashboard!$D$9),0))</f>
        <v>-</v>
      </c>
      <c r="BO34" s="36">
        <v>2041</v>
      </c>
      <c r="BP34" s="47"/>
      <c r="BQ34" s="59">
        <f>IFERROR(OTCT!BQ34*(1+Dashboard!$D$14)^($B34-$B$11),"-")</f>
        <v>148.22853083399133</v>
      </c>
      <c r="BR34" s="53" t="str">
        <f>IFERROR(OTCT!BR34*(1+Dashboard!$D$14)^($B34-$B$11),"-")</f>
        <v>-</v>
      </c>
      <c r="BS34" s="57" t="str">
        <f>IFERROR(OTCT!BS34*(1+Dashboard!$D$14)^($B34-$B$11),"-")</f>
        <v>-</v>
      </c>
      <c r="BT34" s="112" t="str">
        <f>IF(AND(BR34="-",BS34="-"),"-",IFERROR(BR34*Dashboard!$D$9,0)+IFERROR(BS34*(1-Dashboard!$D$9),0))</f>
        <v>-</v>
      </c>
      <c r="BU34" s="53" t="str">
        <f>IFERROR(OTCT!BU34*(1+Dashboard!$D$14)^($B34-$B$11),"-")</f>
        <v>-</v>
      </c>
      <c r="BV34" s="57" t="str">
        <f>IFERROR(OTCT!BV34*(1+Dashboard!$D$14)^($B34-$B$11),"-")</f>
        <v>-</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f>IFERROR(OTCT!D35*(1+Dashboard!$D$14)^($B35-$B$11),"-")</f>
        <v>0.11487021236972611</v>
      </c>
      <c r="E35" s="49">
        <f>IFERROR(OTCT!E35*(1+Dashboard!$D$14)^($B35-$B$11),"-")</f>
        <v>9.4618698589949438E-2</v>
      </c>
      <c r="F35" s="49">
        <f>IFERROR(OTCT!F35*(1+Dashboard!$D$14)^($B35-$B$11),"-")</f>
        <v>0.12915963006799908</v>
      </c>
      <c r="G35" s="49">
        <f>IFERROR(OTCT!G35*(1+Dashboard!$D$14)^($B35-$B$11),"-")</f>
        <v>0.1039117760368883</v>
      </c>
      <c r="H35" s="50">
        <f>IFERROR(OTCT!H35*(1+Dashboard!$D$14)^($B35-$B$11),"-")</f>
        <v>7.2481406798878137E-3</v>
      </c>
      <c r="I35" s="101">
        <f>IFERROR((D35+$H35)*(1+Dashboard!$D$7)*(1+Dashboard!$D$8),"-")</f>
        <v>0.14243884699706968</v>
      </c>
      <c r="J35" s="102">
        <f>IFERROR((E35+$H35)*(1+Dashboard!$D$7)*(1+Dashboard!$D$8),"-")</f>
        <v>0.1188174813243382</v>
      </c>
      <c r="K35" s="102">
        <f>IFERROR((F35+$H35)*(1+Dashboard!$D$7)*(1+Dashboard!$D$8),"-")</f>
        <v>0.15910602380033528</v>
      </c>
      <c r="L35" s="103">
        <f>IFERROR((G35+$H35)*(1+Dashboard!$D$7)*(1+Dashboard!$D$8),"-")</f>
        <v>0.12965692685844768</v>
      </c>
      <c r="M35" s="53">
        <f>IFERROR(OTCT!M35*(1+Dashboard!$D$14)^($B35-$B$11),"-")</f>
        <v>159.14471060394823</v>
      </c>
      <c r="N35" s="54">
        <f>IFERROR(OTCT!N35*(1+Dashboard!$D$14)^($B35-$B$11),"-")</f>
        <v>181.54732620858411</v>
      </c>
      <c r="O35" s="109">
        <f>M35*(1+Dashboard!$D$8)</f>
        <v>171.87628745226411</v>
      </c>
      <c r="P35" s="111">
        <f>N35*(1+Dashboard!$D$10)*(1+Dashboard!$D$7)*(1+Dashboard!$D$8)</f>
        <v>215.1449101103276</v>
      </c>
      <c r="Q35" s="112">
        <f>O35*Dashboard!$D$9+P35*(1-Dashboard!$D$9)</f>
        <v>193.51059878129587</v>
      </c>
      <c r="R35" s="51">
        <f>IFERROR(OTCT!R35*(1+Dashboard!$D$14)^($B35-$B$11),"-")</f>
        <v>5.690972473279575E-2</v>
      </c>
      <c r="S35" s="49">
        <f>IFERROR(OTCT!S35*(1+Dashboard!$D$14)^($B35-$B$11),"-")</f>
        <v>5.8122591053873629E-2</v>
      </c>
      <c r="T35" s="49">
        <f>IFERROR(OTCT!T35*(1+Dashboard!$D$14)^($B35-$B$11),"-")</f>
        <v>5.5439507288315232E-2</v>
      </c>
      <c r="U35" s="52">
        <f>IFERROR(OTCT!U35*(1+Dashboard!$D$14)^($B35-$B$11),"-")</f>
        <v>5.5791798481296596E-2</v>
      </c>
      <c r="W35" s="36">
        <v>2042</v>
      </c>
      <c r="X35" s="47"/>
      <c r="Y35" s="51" t="str">
        <f>IFERROR(OTCT!Y35*(1+Dashboard!$D$14)^($B35-$B$11),"-")</f>
        <v>-</v>
      </c>
      <c r="Z35" s="49" t="str">
        <f>IFERROR(OTCT!Z35*(1+Dashboard!$D$14)^($B35-$B$11),"-")</f>
        <v>-</v>
      </c>
      <c r="AA35" s="49" t="str">
        <f>IFERROR(OTCT!AA35*(1+Dashboard!$D$14)^($B35-$B$11),"-")</f>
        <v>-</v>
      </c>
      <c r="AB35" s="52" t="str">
        <f>IFERROR(OTCT!AB35*(1+Dashboard!$D$14)^($B35-$B$11),"-")</f>
        <v>-</v>
      </c>
      <c r="AC35" s="53" t="str">
        <f>IFERROR(OTCT!AC35*(1+Dashboard!$D$14)^($B35-$B$11),"-")</f>
        <v>-</v>
      </c>
      <c r="AD35" s="55" t="str">
        <f>IFERROR(OTCT!AD35*(1+Dashboard!$D$14)^($B35-$B$11),"-")</f>
        <v>-</v>
      </c>
      <c r="AE35" s="109" t="str">
        <f>IFERROR(AC35*(1+Dashboard!$D$8),"-")</f>
        <v>-</v>
      </c>
      <c r="AF35" s="119" t="str">
        <f>IFERROR(AD35*(1+Dashboard!$D$7)*(1+Dashboard!$D$8)*(1+Dashboard!$D$10),"-")</f>
        <v>-</v>
      </c>
      <c r="AG35" s="112" t="str">
        <f>IF(AND(AE35="-",AF35="-"),"-",IFERROR(AE35*Dashboard!$D$9,0)+IFERROR(AF35*(1-Dashboard!$D$9),0))</f>
        <v>-</v>
      </c>
      <c r="AH35" s="51" t="str">
        <f>IFERROR(OTCT!AH35*(1+Dashboard!$D$14)^($B35-$B$11),"-")</f>
        <v>-</v>
      </c>
      <c r="AI35" s="49" t="str">
        <f>IFERROR(OTCT!AI35*(1+Dashboard!$D$14)^($B35-$B$11),"-")</f>
        <v>-</v>
      </c>
      <c r="AJ35" s="49" t="str">
        <f>IFERROR(OTCT!AJ35*(1+Dashboard!$D$14)^($B35-$B$11),"-")</f>
        <v>-</v>
      </c>
      <c r="AK35" s="52" t="str">
        <f>IFERROR(OTCT!AK35*(1+Dashboard!$D$14)^($B35-$B$11),"-")</f>
        <v>-</v>
      </c>
      <c r="AL35" s="53" t="str">
        <f>IFERROR(OTCT!AL35*(1+Dashboard!$D$14)^($B35-$B$11),"-")</f>
        <v>-</v>
      </c>
      <c r="AM35" s="55" t="str">
        <f>IFERROR(OTCT!AM35*(1+Dashboard!$D$14)^($B35-$B$11),"-")</f>
        <v>-</v>
      </c>
      <c r="AN35" s="109" t="str">
        <f>IFERROR(AL35*(1+Dashboard!$D$8),"-")</f>
        <v>-</v>
      </c>
      <c r="AO35" s="119" t="str">
        <f>IFERROR(AM35*(1+Dashboard!$D$7)*(1+Dashboard!$D$8)*(1+Dashboard!$D$10),"-")</f>
        <v>-</v>
      </c>
      <c r="AP35" s="112" t="str">
        <f>IF(AND(AN35="-",AO35="-"),"-",IFERROR(AN35*Dashboard!$D$9,0)+IFERROR(AO35*(1-Dashboard!$D$9),0))</f>
        <v>-</v>
      </c>
      <c r="AQ35" s="56">
        <f>IFERROR(OTCT!AQ35*(1+Dashboard!$D$14)^($B35-$B$11),"-")</f>
        <v>4.1880384895234975E-4</v>
      </c>
      <c r="AR35" s="58">
        <f>IFERROR(OTCT!AR35*(1+Dashboard!$D$14)^($B35-$B$11),"-")</f>
        <v>4.1880384895234975E-4</v>
      </c>
      <c r="AT35" s="36">
        <v>2042</v>
      </c>
      <c r="AU35" s="47"/>
      <c r="AV35" s="51" t="str">
        <f>IFERROR(OTCT!AV35*(1+Dashboard!$D$14)^($B35-$B$11),"-")</f>
        <v>-</v>
      </c>
      <c r="AW35" s="49" t="str">
        <f>IFERROR(OTCT!AW35*(1+Dashboard!$D$14)^($B35-$B$11),"-")</f>
        <v>-</v>
      </c>
      <c r="AX35" s="49" t="str">
        <f>IFERROR(OTCT!AX35*(1+Dashboard!$D$14)^($B35-$B$11),"-")</f>
        <v>-</v>
      </c>
      <c r="AY35" s="52" t="str">
        <f>IFERROR(OTCT!AY35*(1+Dashboard!$D$14)^($B35-$B$11),"-")</f>
        <v>-</v>
      </c>
      <c r="AZ35" s="53" t="str">
        <f>IFERROR(OTCT!AZ35*(1+Dashboard!$D$14)^($B35-$B$11),"-")</f>
        <v>-</v>
      </c>
      <c r="BA35" s="55" t="str">
        <f>IFERROR(OTCT!BA35*(1+Dashboard!$D$14)^($B35-$B$11),"-")</f>
        <v>-</v>
      </c>
      <c r="BB35" s="109" t="str">
        <f>IFERROR(AZ35*(1+Dashboard!$D$8),"-")</f>
        <v>-</v>
      </c>
      <c r="BC35" s="119" t="str">
        <f>IFERROR(BA35*(1+Dashboard!$D$7)*(1+Dashboard!$D$8)*(1+Dashboard!$D$10),"-")</f>
        <v>-</v>
      </c>
      <c r="BD35" s="112" t="str">
        <f>IF(AND(BB35="-",BC35="-"),"-",IFERROR(BB35*Dashboard!$D$9,0)+IFERROR(BC35*(1-Dashboard!$D$9),0))</f>
        <v>-</v>
      </c>
      <c r="BE35" s="51" t="str">
        <f>IFERROR(OTCT!BE35*(1+Dashboard!$D$14)^($B35-$B$11),"-")</f>
        <v>-</v>
      </c>
      <c r="BF35" s="49" t="str">
        <f>IFERROR(OTCT!BF35*(1+Dashboard!$D$14)^($B35-$B$11),"-")</f>
        <v>-</v>
      </c>
      <c r="BG35" s="49" t="str">
        <f>IFERROR(OTCT!BG35*(1+Dashboard!$D$14)^($B35-$B$11),"-")</f>
        <v>-</v>
      </c>
      <c r="BH35" s="52" t="str">
        <f>IFERROR(OTCT!BH35*(1+Dashboard!$D$14)^($B35-$B$11),"-")</f>
        <v>-</v>
      </c>
      <c r="BI35" s="53" t="str">
        <f>IFERROR(OTCT!BI35*(1+Dashboard!$D$14)^($B35-$B$11),"-")</f>
        <v>-</v>
      </c>
      <c r="BJ35" s="55" t="str">
        <f>IFERROR(OTCT!BJ35*(1+Dashboard!$D$14)^($B35-$B$11),"-")</f>
        <v>-</v>
      </c>
      <c r="BK35" s="109" t="str">
        <f>IFERROR(BI35*(1+Dashboard!$D$8),"-")</f>
        <v>-</v>
      </c>
      <c r="BL35" s="119" t="str">
        <f>IFERROR(BJ35*(1+Dashboard!$D$7)*(1+Dashboard!$D$8)*(1+Dashboard!$D$10),"-")</f>
        <v>-</v>
      </c>
      <c r="BM35" s="112" t="str">
        <f>IF(AND(BK35="-",BL35="-"),"-",IFERROR(BK35*Dashboard!$D$9,0)+IFERROR(BL35*(1-Dashboard!$D$9),0))</f>
        <v>-</v>
      </c>
      <c r="BO35" s="36">
        <v>2042</v>
      </c>
      <c r="BP35" s="47"/>
      <c r="BQ35" s="59">
        <f>IFERROR(OTCT!BQ35*(1+Dashboard!$D$14)^($B35-$B$11),"-")</f>
        <v>151.19310145067115</v>
      </c>
      <c r="BR35" s="53" t="str">
        <f>IFERROR(OTCT!BR35*(1+Dashboard!$D$14)^($B35-$B$11),"-")</f>
        <v>-</v>
      </c>
      <c r="BS35" s="57" t="str">
        <f>IFERROR(OTCT!BS35*(1+Dashboard!$D$14)^($B35-$B$11),"-")</f>
        <v>-</v>
      </c>
      <c r="BT35" s="112" t="str">
        <f>IF(AND(BR35="-",BS35="-"),"-",IFERROR(BR35*Dashboard!$D$9,0)+IFERROR(BS35*(1-Dashboard!$D$9),0))</f>
        <v>-</v>
      </c>
      <c r="BU35" s="53" t="str">
        <f>IFERROR(OTCT!BU35*(1+Dashboard!$D$14)^($B35-$B$11),"-")</f>
        <v>-</v>
      </c>
      <c r="BV35" s="57" t="str">
        <f>IFERROR(OTCT!BV35*(1+Dashboard!$D$14)^($B35-$B$11),"-")</f>
        <v>-</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f>IFERROR(OTCT!D36*(1+Dashboard!$D$14)^($B36-$B$11),"-")</f>
        <v>0.11932279528349282</v>
      </c>
      <c r="E36" s="49">
        <f>IFERROR(OTCT!E36*(1+Dashboard!$D$14)^($B36-$B$11),"-")</f>
        <v>9.713866562937172E-2</v>
      </c>
      <c r="F36" s="49">
        <f>IFERROR(OTCT!F36*(1+Dashboard!$D$14)^($B36-$B$11),"-")</f>
        <v>0.13861766995903654</v>
      </c>
      <c r="G36" s="49">
        <f>IFERROR(OTCT!G36*(1+Dashboard!$D$14)^($B36-$B$11),"-")</f>
        <v>0.11069710811214754</v>
      </c>
      <c r="H36" s="50">
        <f>IFERROR(OTCT!H36*(1+Dashboard!$D$14)^($B36-$B$11),"-")</f>
        <v>8.38753303198762E-3</v>
      </c>
      <c r="I36" s="101">
        <f>IFERROR((D36+$H36)*(1+Dashboard!$D$7)*(1+Dashboard!$D$8),"-")</f>
        <v>0.1489613269471764</v>
      </c>
      <c r="J36" s="102">
        <f>IFERROR((E36+$H36)*(1+Dashboard!$D$7)*(1+Dashboard!$D$8),"-")</f>
        <v>0.12308575811860956</v>
      </c>
      <c r="K36" s="102">
        <f>IFERROR((F36+$H36)*(1+Dashboard!$D$7)*(1+Dashboard!$D$8),"-")</f>
        <v>0.1714668687687306</v>
      </c>
      <c r="L36" s="103">
        <f>IFERROR((G36+$H36)*(1+Dashboard!$D$7)*(1+Dashboard!$D$8),"-")</f>
        <v>0.13890032543051928</v>
      </c>
      <c r="M36" s="53">
        <f>IFERROR(OTCT!M36*(1+Dashboard!$D$14)^($B36-$B$11),"-")</f>
        <v>165.0338370644628</v>
      </c>
      <c r="N36" s="54">
        <f>IFERROR(OTCT!N36*(1+Dashboard!$D$14)^($B36-$B$11),"-")</f>
        <v>188.14244895803148</v>
      </c>
      <c r="O36" s="109">
        <f>M36*(1+Dashboard!$D$8)</f>
        <v>178.23654402961984</v>
      </c>
      <c r="P36" s="111">
        <f>N36*(1+Dashboard!$D$10)*(1+Dashboard!$D$7)*(1+Dashboard!$D$8)</f>
        <v>222.96054210408229</v>
      </c>
      <c r="Q36" s="112">
        <f>O36*Dashboard!$D$9+P36*(1-Dashboard!$D$9)</f>
        <v>200.59854306685105</v>
      </c>
      <c r="R36" s="51">
        <f>IFERROR(OTCT!R36*(1+Dashboard!$D$14)^($B36-$B$11),"-")</f>
        <v>5.7422077418500292E-2</v>
      </c>
      <c r="S36" s="49">
        <f>IFERROR(OTCT!S36*(1+Dashboard!$D$14)^($B36-$B$11),"-")</f>
        <v>5.8645863056442253E-2</v>
      </c>
      <c r="T36" s="49">
        <f>IFERROR(OTCT!T36*(1+Dashboard!$D$14)^($B36-$B$11),"-")</f>
        <v>5.5938623750161974E-2</v>
      </c>
      <c r="U36" s="52">
        <f>IFERROR(OTCT!U36*(1+Dashboard!$D$14)^($B36-$B$11),"-")</f>
        <v>5.6294086586297837E-2</v>
      </c>
      <c r="W36" s="36">
        <v>2043</v>
      </c>
      <c r="X36" s="47"/>
      <c r="Y36" s="51" t="str">
        <f>IFERROR(OTCT!Y36*(1+Dashboard!$D$14)^($B36-$B$11),"-")</f>
        <v>-</v>
      </c>
      <c r="Z36" s="49" t="str">
        <f>IFERROR(OTCT!Z36*(1+Dashboard!$D$14)^($B36-$B$11),"-")</f>
        <v>-</v>
      </c>
      <c r="AA36" s="49" t="str">
        <f>IFERROR(OTCT!AA36*(1+Dashboard!$D$14)^($B36-$B$11),"-")</f>
        <v>-</v>
      </c>
      <c r="AB36" s="52" t="str">
        <f>IFERROR(OTCT!AB36*(1+Dashboard!$D$14)^($B36-$B$11),"-")</f>
        <v>-</v>
      </c>
      <c r="AC36" s="53" t="str">
        <f>IFERROR(OTCT!AC36*(1+Dashboard!$D$14)^($B36-$B$11),"-")</f>
        <v>-</v>
      </c>
      <c r="AD36" s="55" t="str">
        <f>IFERROR(OTCT!AD36*(1+Dashboard!$D$14)^($B36-$B$11),"-")</f>
        <v>-</v>
      </c>
      <c r="AE36" s="109" t="str">
        <f>IFERROR(AC36*(1+Dashboard!$D$8),"-")</f>
        <v>-</v>
      </c>
      <c r="AF36" s="119" t="str">
        <f>IFERROR(AD36*(1+Dashboard!$D$7)*(1+Dashboard!$D$8)*(1+Dashboard!$D$10),"-")</f>
        <v>-</v>
      </c>
      <c r="AG36" s="112" t="str">
        <f>IF(AND(AE36="-",AF36="-"),"-",IFERROR(AE36*Dashboard!$D$9,0)+IFERROR(AF36*(1-Dashboard!$D$9),0))</f>
        <v>-</v>
      </c>
      <c r="AH36" s="51" t="str">
        <f>IFERROR(OTCT!AH36*(1+Dashboard!$D$14)^($B36-$B$11),"-")</f>
        <v>-</v>
      </c>
      <c r="AI36" s="49" t="str">
        <f>IFERROR(OTCT!AI36*(1+Dashboard!$D$14)^($B36-$B$11),"-")</f>
        <v>-</v>
      </c>
      <c r="AJ36" s="49" t="str">
        <f>IFERROR(OTCT!AJ36*(1+Dashboard!$D$14)^($B36-$B$11),"-")</f>
        <v>-</v>
      </c>
      <c r="AK36" s="52" t="str">
        <f>IFERROR(OTCT!AK36*(1+Dashboard!$D$14)^($B36-$B$11),"-")</f>
        <v>-</v>
      </c>
      <c r="AL36" s="53" t="str">
        <f>IFERROR(OTCT!AL36*(1+Dashboard!$D$14)^($B36-$B$11),"-")</f>
        <v>-</v>
      </c>
      <c r="AM36" s="55" t="str">
        <f>IFERROR(OTCT!AM36*(1+Dashboard!$D$14)^($B36-$B$11),"-")</f>
        <v>-</v>
      </c>
      <c r="AN36" s="109" t="str">
        <f>IFERROR(AL36*(1+Dashboard!$D$8),"-")</f>
        <v>-</v>
      </c>
      <c r="AO36" s="119" t="str">
        <f>IFERROR(AM36*(1+Dashboard!$D$7)*(1+Dashboard!$D$8)*(1+Dashboard!$D$10),"-")</f>
        <v>-</v>
      </c>
      <c r="AP36" s="112" t="str">
        <f>IF(AND(AN36="-",AO36="-"),"-",IFERROR(AN36*Dashboard!$D$9,0)+IFERROR(AO36*(1-Dashboard!$D$9),0))</f>
        <v>-</v>
      </c>
      <c r="AQ36" s="56">
        <f>IFERROR(OTCT!AQ36*(1+Dashboard!$D$14)^($B36-$B$11),"-")</f>
        <v>4.2717992593139674E-4</v>
      </c>
      <c r="AR36" s="58">
        <f>IFERROR(OTCT!AR36*(1+Dashboard!$D$14)^($B36-$B$11),"-")</f>
        <v>4.2717992593139674E-4</v>
      </c>
      <c r="AT36" s="36">
        <v>2043</v>
      </c>
      <c r="AU36" s="47"/>
      <c r="AV36" s="51" t="str">
        <f>IFERROR(OTCT!AV36*(1+Dashboard!$D$14)^($B36-$B$11),"-")</f>
        <v>-</v>
      </c>
      <c r="AW36" s="49" t="str">
        <f>IFERROR(OTCT!AW36*(1+Dashboard!$D$14)^($B36-$B$11),"-")</f>
        <v>-</v>
      </c>
      <c r="AX36" s="49" t="str">
        <f>IFERROR(OTCT!AX36*(1+Dashboard!$D$14)^($B36-$B$11),"-")</f>
        <v>-</v>
      </c>
      <c r="AY36" s="52" t="str">
        <f>IFERROR(OTCT!AY36*(1+Dashboard!$D$14)^($B36-$B$11),"-")</f>
        <v>-</v>
      </c>
      <c r="AZ36" s="53" t="str">
        <f>IFERROR(OTCT!AZ36*(1+Dashboard!$D$14)^($B36-$B$11),"-")</f>
        <v>-</v>
      </c>
      <c r="BA36" s="55" t="str">
        <f>IFERROR(OTCT!BA36*(1+Dashboard!$D$14)^($B36-$B$11),"-")</f>
        <v>-</v>
      </c>
      <c r="BB36" s="109" t="str">
        <f>IFERROR(AZ36*(1+Dashboard!$D$8),"-")</f>
        <v>-</v>
      </c>
      <c r="BC36" s="119" t="str">
        <f>IFERROR(BA36*(1+Dashboard!$D$7)*(1+Dashboard!$D$8)*(1+Dashboard!$D$10),"-")</f>
        <v>-</v>
      </c>
      <c r="BD36" s="112" t="str">
        <f>IF(AND(BB36="-",BC36="-"),"-",IFERROR(BB36*Dashboard!$D$9,0)+IFERROR(BC36*(1-Dashboard!$D$9),0))</f>
        <v>-</v>
      </c>
      <c r="BE36" s="51" t="str">
        <f>IFERROR(OTCT!BE36*(1+Dashboard!$D$14)^($B36-$B$11),"-")</f>
        <v>-</v>
      </c>
      <c r="BF36" s="49" t="str">
        <f>IFERROR(OTCT!BF36*(1+Dashboard!$D$14)^($B36-$B$11),"-")</f>
        <v>-</v>
      </c>
      <c r="BG36" s="49" t="str">
        <f>IFERROR(OTCT!BG36*(1+Dashboard!$D$14)^($B36-$B$11),"-")</f>
        <v>-</v>
      </c>
      <c r="BH36" s="52" t="str">
        <f>IFERROR(OTCT!BH36*(1+Dashboard!$D$14)^($B36-$B$11),"-")</f>
        <v>-</v>
      </c>
      <c r="BI36" s="53" t="str">
        <f>IFERROR(OTCT!BI36*(1+Dashboard!$D$14)^($B36-$B$11),"-")</f>
        <v>-</v>
      </c>
      <c r="BJ36" s="55" t="str">
        <f>IFERROR(OTCT!BJ36*(1+Dashboard!$D$14)^($B36-$B$11),"-")</f>
        <v>-</v>
      </c>
      <c r="BK36" s="109" t="str">
        <f>IFERROR(BI36*(1+Dashboard!$D$8),"-")</f>
        <v>-</v>
      </c>
      <c r="BL36" s="119" t="str">
        <f>IFERROR(BJ36*(1+Dashboard!$D$7)*(1+Dashboard!$D$8)*(1+Dashboard!$D$10),"-")</f>
        <v>-</v>
      </c>
      <c r="BM36" s="112" t="str">
        <f>IF(AND(BK36="-",BL36="-"),"-",IFERROR(BK36*Dashboard!$D$9,0)+IFERROR(BL36*(1-Dashboard!$D$9),0))</f>
        <v>-</v>
      </c>
      <c r="BO36" s="36">
        <v>2043</v>
      </c>
      <c r="BP36" s="47"/>
      <c r="BQ36" s="59">
        <f>IFERROR(OTCT!BQ36*(1+Dashboard!$D$14)^($B36-$B$11),"-")</f>
        <v>154.21696347968458</v>
      </c>
      <c r="BR36" s="53" t="str">
        <f>IFERROR(OTCT!BR36*(1+Dashboard!$D$14)^($B36-$B$11),"-")</f>
        <v>-</v>
      </c>
      <c r="BS36" s="57" t="str">
        <f>IFERROR(OTCT!BS36*(1+Dashboard!$D$14)^($B36-$B$11),"-")</f>
        <v>-</v>
      </c>
      <c r="BT36" s="112" t="str">
        <f>IF(AND(BR36="-",BS36="-"),"-",IFERROR(BR36*Dashboard!$D$9,0)+IFERROR(BS36*(1-Dashboard!$D$9),0))</f>
        <v>-</v>
      </c>
      <c r="BU36" s="53" t="str">
        <f>IFERROR(OTCT!BU36*(1+Dashboard!$D$14)^($B36-$B$11),"-")</f>
        <v>-</v>
      </c>
      <c r="BV36" s="57" t="str">
        <f>IFERROR(OTCT!BV36*(1+Dashboard!$D$14)^($B36-$B$11),"-")</f>
        <v>-</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f>IFERROR(OTCT!D37*(1+Dashboard!$D$14)^($B37-$B$11),"-")</f>
        <v>0.12394796858596847</v>
      </c>
      <c r="E37" s="49">
        <f>IFERROR(OTCT!E37*(1+Dashboard!$D$14)^($B37-$B$11),"-")</f>
        <v>9.9725746611116287E-2</v>
      </c>
      <c r="F37" s="49">
        <f>IFERROR(OTCT!F37*(1+Dashboard!$D$14)^($B37-$B$11),"-")</f>
        <v>0.14876829869175281</v>
      </c>
      <c r="G37" s="49">
        <f>IFERROR(OTCT!G37*(1+Dashboard!$D$14)^($B37-$B$11),"-")</f>
        <v>0.11792551539146448</v>
      </c>
      <c r="H37" s="50">
        <f>IFERROR(OTCT!H37*(1+Dashboard!$D$14)^($B37-$B$11),"-")</f>
        <v>9.7060354468412897E-3</v>
      </c>
      <c r="I37" s="101">
        <f>IFERROR((D37+$H37)*(1+Dashboard!$D$7)*(1+Dashboard!$D$8),"-")</f>
        <v>0.15589403030386934</v>
      </c>
      <c r="J37" s="102">
        <f>IFERROR((E37+$H37)*(1+Dashboard!$D$7)*(1+Dashboard!$D$8),"-")</f>
        <v>0.12764123059240173</v>
      </c>
      <c r="K37" s="102">
        <f>IFERROR((F37+$H37)*(1+Dashboard!$D$7)*(1+Dashboard!$D$8),"-")</f>
        <v>0.18484446333925619</v>
      </c>
      <c r="L37" s="103">
        <f>IFERROR((G37+$H37)*(1+Dashboard!$D$7)*(1+Dashboard!$D$8),"-")</f>
        <v>0.14886944089779985</v>
      </c>
      <c r="M37" s="53">
        <f>IFERROR(OTCT!M37*(1+Dashboard!$D$14)^($B37-$B$11),"-")</f>
        <v>171.14088977798519</v>
      </c>
      <c r="N37" s="54">
        <f>IFERROR(OTCT!N37*(1+Dashboard!$D$14)^($B37-$B$11),"-")</f>
        <v>194.97715465804407</v>
      </c>
      <c r="O37" s="109">
        <f>M37*(1+Dashboard!$D$8)</f>
        <v>184.83216096022403</v>
      </c>
      <c r="P37" s="111">
        <f>N37*(1+Dashboard!$D$10)*(1+Dashboard!$D$7)*(1+Dashboard!$D$8)</f>
        <v>231.06009484423291</v>
      </c>
      <c r="Q37" s="112">
        <f>O37*Dashboard!$D$9+P37*(1-Dashboard!$D$9)</f>
        <v>207.94612790222845</v>
      </c>
      <c r="R37" s="51">
        <f>IFERROR(OTCT!R37*(1+Dashboard!$D$14)^($B37-$B$11),"-")</f>
        <v>5.7939042765323495E-2</v>
      </c>
      <c r="S37" s="49">
        <f>IFERROR(OTCT!S37*(1+Dashboard!$D$14)^($B37-$B$11),"-")</f>
        <v>5.9173846025671294E-2</v>
      </c>
      <c r="T37" s="49">
        <f>IFERROR(OTCT!T37*(1+Dashboard!$D$14)^($B37-$B$11),"-")</f>
        <v>5.6442233708698553E-2</v>
      </c>
      <c r="U37" s="52">
        <f>IFERROR(OTCT!U37*(1+Dashboard!$D$14)^($B37-$B$11),"-")</f>
        <v>5.6800896741982049E-2</v>
      </c>
      <c r="W37" s="36">
        <v>2044</v>
      </c>
      <c r="X37" s="47"/>
      <c r="Y37" s="51" t="str">
        <f>IFERROR(OTCT!Y37*(1+Dashboard!$D$14)^($B37-$B$11),"-")</f>
        <v>-</v>
      </c>
      <c r="Z37" s="49" t="str">
        <f>IFERROR(OTCT!Z37*(1+Dashboard!$D$14)^($B37-$B$11),"-")</f>
        <v>-</v>
      </c>
      <c r="AA37" s="49" t="str">
        <f>IFERROR(OTCT!AA37*(1+Dashboard!$D$14)^($B37-$B$11),"-")</f>
        <v>-</v>
      </c>
      <c r="AB37" s="52" t="str">
        <f>IFERROR(OTCT!AB37*(1+Dashboard!$D$14)^($B37-$B$11),"-")</f>
        <v>-</v>
      </c>
      <c r="AC37" s="53" t="str">
        <f>IFERROR(OTCT!AC37*(1+Dashboard!$D$14)^($B37-$B$11),"-")</f>
        <v>-</v>
      </c>
      <c r="AD37" s="55" t="str">
        <f>IFERROR(OTCT!AD37*(1+Dashboard!$D$14)^($B37-$B$11),"-")</f>
        <v>-</v>
      </c>
      <c r="AE37" s="109" t="str">
        <f>IFERROR(AC37*(1+Dashboard!$D$8),"-")</f>
        <v>-</v>
      </c>
      <c r="AF37" s="119" t="str">
        <f>IFERROR(AD37*(1+Dashboard!$D$7)*(1+Dashboard!$D$8)*(1+Dashboard!$D$10),"-")</f>
        <v>-</v>
      </c>
      <c r="AG37" s="112" t="str">
        <f>IF(AND(AE37="-",AF37="-"),"-",IFERROR(AE37*Dashboard!$D$9,0)+IFERROR(AF37*(1-Dashboard!$D$9),0))</f>
        <v>-</v>
      </c>
      <c r="AH37" s="51" t="str">
        <f>IFERROR(OTCT!AH37*(1+Dashboard!$D$14)^($B37-$B$11),"-")</f>
        <v>-</v>
      </c>
      <c r="AI37" s="49" t="str">
        <f>IFERROR(OTCT!AI37*(1+Dashboard!$D$14)^($B37-$B$11),"-")</f>
        <v>-</v>
      </c>
      <c r="AJ37" s="49" t="str">
        <f>IFERROR(OTCT!AJ37*(1+Dashboard!$D$14)^($B37-$B$11),"-")</f>
        <v>-</v>
      </c>
      <c r="AK37" s="52" t="str">
        <f>IFERROR(OTCT!AK37*(1+Dashboard!$D$14)^($B37-$B$11),"-")</f>
        <v>-</v>
      </c>
      <c r="AL37" s="53" t="str">
        <f>IFERROR(OTCT!AL37*(1+Dashboard!$D$14)^($B37-$B$11),"-")</f>
        <v>-</v>
      </c>
      <c r="AM37" s="55" t="str">
        <f>IFERROR(OTCT!AM37*(1+Dashboard!$D$14)^($B37-$B$11),"-")</f>
        <v>-</v>
      </c>
      <c r="AN37" s="109" t="str">
        <f>IFERROR(AL37*(1+Dashboard!$D$8),"-")</f>
        <v>-</v>
      </c>
      <c r="AO37" s="119" t="str">
        <f>IFERROR(AM37*(1+Dashboard!$D$7)*(1+Dashboard!$D$8)*(1+Dashboard!$D$10),"-")</f>
        <v>-</v>
      </c>
      <c r="AP37" s="112" t="str">
        <f>IF(AND(AN37="-",AO37="-"),"-",IFERROR(AN37*Dashboard!$D$9,0)+IFERROR(AO37*(1-Dashboard!$D$9),0))</f>
        <v>-</v>
      </c>
      <c r="AQ37" s="56">
        <f>IFERROR(OTCT!AQ37*(1+Dashboard!$D$14)^($B37-$B$11),"-")</f>
        <v>4.3572352445002475E-4</v>
      </c>
      <c r="AR37" s="58">
        <f>IFERROR(OTCT!AR37*(1+Dashboard!$D$14)^($B37-$B$11),"-")</f>
        <v>4.3572352445002475E-4</v>
      </c>
      <c r="AT37" s="36">
        <v>2044</v>
      </c>
      <c r="AU37" s="47"/>
      <c r="AV37" s="51" t="str">
        <f>IFERROR(OTCT!AV37*(1+Dashboard!$D$14)^($B37-$B$11),"-")</f>
        <v>-</v>
      </c>
      <c r="AW37" s="49" t="str">
        <f>IFERROR(OTCT!AW37*(1+Dashboard!$D$14)^($B37-$B$11),"-")</f>
        <v>-</v>
      </c>
      <c r="AX37" s="49" t="str">
        <f>IFERROR(OTCT!AX37*(1+Dashboard!$D$14)^($B37-$B$11),"-")</f>
        <v>-</v>
      </c>
      <c r="AY37" s="52" t="str">
        <f>IFERROR(OTCT!AY37*(1+Dashboard!$D$14)^($B37-$B$11),"-")</f>
        <v>-</v>
      </c>
      <c r="AZ37" s="53" t="str">
        <f>IFERROR(OTCT!AZ37*(1+Dashboard!$D$14)^($B37-$B$11),"-")</f>
        <v>-</v>
      </c>
      <c r="BA37" s="55" t="str">
        <f>IFERROR(OTCT!BA37*(1+Dashboard!$D$14)^($B37-$B$11),"-")</f>
        <v>-</v>
      </c>
      <c r="BB37" s="109" t="str">
        <f>IFERROR(AZ37*(1+Dashboard!$D$8),"-")</f>
        <v>-</v>
      </c>
      <c r="BC37" s="119" t="str">
        <f>IFERROR(BA37*(1+Dashboard!$D$7)*(1+Dashboard!$D$8)*(1+Dashboard!$D$10),"-")</f>
        <v>-</v>
      </c>
      <c r="BD37" s="112" t="str">
        <f>IF(AND(BB37="-",BC37="-"),"-",IFERROR(BB37*Dashboard!$D$9,0)+IFERROR(BC37*(1-Dashboard!$D$9),0))</f>
        <v>-</v>
      </c>
      <c r="BE37" s="51" t="str">
        <f>IFERROR(OTCT!BE37*(1+Dashboard!$D$14)^($B37-$B$11),"-")</f>
        <v>-</v>
      </c>
      <c r="BF37" s="49" t="str">
        <f>IFERROR(OTCT!BF37*(1+Dashboard!$D$14)^($B37-$B$11),"-")</f>
        <v>-</v>
      </c>
      <c r="BG37" s="49" t="str">
        <f>IFERROR(OTCT!BG37*(1+Dashboard!$D$14)^($B37-$B$11),"-")</f>
        <v>-</v>
      </c>
      <c r="BH37" s="52" t="str">
        <f>IFERROR(OTCT!BH37*(1+Dashboard!$D$14)^($B37-$B$11),"-")</f>
        <v>-</v>
      </c>
      <c r="BI37" s="53" t="str">
        <f>IFERROR(OTCT!BI37*(1+Dashboard!$D$14)^($B37-$B$11),"-")</f>
        <v>-</v>
      </c>
      <c r="BJ37" s="55" t="str">
        <f>IFERROR(OTCT!BJ37*(1+Dashboard!$D$14)^($B37-$B$11),"-")</f>
        <v>-</v>
      </c>
      <c r="BK37" s="109" t="str">
        <f>IFERROR(BI37*(1+Dashboard!$D$8),"-")</f>
        <v>-</v>
      </c>
      <c r="BL37" s="119" t="str">
        <f>IFERROR(BJ37*(1+Dashboard!$D$7)*(1+Dashboard!$D$8)*(1+Dashboard!$D$10),"-")</f>
        <v>-</v>
      </c>
      <c r="BM37" s="112" t="str">
        <f>IF(AND(BK37="-",BL37="-"),"-",IFERROR(BK37*Dashboard!$D$9,0)+IFERROR(BL37*(1-Dashboard!$D$9),0))</f>
        <v>-</v>
      </c>
      <c r="BO37" s="36">
        <v>2044</v>
      </c>
      <c r="BP37" s="47"/>
      <c r="BQ37" s="59">
        <f>IFERROR(OTCT!BQ37*(1+Dashboard!$D$14)^($B37-$B$11),"-")</f>
        <v>157.30130274927828</v>
      </c>
      <c r="BR37" s="53" t="str">
        <f>IFERROR(OTCT!BR37*(1+Dashboard!$D$14)^($B37-$B$11),"-")</f>
        <v>-</v>
      </c>
      <c r="BS37" s="57" t="str">
        <f>IFERROR(OTCT!BS37*(1+Dashboard!$D$14)^($B37-$B$11),"-")</f>
        <v>-</v>
      </c>
      <c r="BT37" s="112" t="str">
        <f>IF(AND(BR37="-",BS37="-"),"-",IFERROR(BR37*Dashboard!$D$9,0)+IFERROR(BS37*(1-Dashboard!$D$9),0))</f>
        <v>-</v>
      </c>
      <c r="BU37" s="53" t="str">
        <f>IFERROR(OTCT!BU37*(1+Dashboard!$D$14)^($B37-$B$11),"-")</f>
        <v>-</v>
      </c>
      <c r="BV37" s="57" t="str">
        <f>IFERROR(OTCT!BV37*(1+Dashboard!$D$14)^($B37-$B$11),"-")</f>
        <v>-</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f>IFERROR(OTCT!D38*(1+Dashboard!$D$14)^($B38-$B$11),"-")</f>
        <v>0.12875242220137265</v>
      </c>
      <c r="E38" s="49">
        <f>IFERROR(OTCT!E38*(1+Dashboard!$D$14)^($B38-$B$11),"-")</f>
        <v>0.1023817289717581</v>
      </c>
      <c r="F38" s="49">
        <f>IFERROR(OTCT!F38*(1+Dashboard!$D$14)^($B38-$B$11),"-")</f>
        <v>0.15966223283206887</v>
      </c>
      <c r="G38" s="49">
        <f>IFERROR(OTCT!G38*(1+Dashboard!$D$14)^($B38-$B$11),"-")</f>
        <v>0.12562593022984742</v>
      </c>
      <c r="H38" s="50">
        <f>IFERROR(OTCT!H38*(1+Dashboard!$D$14)^($B38-$B$11),"-")</f>
        <v>1.1231803646681438E-2</v>
      </c>
      <c r="I38" s="101">
        <f>IFERROR((D38+$H38)*(1+Dashboard!$D$7)*(1+Dashboard!$D$8),"-")</f>
        <v>0.1632776010291703</v>
      </c>
      <c r="J38" s="102">
        <f>IFERROR((E38+$H38)*(1+Dashboard!$D$7)*(1+Dashboard!$D$8),"-")</f>
        <v>0.1325188244461479</v>
      </c>
      <c r="K38" s="102">
        <f>IFERROR((F38+$H38)*(1+Dashboard!$D$7)*(1+Dashboard!$D$8),"-")</f>
        <v>0.19933080414881441</v>
      </c>
      <c r="L38" s="103">
        <f>IFERROR((G38+$H38)*(1+Dashboard!$D$7)*(1+Dashboard!$D$8),"-")</f>
        <v>0.15963086079358327</v>
      </c>
      <c r="M38" s="53">
        <f>IFERROR(OTCT!M38*(1+Dashboard!$D$14)^($B38-$B$11),"-")</f>
        <v>177.47393307325217</v>
      </c>
      <c r="N38" s="54">
        <f>IFERROR(OTCT!N38*(1+Dashboard!$D$14)^($B38-$B$11),"-")</f>
        <v>202.06014670844959</v>
      </c>
      <c r="O38" s="109">
        <f>M38*(1+Dashboard!$D$8)</f>
        <v>191.67184771911235</v>
      </c>
      <c r="P38" s="111">
        <f>N38*(1+Dashboard!$D$10)*(1+Dashboard!$D$7)*(1+Dashboard!$D$8)</f>
        <v>239.4538824026674</v>
      </c>
      <c r="Q38" s="112">
        <f>O38*Dashboard!$D$9+P38*(1-Dashboard!$D$9)</f>
        <v>215.56286506088986</v>
      </c>
      <c r="R38" s="51">
        <f>IFERROR(OTCT!R38*(1+Dashboard!$D$14)^($B38-$B$11),"-")</f>
        <v>5.8460662300602255E-2</v>
      </c>
      <c r="S38" s="49">
        <f>IFERROR(OTCT!S38*(1+Dashboard!$D$14)^($B38-$B$11),"-")</f>
        <v>5.9706582373932823E-2</v>
      </c>
      <c r="T38" s="49">
        <f>IFERROR(OTCT!T38*(1+Dashboard!$D$14)^($B38-$B$11),"-")</f>
        <v>5.6950377618436167E-2</v>
      </c>
      <c r="U38" s="52">
        <f>IFERROR(OTCT!U38*(1+Dashboard!$D$14)^($B38-$B$11),"-")</f>
        <v>5.7312269659929221E-2</v>
      </c>
      <c r="W38" s="36">
        <v>2045</v>
      </c>
      <c r="X38" s="47"/>
      <c r="Y38" s="51" t="str">
        <f>IFERROR(OTCT!Y38*(1+Dashboard!$D$14)^($B38-$B$11),"-")</f>
        <v>-</v>
      </c>
      <c r="Z38" s="49" t="str">
        <f>IFERROR(OTCT!Z38*(1+Dashboard!$D$14)^($B38-$B$11),"-")</f>
        <v>-</v>
      </c>
      <c r="AA38" s="49" t="str">
        <f>IFERROR(OTCT!AA38*(1+Dashboard!$D$14)^($B38-$B$11),"-")</f>
        <v>-</v>
      </c>
      <c r="AB38" s="52" t="str">
        <f>IFERROR(OTCT!AB38*(1+Dashboard!$D$14)^($B38-$B$11),"-")</f>
        <v>-</v>
      </c>
      <c r="AC38" s="53" t="str">
        <f>IFERROR(OTCT!AC38*(1+Dashboard!$D$14)^($B38-$B$11),"-")</f>
        <v>-</v>
      </c>
      <c r="AD38" s="55" t="str">
        <f>IFERROR(OTCT!AD38*(1+Dashboard!$D$14)^($B38-$B$11),"-")</f>
        <v>-</v>
      </c>
      <c r="AE38" s="109" t="str">
        <f>IFERROR(AC38*(1+Dashboard!$D$8),"-")</f>
        <v>-</v>
      </c>
      <c r="AF38" s="119" t="str">
        <f>IFERROR(AD38*(1+Dashboard!$D$7)*(1+Dashboard!$D$8)*(1+Dashboard!$D$10),"-")</f>
        <v>-</v>
      </c>
      <c r="AG38" s="112" t="str">
        <f>IF(AND(AE38="-",AF38="-"),"-",IFERROR(AE38*Dashboard!$D$9,0)+IFERROR(AF38*(1-Dashboard!$D$9),0))</f>
        <v>-</v>
      </c>
      <c r="AH38" s="51" t="str">
        <f>IFERROR(OTCT!AH38*(1+Dashboard!$D$14)^($B38-$B$11),"-")</f>
        <v>-</v>
      </c>
      <c r="AI38" s="49" t="str">
        <f>IFERROR(OTCT!AI38*(1+Dashboard!$D$14)^($B38-$B$11),"-")</f>
        <v>-</v>
      </c>
      <c r="AJ38" s="49" t="str">
        <f>IFERROR(OTCT!AJ38*(1+Dashboard!$D$14)^($B38-$B$11),"-")</f>
        <v>-</v>
      </c>
      <c r="AK38" s="52" t="str">
        <f>IFERROR(OTCT!AK38*(1+Dashboard!$D$14)^($B38-$B$11),"-")</f>
        <v>-</v>
      </c>
      <c r="AL38" s="53" t="str">
        <f>IFERROR(OTCT!AL38*(1+Dashboard!$D$14)^($B38-$B$11),"-")</f>
        <v>-</v>
      </c>
      <c r="AM38" s="55" t="str">
        <f>IFERROR(OTCT!AM38*(1+Dashboard!$D$14)^($B38-$B$11),"-")</f>
        <v>-</v>
      </c>
      <c r="AN38" s="109" t="str">
        <f>IFERROR(AL38*(1+Dashboard!$D$8),"-")</f>
        <v>-</v>
      </c>
      <c r="AO38" s="119" t="str">
        <f>IFERROR(AM38*(1+Dashboard!$D$7)*(1+Dashboard!$D$8)*(1+Dashboard!$D$10),"-")</f>
        <v>-</v>
      </c>
      <c r="AP38" s="112" t="str">
        <f>IF(AND(AN38="-",AO38="-"),"-",IFERROR(AN38*Dashboard!$D$9,0)+IFERROR(AO38*(1-Dashboard!$D$9),0))</f>
        <v>-</v>
      </c>
      <c r="AQ38" s="56">
        <f>IFERROR(OTCT!AQ38*(1+Dashboard!$D$14)^($B38-$B$11),"-")</f>
        <v>4.4443799493902516E-4</v>
      </c>
      <c r="AR38" s="58">
        <f>IFERROR(OTCT!AR38*(1+Dashboard!$D$14)^($B38-$B$11),"-")</f>
        <v>4.4443799493902516E-4</v>
      </c>
      <c r="AT38" s="36">
        <v>2045</v>
      </c>
      <c r="AU38" s="47"/>
      <c r="AV38" s="51" t="str">
        <f>IFERROR(OTCT!AV38*(1+Dashboard!$D$14)^($B38-$B$11),"-")</f>
        <v>-</v>
      </c>
      <c r="AW38" s="49" t="str">
        <f>IFERROR(OTCT!AW38*(1+Dashboard!$D$14)^($B38-$B$11),"-")</f>
        <v>-</v>
      </c>
      <c r="AX38" s="49" t="str">
        <f>IFERROR(OTCT!AX38*(1+Dashboard!$D$14)^($B38-$B$11),"-")</f>
        <v>-</v>
      </c>
      <c r="AY38" s="52" t="str">
        <f>IFERROR(OTCT!AY38*(1+Dashboard!$D$14)^($B38-$B$11),"-")</f>
        <v>-</v>
      </c>
      <c r="AZ38" s="53" t="str">
        <f>IFERROR(OTCT!AZ38*(1+Dashboard!$D$14)^($B38-$B$11),"-")</f>
        <v>-</v>
      </c>
      <c r="BA38" s="55" t="str">
        <f>IFERROR(OTCT!BA38*(1+Dashboard!$D$14)^($B38-$B$11),"-")</f>
        <v>-</v>
      </c>
      <c r="BB38" s="109" t="str">
        <f>IFERROR(AZ38*(1+Dashboard!$D$8),"-")</f>
        <v>-</v>
      </c>
      <c r="BC38" s="119" t="str">
        <f>IFERROR(BA38*(1+Dashboard!$D$7)*(1+Dashboard!$D$8)*(1+Dashboard!$D$10),"-")</f>
        <v>-</v>
      </c>
      <c r="BD38" s="112" t="str">
        <f>IF(AND(BB38="-",BC38="-"),"-",IFERROR(BB38*Dashboard!$D$9,0)+IFERROR(BC38*(1-Dashboard!$D$9),0))</f>
        <v>-</v>
      </c>
      <c r="BE38" s="51" t="str">
        <f>IFERROR(OTCT!BE38*(1+Dashboard!$D$14)^($B38-$B$11),"-")</f>
        <v>-</v>
      </c>
      <c r="BF38" s="49" t="str">
        <f>IFERROR(OTCT!BF38*(1+Dashboard!$D$14)^($B38-$B$11),"-")</f>
        <v>-</v>
      </c>
      <c r="BG38" s="49" t="str">
        <f>IFERROR(OTCT!BG38*(1+Dashboard!$D$14)^($B38-$B$11),"-")</f>
        <v>-</v>
      </c>
      <c r="BH38" s="52" t="str">
        <f>IFERROR(OTCT!BH38*(1+Dashboard!$D$14)^($B38-$B$11),"-")</f>
        <v>-</v>
      </c>
      <c r="BI38" s="53" t="str">
        <f>IFERROR(OTCT!BI38*(1+Dashboard!$D$14)^($B38-$B$11),"-")</f>
        <v>-</v>
      </c>
      <c r="BJ38" s="55" t="str">
        <f>IFERROR(OTCT!BJ38*(1+Dashboard!$D$14)^($B38-$B$11),"-")</f>
        <v>-</v>
      </c>
      <c r="BK38" s="109" t="str">
        <f>IFERROR(BI38*(1+Dashboard!$D$8),"-")</f>
        <v>-</v>
      </c>
      <c r="BL38" s="119" t="str">
        <f>IFERROR(BJ38*(1+Dashboard!$D$7)*(1+Dashboard!$D$8)*(1+Dashboard!$D$10),"-")</f>
        <v>-</v>
      </c>
      <c r="BM38" s="112" t="str">
        <f>IF(AND(BK38="-",BL38="-"),"-",IFERROR(BK38*Dashboard!$D$9,0)+IFERROR(BL38*(1-Dashboard!$D$9),0))</f>
        <v>-</v>
      </c>
      <c r="BO38" s="36">
        <v>2045</v>
      </c>
      <c r="BP38" s="47"/>
      <c r="BQ38" s="59">
        <f>IFERROR(OTCT!BQ38*(1+Dashboard!$D$14)^($B38-$B$11),"-")</f>
        <v>160.44732880426383</v>
      </c>
      <c r="BR38" s="53" t="str">
        <f>IFERROR(OTCT!BR38*(1+Dashboard!$D$14)^($B38-$B$11),"-")</f>
        <v>-</v>
      </c>
      <c r="BS38" s="57" t="str">
        <f>IFERROR(OTCT!BS38*(1+Dashboard!$D$14)^($B38-$B$11),"-")</f>
        <v>-</v>
      </c>
      <c r="BT38" s="112" t="str">
        <f>IF(AND(BR38="-",BS38="-"),"-",IFERROR(BR38*Dashboard!$D$9,0)+IFERROR(BS38*(1-Dashboard!$D$9),0))</f>
        <v>-</v>
      </c>
      <c r="BU38" s="53" t="str">
        <f>IFERROR(OTCT!BU38*(1+Dashboard!$D$14)^($B38-$B$11),"-")</f>
        <v>-</v>
      </c>
      <c r="BV38" s="57" t="str">
        <f>IFERROR(OTCT!BV38*(1+Dashboard!$D$14)^($B38-$B$11),"-")</f>
        <v>-</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f>IFERROR(OTCT!D39*(1+Dashboard!$D$14)^($B39-$B$11),"-")</f>
        <v>0.13374310536782077</v>
      </c>
      <c r="E39" s="49">
        <f>IFERROR(OTCT!E39*(1+Dashboard!$D$14)^($B39-$B$11),"-")</f>
        <v>0.10510844775242945</v>
      </c>
      <c r="F39" s="49">
        <f>IFERROR(OTCT!F39*(1+Dashboard!$D$14)^($B39-$B$11),"-")</f>
        <v>0.17135390279444643</v>
      </c>
      <c r="G39" s="49">
        <f>IFERROR(OTCT!G39*(1+Dashboard!$D$14)^($B39-$B$11),"-")</f>
        <v>0.1338291742353224</v>
      </c>
      <c r="H39" s="50">
        <f>IFERROR(OTCT!H39*(1+Dashboard!$D$14)^($B39-$B$11),"-")</f>
        <v>1.2997419373598265E-2</v>
      </c>
      <c r="I39" s="101">
        <f>IFERROR((D39+$H39)*(1+Dashboard!$D$7)*(1+Dashboard!$D$8),"-")</f>
        <v>0.17115814805839119</v>
      </c>
      <c r="J39" s="102">
        <f>IFERROR((E39+$H39)*(1+Dashboard!$D$7)*(1+Dashboard!$D$8),"-")</f>
        <v>0.13775868341579872</v>
      </c>
      <c r="K39" s="102">
        <f>IFERROR((F39+$H39)*(1+Dashboard!$D$7)*(1+Dashboard!$D$8),"-")</f>
        <v>0.21502738217680739</v>
      </c>
      <c r="L39" s="103">
        <f>IFERROR((G39+$H39)*(1+Dashboard!$D$7)*(1+Dashboard!$D$8),"-")</f>
        <v>0.17125853878544511</v>
      </c>
      <c r="M39" s="53">
        <f>IFERROR(OTCT!M39*(1+Dashboard!$D$14)^($B39-$B$11),"-")</f>
        <v>184.04132969829183</v>
      </c>
      <c r="N39" s="54">
        <f>IFERROR(OTCT!N39*(1+Dashboard!$D$14)^($B39-$B$11),"-")</f>
        <v>209.40044468002372</v>
      </c>
      <c r="O39" s="109">
        <f>M39*(1+Dashboard!$D$8)</f>
        <v>198.76463607415519</v>
      </c>
      <c r="P39" s="111">
        <f>N39*(1+Dashboard!$D$10)*(1+Dashboard!$D$7)*(1+Dashboard!$D$8)</f>
        <v>248.15259353357615</v>
      </c>
      <c r="Q39" s="112">
        <f>O39*Dashboard!$D$9+P39*(1-Dashboard!$D$9)</f>
        <v>223.45861480386566</v>
      </c>
      <c r="R39" s="51">
        <f>IFERROR(OTCT!R39*(1+Dashboard!$D$14)^($B39-$B$11),"-")</f>
        <v>5.8986977925540057E-2</v>
      </c>
      <c r="S39" s="49">
        <f>IFERROR(OTCT!S39*(1+Dashboard!$D$14)^($B39-$B$11),"-")</f>
        <v>6.0244114895433423E-2</v>
      </c>
      <c r="T39" s="49">
        <f>IFERROR(OTCT!T39*(1+Dashboard!$D$14)^($B39-$B$11),"-")</f>
        <v>5.7463096298094075E-2</v>
      </c>
      <c r="U39" s="52">
        <f>IFERROR(OTCT!U39*(1+Dashboard!$D$14)^($B39-$B$11),"-")</f>
        <v>5.7828246418241788E-2</v>
      </c>
      <c r="W39" s="36">
        <v>2046</v>
      </c>
      <c r="X39" s="47"/>
      <c r="Y39" s="51" t="str">
        <f>IFERROR(OTCT!Y39*(1+Dashboard!$D$14)^($B39-$B$11),"-")</f>
        <v>-</v>
      </c>
      <c r="Z39" s="49" t="str">
        <f>IFERROR(OTCT!Z39*(1+Dashboard!$D$14)^($B39-$B$11),"-")</f>
        <v>-</v>
      </c>
      <c r="AA39" s="49" t="str">
        <f>IFERROR(OTCT!AA39*(1+Dashboard!$D$14)^($B39-$B$11),"-")</f>
        <v>-</v>
      </c>
      <c r="AB39" s="52" t="str">
        <f>IFERROR(OTCT!AB39*(1+Dashboard!$D$14)^($B39-$B$11),"-")</f>
        <v>-</v>
      </c>
      <c r="AC39" s="53" t="str">
        <f>IFERROR(OTCT!AC39*(1+Dashboard!$D$14)^($B39-$B$11),"-")</f>
        <v>-</v>
      </c>
      <c r="AD39" s="55" t="str">
        <f>IFERROR(OTCT!AD39*(1+Dashboard!$D$14)^($B39-$B$11),"-")</f>
        <v>-</v>
      </c>
      <c r="AE39" s="109" t="str">
        <f>IFERROR(AC39*(1+Dashboard!$D$8),"-")</f>
        <v>-</v>
      </c>
      <c r="AF39" s="119" t="str">
        <f>IFERROR(AD39*(1+Dashboard!$D$7)*(1+Dashboard!$D$8)*(1+Dashboard!$D$10),"-")</f>
        <v>-</v>
      </c>
      <c r="AG39" s="112" t="str">
        <f>IF(AND(AE39="-",AF39="-"),"-",IFERROR(AE39*Dashboard!$D$9,0)+IFERROR(AF39*(1-Dashboard!$D$9),0))</f>
        <v>-</v>
      </c>
      <c r="AH39" s="51" t="str">
        <f>IFERROR(OTCT!AH39*(1+Dashboard!$D$14)^($B39-$B$11),"-")</f>
        <v>-</v>
      </c>
      <c r="AI39" s="49" t="str">
        <f>IFERROR(OTCT!AI39*(1+Dashboard!$D$14)^($B39-$B$11),"-")</f>
        <v>-</v>
      </c>
      <c r="AJ39" s="49" t="str">
        <f>IFERROR(OTCT!AJ39*(1+Dashboard!$D$14)^($B39-$B$11),"-")</f>
        <v>-</v>
      </c>
      <c r="AK39" s="52" t="str">
        <f>IFERROR(OTCT!AK39*(1+Dashboard!$D$14)^($B39-$B$11),"-")</f>
        <v>-</v>
      </c>
      <c r="AL39" s="53" t="str">
        <f>IFERROR(OTCT!AL39*(1+Dashboard!$D$14)^($B39-$B$11),"-")</f>
        <v>-</v>
      </c>
      <c r="AM39" s="55" t="str">
        <f>IFERROR(OTCT!AM39*(1+Dashboard!$D$14)^($B39-$B$11),"-")</f>
        <v>-</v>
      </c>
      <c r="AN39" s="109" t="str">
        <f>IFERROR(AL39*(1+Dashboard!$D$8),"-")</f>
        <v>-</v>
      </c>
      <c r="AO39" s="119" t="str">
        <f>IFERROR(AM39*(1+Dashboard!$D$7)*(1+Dashboard!$D$8)*(1+Dashboard!$D$10),"-")</f>
        <v>-</v>
      </c>
      <c r="AP39" s="112" t="str">
        <f>IF(AND(AN39="-",AO39="-"),"-",IFERROR(AN39*Dashboard!$D$9,0)+IFERROR(AO39*(1-Dashboard!$D$9),0))</f>
        <v>-</v>
      </c>
      <c r="AQ39" s="56">
        <f>IFERROR(OTCT!AQ39*(1+Dashboard!$D$14)^($B39-$B$11),"-")</f>
        <v>4.5332675483780575E-4</v>
      </c>
      <c r="AR39" s="58">
        <f>IFERROR(OTCT!AR39*(1+Dashboard!$D$14)^($B39-$B$11),"-")</f>
        <v>4.5332675483780575E-4</v>
      </c>
      <c r="AT39" s="36">
        <v>2046</v>
      </c>
      <c r="AU39" s="47"/>
      <c r="AV39" s="51" t="str">
        <f>IFERROR(OTCT!AV39*(1+Dashboard!$D$14)^($B39-$B$11),"-")</f>
        <v>-</v>
      </c>
      <c r="AW39" s="49" t="str">
        <f>IFERROR(OTCT!AW39*(1+Dashboard!$D$14)^($B39-$B$11),"-")</f>
        <v>-</v>
      </c>
      <c r="AX39" s="49" t="str">
        <f>IFERROR(OTCT!AX39*(1+Dashboard!$D$14)^($B39-$B$11),"-")</f>
        <v>-</v>
      </c>
      <c r="AY39" s="52" t="str">
        <f>IFERROR(OTCT!AY39*(1+Dashboard!$D$14)^($B39-$B$11),"-")</f>
        <v>-</v>
      </c>
      <c r="AZ39" s="53" t="str">
        <f>IFERROR(OTCT!AZ39*(1+Dashboard!$D$14)^($B39-$B$11),"-")</f>
        <v>-</v>
      </c>
      <c r="BA39" s="55" t="str">
        <f>IFERROR(OTCT!BA39*(1+Dashboard!$D$14)^($B39-$B$11),"-")</f>
        <v>-</v>
      </c>
      <c r="BB39" s="109" t="str">
        <f>IFERROR(AZ39*(1+Dashboard!$D$8),"-")</f>
        <v>-</v>
      </c>
      <c r="BC39" s="119" t="str">
        <f>IFERROR(BA39*(1+Dashboard!$D$7)*(1+Dashboard!$D$8)*(1+Dashboard!$D$10),"-")</f>
        <v>-</v>
      </c>
      <c r="BD39" s="112" t="str">
        <f>IF(AND(BB39="-",BC39="-"),"-",IFERROR(BB39*Dashboard!$D$9,0)+IFERROR(BC39*(1-Dashboard!$D$9),0))</f>
        <v>-</v>
      </c>
      <c r="BE39" s="51" t="str">
        <f>IFERROR(OTCT!BE39*(1+Dashboard!$D$14)^($B39-$B$11),"-")</f>
        <v>-</v>
      </c>
      <c r="BF39" s="49" t="str">
        <f>IFERROR(OTCT!BF39*(1+Dashboard!$D$14)^($B39-$B$11),"-")</f>
        <v>-</v>
      </c>
      <c r="BG39" s="49" t="str">
        <f>IFERROR(OTCT!BG39*(1+Dashboard!$D$14)^($B39-$B$11),"-")</f>
        <v>-</v>
      </c>
      <c r="BH39" s="52" t="str">
        <f>IFERROR(OTCT!BH39*(1+Dashboard!$D$14)^($B39-$B$11),"-")</f>
        <v>-</v>
      </c>
      <c r="BI39" s="53" t="str">
        <f>IFERROR(OTCT!BI39*(1+Dashboard!$D$14)^($B39-$B$11),"-")</f>
        <v>-</v>
      </c>
      <c r="BJ39" s="55" t="str">
        <f>IFERROR(OTCT!BJ39*(1+Dashboard!$D$14)^($B39-$B$11),"-")</f>
        <v>-</v>
      </c>
      <c r="BK39" s="109" t="str">
        <f>IFERROR(BI39*(1+Dashboard!$D$8),"-")</f>
        <v>-</v>
      </c>
      <c r="BL39" s="119" t="str">
        <f>IFERROR(BJ39*(1+Dashboard!$D$7)*(1+Dashboard!$D$8)*(1+Dashboard!$D$10),"-")</f>
        <v>-</v>
      </c>
      <c r="BM39" s="112" t="str">
        <f>IF(AND(BK39="-",BL39="-"),"-",IFERROR(BK39*Dashboard!$D$9,0)+IFERROR(BL39*(1-Dashboard!$D$9),0))</f>
        <v>-</v>
      </c>
      <c r="BO39" s="36">
        <v>2046</v>
      </c>
      <c r="BP39" s="47"/>
      <c r="BQ39" s="59">
        <f>IFERROR(OTCT!BQ39*(1+Dashboard!$D$14)^($B39-$B$11),"-")</f>
        <v>163.65627538034914</v>
      </c>
      <c r="BR39" s="53" t="str">
        <f>IFERROR(OTCT!BR39*(1+Dashboard!$D$14)^($B39-$B$11),"-")</f>
        <v>-</v>
      </c>
      <c r="BS39" s="57" t="str">
        <f>IFERROR(OTCT!BS39*(1+Dashboard!$D$14)^($B39-$B$11),"-")</f>
        <v>-</v>
      </c>
      <c r="BT39" s="112" t="str">
        <f>IF(AND(BR39="-",BS39="-"),"-",IFERROR(BR39*Dashboard!$D$9,0)+IFERROR(BS39*(1-Dashboard!$D$9),0))</f>
        <v>-</v>
      </c>
      <c r="BU39" s="53" t="str">
        <f>IFERROR(OTCT!BU39*(1+Dashboard!$D$14)^($B39-$B$11),"-")</f>
        <v>-</v>
      </c>
      <c r="BV39" s="57" t="str">
        <f>IFERROR(OTCT!BV39*(1+Dashboard!$D$14)^($B39-$B$11),"-")</f>
        <v>-</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f>IFERROR(OTCT!D40*(1+Dashboard!$D$14)^($B40-$B$11),"-")</f>
        <v>0.13892723668881243</v>
      </c>
      <c r="E40" s="49">
        <f>IFERROR(OTCT!E40*(1+Dashboard!$D$14)^($B40-$B$11),"-")</f>
        <v>0.10790778686666552</v>
      </c>
      <c r="F40" s="49">
        <f>IFERROR(OTCT!F40*(1+Dashboard!$D$14)^($B40-$B$11),"-")</f>
        <v>0.18390172479781997</v>
      </c>
      <c r="G40" s="49">
        <f>IFERROR(OTCT!G40*(1+Dashboard!$D$14)^($B40-$B$11),"-")</f>
        <v>0.14256808163521156</v>
      </c>
      <c r="H40" s="50">
        <f>IFERROR(OTCT!H40*(1+Dashboard!$D$14)^($B40-$B$11),"-")</f>
        <v>1.5040586150479989E-2</v>
      </c>
      <c r="I40" s="101">
        <f>IFERROR((D40+$H40)*(1+Dashboard!$D$7)*(1+Dashboard!$D$8),"-")</f>
        <v>0.17958806855975071</v>
      </c>
      <c r="J40" s="102">
        <f>IFERROR((E40+$H40)*(1+Dashboard!$D$7)*(1+Dashboard!$D$8),"-")</f>
        <v>0.14340698228719853</v>
      </c>
      <c r="K40" s="102">
        <f>IFERROR((F40+$H40)*(1+Dashboard!$D$7)*(1+Dashboard!$D$8),"-")</f>
        <v>0.23204631149009708</v>
      </c>
      <c r="L40" s="103">
        <f>IFERROR((G40+$H40)*(1+Dashboard!$D$7)*(1+Dashboard!$D$8),"-")</f>
        <v>0.18383475010523065</v>
      </c>
      <c r="M40" s="53">
        <f>IFERROR(OTCT!M40*(1+Dashboard!$D$14)^($B40-$B$11),"-")</f>
        <v>190.85175186338515</v>
      </c>
      <c r="N40" s="54">
        <f>IFERROR(OTCT!N40*(1+Dashboard!$D$14)^($B40-$B$11),"-")</f>
        <v>217.0073958001241</v>
      </c>
      <c r="O40" s="109">
        <f>M40*(1+Dashboard!$D$8)</f>
        <v>206.11989201245598</v>
      </c>
      <c r="P40" s="111">
        <f>N40*(1+Dashboard!$D$10)*(1+Dashboard!$D$7)*(1+Dashboard!$D$8)</f>
        <v>257.16730528464501</v>
      </c>
      <c r="Q40" s="112">
        <f>O40*Dashboard!$D$9+P40*(1-Dashboard!$D$9)</f>
        <v>231.64359864855049</v>
      </c>
      <c r="R40" s="51">
        <f>IFERROR(OTCT!R40*(1+Dashboard!$D$14)^($B40-$B$11),"-")</f>
        <v>5.9518031918572786E-2</v>
      </c>
      <c r="S40" s="49">
        <f>IFERROR(OTCT!S40*(1+Dashboard!$D$14)^($B40-$B$11),"-")</f>
        <v>6.0786486769651614E-2</v>
      </c>
      <c r="T40" s="49">
        <f>IFERROR(OTCT!T40*(1+Dashboard!$D$14)^($B40-$B$11),"-")</f>
        <v>5.7980430933878391E-2</v>
      </c>
      <c r="U40" s="52">
        <f>IFERROR(OTCT!U40*(1+Dashboard!$D$14)^($B40-$B$11),"-")</f>
        <v>5.8348868464844224E-2</v>
      </c>
      <c r="W40" s="36">
        <v>2047</v>
      </c>
      <c r="X40" s="47"/>
      <c r="Y40" s="51" t="str">
        <f>IFERROR(OTCT!Y40*(1+Dashboard!$D$14)^($B40-$B$11),"-")</f>
        <v>-</v>
      </c>
      <c r="Z40" s="49" t="str">
        <f>IFERROR(OTCT!Z40*(1+Dashboard!$D$14)^($B40-$B$11),"-")</f>
        <v>-</v>
      </c>
      <c r="AA40" s="49" t="str">
        <f>IFERROR(OTCT!AA40*(1+Dashboard!$D$14)^($B40-$B$11),"-")</f>
        <v>-</v>
      </c>
      <c r="AB40" s="52" t="str">
        <f>IFERROR(OTCT!AB40*(1+Dashboard!$D$14)^($B40-$B$11),"-")</f>
        <v>-</v>
      </c>
      <c r="AC40" s="53" t="str">
        <f>IFERROR(OTCT!AC40*(1+Dashboard!$D$14)^($B40-$B$11),"-")</f>
        <v>-</v>
      </c>
      <c r="AD40" s="55" t="str">
        <f>IFERROR(OTCT!AD40*(1+Dashboard!$D$14)^($B40-$B$11),"-")</f>
        <v>-</v>
      </c>
      <c r="AE40" s="109" t="str">
        <f>IFERROR(AC40*(1+Dashboard!$D$8),"-")</f>
        <v>-</v>
      </c>
      <c r="AF40" s="119" t="str">
        <f>IFERROR(AD40*(1+Dashboard!$D$7)*(1+Dashboard!$D$8)*(1+Dashboard!$D$10),"-")</f>
        <v>-</v>
      </c>
      <c r="AG40" s="112" t="str">
        <f>IF(AND(AE40="-",AF40="-"),"-",IFERROR(AE40*Dashboard!$D$9,0)+IFERROR(AF40*(1-Dashboard!$D$9),0))</f>
        <v>-</v>
      </c>
      <c r="AH40" s="51" t="str">
        <f>IFERROR(OTCT!AH40*(1+Dashboard!$D$14)^($B40-$B$11),"-")</f>
        <v>-</v>
      </c>
      <c r="AI40" s="49" t="str">
        <f>IFERROR(OTCT!AI40*(1+Dashboard!$D$14)^($B40-$B$11),"-")</f>
        <v>-</v>
      </c>
      <c r="AJ40" s="49" t="str">
        <f>IFERROR(OTCT!AJ40*(1+Dashboard!$D$14)^($B40-$B$11),"-")</f>
        <v>-</v>
      </c>
      <c r="AK40" s="52" t="str">
        <f>IFERROR(OTCT!AK40*(1+Dashboard!$D$14)^($B40-$B$11),"-")</f>
        <v>-</v>
      </c>
      <c r="AL40" s="53" t="str">
        <f>IFERROR(OTCT!AL40*(1+Dashboard!$D$14)^($B40-$B$11),"-")</f>
        <v>-</v>
      </c>
      <c r="AM40" s="55" t="str">
        <f>IFERROR(OTCT!AM40*(1+Dashboard!$D$14)^($B40-$B$11),"-")</f>
        <v>-</v>
      </c>
      <c r="AN40" s="109" t="str">
        <f>IFERROR(AL40*(1+Dashboard!$D$8),"-")</f>
        <v>-</v>
      </c>
      <c r="AO40" s="119" t="str">
        <f>IFERROR(AM40*(1+Dashboard!$D$7)*(1+Dashboard!$D$8)*(1+Dashboard!$D$10),"-")</f>
        <v>-</v>
      </c>
      <c r="AP40" s="112" t="str">
        <f>IF(AND(AN40="-",AO40="-"),"-",IFERROR(AN40*Dashboard!$D$9,0)+IFERROR(AO40*(1-Dashboard!$D$9),0))</f>
        <v>-</v>
      </c>
      <c r="AQ40" s="56">
        <f>IFERROR(OTCT!AQ40*(1+Dashboard!$D$14)^($B40-$B$11),"-")</f>
        <v>4.6239328993456178E-4</v>
      </c>
      <c r="AR40" s="58">
        <f>IFERROR(OTCT!AR40*(1+Dashboard!$D$14)^($B40-$B$11),"-")</f>
        <v>4.6239328993456178E-4</v>
      </c>
      <c r="AT40" s="36">
        <v>2047</v>
      </c>
      <c r="AU40" s="47"/>
      <c r="AV40" s="51" t="str">
        <f>IFERROR(OTCT!AV40*(1+Dashboard!$D$14)^($B40-$B$11),"-")</f>
        <v>-</v>
      </c>
      <c r="AW40" s="49" t="str">
        <f>IFERROR(OTCT!AW40*(1+Dashboard!$D$14)^($B40-$B$11),"-")</f>
        <v>-</v>
      </c>
      <c r="AX40" s="49" t="str">
        <f>IFERROR(OTCT!AX40*(1+Dashboard!$D$14)^($B40-$B$11),"-")</f>
        <v>-</v>
      </c>
      <c r="AY40" s="52" t="str">
        <f>IFERROR(OTCT!AY40*(1+Dashboard!$D$14)^($B40-$B$11),"-")</f>
        <v>-</v>
      </c>
      <c r="AZ40" s="53" t="str">
        <f>IFERROR(OTCT!AZ40*(1+Dashboard!$D$14)^($B40-$B$11),"-")</f>
        <v>-</v>
      </c>
      <c r="BA40" s="55" t="str">
        <f>IFERROR(OTCT!BA40*(1+Dashboard!$D$14)^($B40-$B$11),"-")</f>
        <v>-</v>
      </c>
      <c r="BB40" s="109" t="str">
        <f>IFERROR(AZ40*(1+Dashboard!$D$8),"-")</f>
        <v>-</v>
      </c>
      <c r="BC40" s="119" t="str">
        <f>IFERROR(BA40*(1+Dashboard!$D$7)*(1+Dashboard!$D$8)*(1+Dashboard!$D$10),"-")</f>
        <v>-</v>
      </c>
      <c r="BD40" s="112" t="str">
        <f>IF(AND(BB40="-",BC40="-"),"-",IFERROR(BB40*Dashboard!$D$9,0)+IFERROR(BC40*(1-Dashboard!$D$9),0))</f>
        <v>-</v>
      </c>
      <c r="BE40" s="51" t="str">
        <f>IFERROR(OTCT!BE40*(1+Dashboard!$D$14)^($B40-$B$11),"-")</f>
        <v>-</v>
      </c>
      <c r="BF40" s="49" t="str">
        <f>IFERROR(OTCT!BF40*(1+Dashboard!$D$14)^($B40-$B$11),"-")</f>
        <v>-</v>
      </c>
      <c r="BG40" s="49" t="str">
        <f>IFERROR(OTCT!BG40*(1+Dashboard!$D$14)^($B40-$B$11),"-")</f>
        <v>-</v>
      </c>
      <c r="BH40" s="52" t="str">
        <f>IFERROR(OTCT!BH40*(1+Dashboard!$D$14)^($B40-$B$11),"-")</f>
        <v>-</v>
      </c>
      <c r="BI40" s="53" t="str">
        <f>IFERROR(OTCT!BI40*(1+Dashboard!$D$14)^($B40-$B$11),"-")</f>
        <v>-</v>
      </c>
      <c r="BJ40" s="55" t="str">
        <f>IFERROR(OTCT!BJ40*(1+Dashboard!$D$14)^($B40-$B$11),"-")</f>
        <v>-</v>
      </c>
      <c r="BK40" s="109" t="str">
        <f>IFERROR(BI40*(1+Dashboard!$D$8),"-")</f>
        <v>-</v>
      </c>
      <c r="BL40" s="119" t="str">
        <f>IFERROR(BJ40*(1+Dashboard!$D$7)*(1+Dashboard!$D$8)*(1+Dashboard!$D$10),"-")</f>
        <v>-</v>
      </c>
      <c r="BM40" s="112" t="str">
        <f>IF(AND(BK40="-",BL40="-"),"-",IFERROR(BK40*Dashboard!$D$9,0)+IFERROR(BL40*(1-Dashboard!$D$9),0))</f>
        <v>-</v>
      </c>
      <c r="BO40" s="36">
        <v>2047</v>
      </c>
      <c r="BP40" s="47"/>
      <c r="BQ40" s="59">
        <f>IFERROR(OTCT!BQ40*(1+Dashboard!$D$14)^($B40-$B$11),"-")</f>
        <v>166.92940088795609</v>
      </c>
      <c r="BR40" s="53" t="str">
        <f>IFERROR(OTCT!BR40*(1+Dashboard!$D$14)^($B40-$B$11),"-")</f>
        <v>-</v>
      </c>
      <c r="BS40" s="57" t="str">
        <f>IFERROR(OTCT!BS40*(1+Dashboard!$D$14)^($B40-$B$11),"-")</f>
        <v>-</v>
      </c>
      <c r="BT40" s="112" t="str">
        <f>IF(AND(BR40="-",BS40="-"),"-",IFERROR(BR40*Dashboard!$D$9,0)+IFERROR(BS40*(1-Dashboard!$D$9),0))</f>
        <v>-</v>
      </c>
      <c r="BU40" s="53" t="str">
        <f>IFERROR(OTCT!BU40*(1+Dashboard!$D$14)^($B40-$B$11),"-")</f>
        <v>-</v>
      </c>
      <c r="BV40" s="57" t="str">
        <f>IFERROR(OTCT!BV40*(1+Dashboard!$D$14)^($B40-$B$11),"-")</f>
        <v>-</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f>IFERROR(OTCT!D41*(1+Dashboard!$D$14)^($B41-$B$11),"-")</f>
        <v>0.14431231457433447</v>
      </c>
      <c r="E41" s="49">
        <f>IFERROR(OTCT!E41*(1+Dashboard!$D$14)^($B41-$B$11),"-")</f>
        <v>0.11078168040201676</v>
      </c>
      <c r="F41" s="49">
        <f>IFERROR(OTCT!F41*(1+Dashboard!$D$14)^($B41-$B$11),"-")</f>
        <v>0.19736839273618939</v>
      </c>
      <c r="G41" s="49">
        <f>IFERROR(OTCT!G41*(1+Dashboard!$D$14)^($B41-$B$11),"-")</f>
        <v>0.15187763069810281</v>
      </c>
      <c r="H41" s="50">
        <f>IFERROR(OTCT!H41*(1+Dashboard!$D$14)^($B41-$B$11),"-")</f>
        <v>1.7404934414098461E-2</v>
      </c>
      <c r="I41" s="101">
        <f>IFERROR((D41+$H41)*(1+Dashboard!$D$7)*(1+Dashboard!$D$8),"-")</f>
        <v>0.1886269992201082</v>
      </c>
      <c r="J41" s="102">
        <f>IFERROR((E41+$H41)*(1+Dashboard!$D$7)*(1+Dashboard!$D$8),"-")</f>
        <v>0.1495168675215168</v>
      </c>
      <c r="K41" s="102">
        <f>IFERROR((F41+$H41)*(1+Dashboard!$D$7)*(1+Dashboard!$D$8),"-")</f>
        <v>0.25051160878809581</v>
      </c>
      <c r="L41" s="103">
        <f>IFERROR((G41+$H41)*(1+Dashboard!$D$7)*(1+Dashboard!$D$8),"-")</f>
        <v>0.19745118394687161</v>
      </c>
      <c r="M41" s="53">
        <f>IFERROR(OTCT!M41*(1+Dashboard!$D$14)^($B41-$B$11),"-")</f>
        <v>197.91419269267112</v>
      </c>
      <c r="N41" s="54">
        <f>IFERROR(OTCT!N41*(1+Dashboard!$D$14)^($B41-$B$11),"-")</f>
        <v>224.89068685556711</v>
      </c>
      <c r="O41" s="109">
        <f>M41*(1+Dashboard!$D$8)</f>
        <v>213.74732810808482</v>
      </c>
      <c r="P41" s="111">
        <f>N41*(1+Dashboard!$D$10)*(1+Dashboard!$D$7)*(1+Dashboard!$D$8)</f>
        <v>266.50949710270686</v>
      </c>
      <c r="Q41" s="112">
        <f>O41*Dashboard!$D$9+P41*(1-Dashboard!$D$9)</f>
        <v>240.12841260539585</v>
      </c>
      <c r="R41" s="51">
        <f>IFERROR(OTCT!R41*(1+Dashboard!$D$14)^($B41-$B$11),"-")</f>
        <v>6.0053866938764973E-2</v>
      </c>
      <c r="S41" s="49">
        <f>IFERROR(OTCT!S41*(1+Dashboard!$D$14)^($B41-$B$11),"-")</f>
        <v>6.1333741564806629E-2</v>
      </c>
      <c r="T41" s="49">
        <f>IFERROR(OTCT!T41*(1+Dashboard!$D$14)^($B41-$B$11),"-")</f>
        <v>5.8502423082790682E-2</v>
      </c>
      <c r="U41" s="52">
        <f>IFERROR(OTCT!U41*(1+Dashboard!$D$14)^($B41-$B$11),"-")</f>
        <v>5.887417762081272E-2</v>
      </c>
      <c r="W41" s="36">
        <v>2048</v>
      </c>
      <c r="X41" s="47"/>
      <c r="Y41" s="51" t="str">
        <f>IFERROR(OTCT!Y41*(1+Dashboard!$D$14)^($B41-$B$11),"-")</f>
        <v>-</v>
      </c>
      <c r="Z41" s="49" t="str">
        <f>IFERROR(OTCT!Z41*(1+Dashboard!$D$14)^($B41-$B$11),"-")</f>
        <v>-</v>
      </c>
      <c r="AA41" s="49" t="str">
        <f>IFERROR(OTCT!AA41*(1+Dashboard!$D$14)^($B41-$B$11),"-")</f>
        <v>-</v>
      </c>
      <c r="AB41" s="52" t="str">
        <f>IFERROR(OTCT!AB41*(1+Dashboard!$D$14)^($B41-$B$11),"-")</f>
        <v>-</v>
      </c>
      <c r="AC41" s="53" t="str">
        <f>IFERROR(OTCT!AC41*(1+Dashboard!$D$14)^($B41-$B$11),"-")</f>
        <v>-</v>
      </c>
      <c r="AD41" s="55" t="str">
        <f>IFERROR(OTCT!AD41*(1+Dashboard!$D$14)^($B41-$B$11),"-")</f>
        <v>-</v>
      </c>
      <c r="AE41" s="109" t="str">
        <f>IFERROR(AC41*(1+Dashboard!$D$8),"-")</f>
        <v>-</v>
      </c>
      <c r="AF41" s="119" t="str">
        <f>IFERROR(AD41*(1+Dashboard!$D$7)*(1+Dashboard!$D$8)*(1+Dashboard!$D$10),"-")</f>
        <v>-</v>
      </c>
      <c r="AG41" s="112" t="str">
        <f>IF(AND(AE41="-",AF41="-"),"-",IFERROR(AE41*Dashboard!$D$9,0)+IFERROR(AF41*(1-Dashboard!$D$9),0))</f>
        <v>-</v>
      </c>
      <c r="AH41" s="51" t="str">
        <f>IFERROR(OTCT!AH41*(1+Dashboard!$D$14)^($B41-$B$11),"-")</f>
        <v>-</v>
      </c>
      <c r="AI41" s="49" t="str">
        <f>IFERROR(OTCT!AI41*(1+Dashboard!$D$14)^($B41-$B$11),"-")</f>
        <v>-</v>
      </c>
      <c r="AJ41" s="49" t="str">
        <f>IFERROR(OTCT!AJ41*(1+Dashboard!$D$14)^($B41-$B$11),"-")</f>
        <v>-</v>
      </c>
      <c r="AK41" s="52" t="str">
        <f>IFERROR(OTCT!AK41*(1+Dashboard!$D$14)^($B41-$B$11),"-")</f>
        <v>-</v>
      </c>
      <c r="AL41" s="53" t="str">
        <f>IFERROR(OTCT!AL41*(1+Dashboard!$D$14)^($B41-$B$11),"-")</f>
        <v>-</v>
      </c>
      <c r="AM41" s="55" t="str">
        <f>IFERROR(OTCT!AM41*(1+Dashboard!$D$14)^($B41-$B$11),"-")</f>
        <v>-</v>
      </c>
      <c r="AN41" s="109" t="str">
        <f>IFERROR(AL41*(1+Dashboard!$D$8),"-")</f>
        <v>-</v>
      </c>
      <c r="AO41" s="119" t="str">
        <f>IFERROR(AM41*(1+Dashboard!$D$7)*(1+Dashboard!$D$8)*(1+Dashboard!$D$10),"-")</f>
        <v>-</v>
      </c>
      <c r="AP41" s="112" t="str">
        <f>IF(AND(AN41="-",AO41="-"),"-",IFERROR(AN41*Dashboard!$D$9,0)+IFERROR(AO41*(1-Dashboard!$D$9),0))</f>
        <v>-</v>
      </c>
      <c r="AQ41" s="56">
        <f>IFERROR(OTCT!AQ41*(1+Dashboard!$D$14)^($B41-$B$11),"-")</f>
        <v>4.7164115573325308E-4</v>
      </c>
      <c r="AR41" s="58">
        <f>IFERROR(OTCT!AR41*(1+Dashboard!$D$14)^($B41-$B$11),"-")</f>
        <v>4.7164115573325308E-4</v>
      </c>
      <c r="AT41" s="36">
        <v>2048</v>
      </c>
      <c r="AU41" s="47"/>
      <c r="AV41" s="51" t="str">
        <f>IFERROR(OTCT!AV41*(1+Dashboard!$D$14)^($B41-$B$11),"-")</f>
        <v>-</v>
      </c>
      <c r="AW41" s="49" t="str">
        <f>IFERROR(OTCT!AW41*(1+Dashboard!$D$14)^($B41-$B$11),"-")</f>
        <v>-</v>
      </c>
      <c r="AX41" s="49" t="str">
        <f>IFERROR(OTCT!AX41*(1+Dashboard!$D$14)^($B41-$B$11),"-")</f>
        <v>-</v>
      </c>
      <c r="AY41" s="52" t="str">
        <f>IFERROR(OTCT!AY41*(1+Dashboard!$D$14)^($B41-$B$11),"-")</f>
        <v>-</v>
      </c>
      <c r="AZ41" s="53" t="str">
        <f>IFERROR(OTCT!AZ41*(1+Dashboard!$D$14)^($B41-$B$11),"-")</f>
        <v>-</v>
      </c>
      <c r="BA41" s="55" t="str">
        <f>IFERROR(OTCT!BA41*(1+Dashboard!$D$14)^($B41-$B$11),"-")</f>
        <v>-</v>
      </c>
      <c r="BB41" s="109" t="str">
        <f>IFERROR(AZ41*(1+Dashboard!$D$8),"-")</f>
        <v>-</v>
      </c>
      <c r="BC41" s="119" t="str">
        <f>IFERROR(BA41*(1+Dashboard!$D$7)*(1+Dashboard!$D$8)*(1+Dashboard!$D$10),"-")</f>
        <v>-</v>
      </c>
      <c r="BD41" s="112" t="str">
        <f>IF(AND(BB41="-",BC41="-"),"-",IFERROR(BB41*Dashboard!$D$9,0)+IFERROR(BC41*(1-Dashboard!$D$9),0))</f>
        <v>-</v>
      </c>
      <c r="BE41" s="51" t="str">
        <f>IFERROR(OTCT!BE41*(1+Dashboard!$D$14)^($B41-$B$11),"-")</f>
        <v>-</v>
      </c>
      <c r="BF41" s="49" t="str">
        <f>IFERROR(OTCT!BF41*(1+Dashboard!$D$14)^($B41-$B$11),"-")</f>
        <v>-</v>
      </c>
      <c r="BG41" s="49" t="str">
        <f>IFERROR(OTCT!BG41*(1+Dashboard!$D$14)^($B41-$B$11),"-")</f>
        <v>-</v>
      </c>
      <c r="BH41" s="52" t="str">
        <f>IFERROR(OTCT!BH41*(1+Dashboard!$D$14)^($B41-$B$11),"-")</f>
        <v>-</v>
      </c>
      <c r="BI41" s="53" t="str">
        <f>IFERROR(OTCT!BI41*(1+Dashboard!$D$14)^($B41-$B$11),"-")</f>
        <v>-</v>
      </c>
      <c r="BJ41" s="55" t="str">
        <f>IFERROR(OTCT!BJ41*(1+Dashboard!$D$14)^($B41-$B$11),"-")</f>
        <v>-</v>
      </c>
      <c r="BK41" s="109" t="str">
        <f>IFERROR(BI41*(1+Dashboard!$D$8),"-")</f>
        <v>-</v>
      </c>
      <c r="BL41" s="119" t="str">
        <f>IFERROR(BJ41*(1+Dashboard!$D$7)*(1+Dashboard!$D$8)*(1+Dashboard!$D$10),"-")</f>
        <v>-</v>
      </c>
      <c r="BM41" s="112" t="str">
        <f>IF(AND(BK41="-",BL41="-"),"-",IFERROR(BK41*Dashboard!$D$9,0)+IFERROR(BL41*(1-Dashboard!$D$9),0))</f>
        <v>-</v>
      </c>
      <c r="BO41" s="36">
        <v>2048</v>
      </c>
      <c r="BP41" s="47"/>
      <c r="BQ41" s="59">
        <f>IFERROR(OTCT!BQ41*(1+Dashboard!$D$14)^($B41-$B$11),"-")</f>
        <v>170.26798890571521</v>
      </c>
      <c r="BR41" s="53" t="str">
        <f>IFERROR(OTCT!BR41*(1+Dashboard!$D$14)^($B41-$B$11),"-")</f>
        <v>-</v>
      </c>
      <c r="BS41" s="57" t="str">
        <f>IFERROR(OTCT!BS41*(1+Dashboard!$D$14)^($B41-$B$11),"-")</f>
        <v>-</v>
      </c>
      <c r="BT41" s="112" t="str">
        <f>IF(AND(BR41="-",BS41="-"),"-",IFERROR(BR41*Dashboard!$D$9,0)+IFERROR(BS41*(1-Dashboard!$D$9),0))</f>
        <v>-</v>
      </c>
      <c r="BU41" s="53" t="str">
        <f>IFERROR(OTCT!BU41*(1+Dashboard!$D$14)^($B41-$B$11),"-")</f>
        <v>-</v>
      </c>
      <c r="BV41" s="57" t="str">
        <f>IFERROR(OTCT!BV41*(1+Dashboard!$D$14)^($B41-$B$11),"-")</f>
        <v>-</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f>IFERROR(OTCT!D42*(1+Dashboard!$D$14)^($B42-$B$11),"-")</f>
        <v>0.14990612808668027</v>
      </c>
      <c r="E42" s="49">
        <f>IFERROR(OTCT!E42*(1+Dashboard!$D$14)^($B42-$B$11),"-")</f>
        <v>0.11373211395632636</v>
      </c>
      <c r="F42" s="49">
        <f>IFERROR(OTCT!F42*(1+Dashboard!$D$14)^($B42-$B$11),"-")</f>
        <v>0.21182119142217234</v>
      </c>
      <c r="G42" s="49">
        <f>IFERROR(OTCT!G42*(1+Dashboard!$D$14)^($B42-$B$11),"-")</f>
        <v>0.16179508373753862</v>
      </c>
      <c r="H42" s="50">
        <f>IFERROR(OTCT!H42*(1+Dashboard!$D$14)^($B42-$B$11),"-")</f>
        <v>2.0140953213409266E-2</v>
      </c>
      <c r="I42" s="101">
        <f>IFERROR((D42+$H42)*(1+Dashboard!$D$7)*(1+Dashboard!$D$8),"-")</f>
        <v>0.19834291562842449</v>
      </c>
      <c r="J42" s="102">
        <f>IFERROR((E42+$H42)*(1+Dashboard!$D$7)*(1+Dashboard!$D$8),"-")</f>
        <v>0.15614954554677965</v>
      </c>
      <c r="K42" s="102">
        <f>IFERROR((F42+$H42)*(1+Dashboard!$D$7)*(1+Dashboard!$D$8),"-")</f>
        <v>0.27056064550294245</v>
      </c>
      <c r="L42" s="103">
        <f>IFERROR((G42+$H42)*(1+Dashboard!$D$7)*(1+Dashboard!$D$8),"-")</f>
        <v>0.21221019349958567</v>
      </c>
      <c r="M42" s="53">
        <f>IFERROR(OTCT!M42*(1+Dashboard!$D$14)^($B42-$B$11),"-")</f>
        <v>205.23797809951623</v>
      </c>
      <c r="N42" s="54">
        <f>IFERROR(OTCT!N42*(1+Dashboard!$D$14)^($B42-$B$11),"-")</f>
        <v>233.06035652790325</v>
      </c>
      <c r="O42" s="109">
        <f>M42*(1+Dashboard!$D$8)</f>
        <v>221.65701634747754</v>
      </c>
      <c r="P42" s="111">
        <f>N42*(1+Dashboard!$D$10)*(1+Dashboard!$D$7)*(1+Dashboard!$D$8)</f>
        <v>276.19106545181273</v>
      </c>
      <c r="Q42" s="112">
        <f>O42*Dashboard!$D$9+P42*(1-Dashboard!$D$9)</f>
        <v>248.92404089964515</v>
      </c>
      <c r="R42" s="51">
        <f>IFERROR(OTCT!R42*(1+Dashboard!$D$14)^($B42-$B$11),"-")</f>
        <v>6.0594526029236498E-2</v>
      </c>
      <c r="S42" s="49">
        <f>IFERROR(OTCT!S42*(1+Dashboard!$D$14)^($B42-$B$11),"-")</f>
        <v>6.1885923241358068E-2</v>
      </c>
      <c r="T42" s="49">
        <f>IFERROR(OTCT!T42*(1+Dashboard!$D$14)^($B42-$B$11),"-")</f>
        <v>5.9029114675966103E-2</v>
      </c>
      <c r="U42" s="52">
        <f>IFERROR(OTCT!U42*(1+Dashboard!$D$14)^($B42-$B$11),"-")</f>
        <v>5.9404216083734432E-2</v>
      </c>
      <c r="W42" s="36">
        <v>2049</v>
      </c>
      <c r="X42" s="47"/>
      <c r="Y42" s="51" t="str">
        <f>IFERROR(OTCT!Y42*(1+Dashboard!$D$14)^($B42-$B$11),"-")</f>
        <v>-</v>
      </c>
      <c r="Z42" s="49" t="str">
        <f>IFERROR(OTCT!Z42*(1+Dashboard!$D$14)^($B42-$B$11),"-")</f>
        <v>-</v>
      </c>
      <c r="AA42" s="49" t="str">
        <f>IFERROR(OTCT!AA42*(1+Dashboard!$D$14)^($B42-$B$11),"-")</f>
        <v>-</v>
      </c>
      <c r="AB42" s="52" t="str">
        <f>IFERROR(OTCT!AB42*(1+Dashboard!$D$14)^($B42-$B$11),"-")</f>
        <v>-</v>
      </c>
      <c r="AC42" s="53" t="str">
        <f>IFERROR(OTCT!AC42*(1+Dashboard!$D$14)^($B42-$B$11),"-")</f>
        <v>-</v>
      </c>
      <c r="AD42" s="55" t="str">
        <f>IFERROR(OTCT!AD42*(1+Dashboard!$D$14)^($B42-$B$11),"-")</f>
        <v>-</v>
      </c>
      <c r="AE42" s="109" t="str">
        <f>IFERROR(AC42*(1+Dashboard!$D$8),"-")</f>
        <v>-</v>
      </c>
      <c r="AF42" s="119" t="str">
        <f>IFERROR(AD42*(1+Dashboard!$D$7)*(1+Dashboard!$D$8)*(1+Dashboard!$D$10),"-")</f>
        <v>-</v>
      </c>
      <c r="AG42" s="112" t="str">
        <f>IF(AND(AE42="-",AF42="-"),"-",IFERROR(AE42*Dashboard!$D$9,0)+IFERROR(AF42*(1-Dashboard!$D$9),0))</f>
        <v>-</v>
      </c>
      <c r="AH42" s="51" t="str">
        <f>IFERROR(OTCT!AH42*(1+Dashboard!$D$14)^($B42-$B$11),"-")</f>
        <v>-</v>
      </c>
      <c r="AI42" s="49" t="str">
        <f>IFERROR(OTCT!AI42*(1+Dashboard!$D$14)^($B42-$B$11),"-")</f>
        <v>-</v>
      </c>
      <c r="AJ42" s="49" t="str">
        <f>IFERROR(OTCT!AJ42*(1+Dashboard!$D$14)^($B42-$B$11),"-")</f>
        <v>-</v>
      </c>
      <c r="AK42" s="52" t="str">
        <f>IFERROR(OTCT!AK42*(1+Dashboard!$D$14)^($B42-$B$11),"-")</f>
        <v>-</v>
      </c>
      <c r="AL42" s="53" t="str">
        <f>IFERROR(OTCT!AL42*(1+Dashboard!$D$14)^($B42-$B$11),"-")</f>
        <v>-</v>
      </c>
      <c r="AM42" s="55" t="str">
        <f>IFERROR(OTCT!AM42*(1+Dashboard!$D$14)^($B42-$B$11),"-")</f>
        <v>-</v>
      </c>
      <c r="AN42" s="109" t="str">
        <f>IFERROR(AL42*(1+Dashboard!$D$8),"-")</f>
        <v>-</v>
      </c>
      <c r="AO42" s="119" t="str">
        <f>IFERROR(AM42*(1+Dashboard!$D$7)*(1+Dashboard!$D$8)*(1+Dashboard!$D$10),"-")</f>
        <v>-</v>
      </c>
      <c r="AP42" s="112" t="str">
        <f>IF(AND(AN42="-",AO42="-"),"-",IFERROR(AN42*Dashboard!$D$9,0)+IFERROR(AO42*(1-Dashboard!$D$9),0))</f>
        <v>-</v>
      </c>
      <c r="AQ42" s="56">
        <f>IFERROR(OTCT!AQ42*(1+Dashboard!$D$14)^($B42-$B$11),"-")</f>
        <v>4.8107397884791802E-4</v>
      </c>
      <c r="AR42" s="58">
        <f>IFERROR(OTCT!AR42*(1+Dashboard!$D$14)^($B42-$B$11),"-")</f>
        <v>4.8107397884791802E-4</v>
      </c>
      <c r="AT42" s="36">
        <v>2049</v>
      </c>
      <c r="AU42" s="47"/>
      <c r="AV42" s="51" t="str">
        <f>IFERROR(OTCT!AV42*(1+Dashboard!$D$14)^($B42-$B$11),"-")</f>
        <v>-</v>
      </c>
      <c r="AW42" s="49" t="str">
        <f>IFERROR(OTCT!AW42*(1+Dashboard!$D$14)^($B42-$B$11),"-")</f>
        <v>-</v>
      </c>
      <c r="AX42" s="49" t="str">
        <f>IFERROR(OTCT!AX42*(1+Dashboard!$D$14)^($B42-$B$11),"-")</f>
        <v>-</v>
      </c>
      <c r="AY42" s="52" t="str">
        <f>IFERROR(OTCT!AY42*(1+Dashboard!$D$14)^($B42-$B$11),"-")</f>
        <v>-</v>
      </c>
      <c r="AZ42" s="53" t="str">
        <f>IFERROR(OTCT!AZ42*(1+Dashboard!$D$14)^($B42-$B$11),"-")</f>
        <v>-</v>
      </c>
      <c r="BA42" s="55" t="str">
        <f>IFERROR(OTCT!BA42*(1+Dashboard!$D$14)^($B42-$B$11),"-")</f>
        <v>-</v>
      </c>
      <c r="BB42" s="109" t="str">
        <f>IFERROR(AZ42*(1+Dashboard!$D$8),"-")</f>
        <v>-</v>
      </c>
      <c r="BC42" s="119" t="str">
        <f>IFERROR(BA42*(1+Dashboard!$D$7)*(1+Dashboard!$D$8)*(1+Dashboard!$D$10),"-")</f>
        <v>-</v>
      </c>
      <c r="BD42" s="112" t="str">
        <f>IF(AND(BB42="-",BC42="-"),"-",IFERROR(BB42*Dashboard!$D$9,0)+IFERROR(BC42*(1-Dashboard!$D$9),0))</f>
        <v>-</v>
      </c>
      <c r="BE42" s="51" t="str">
        <f>IFERROR(OTCT!BE42*(1+Dashboard!$D$14)^($B42-$B$11),"-")</f>
        <v>-</v>
      </c>
      <c r="BF42" s="49" t="str">
        <f>IFERROR(OTCT!BF42*(1+Dashboard!$D$14)^($B42-$B$11),"-")</f>
        <v>-</v>
      </c>
      <c r="BG42" s="49" t="str">
        <f>IFERROR(OTCT!BG42*(1+Dashboard!$D$14)^($B42-$B$11),"-")</f>
        <v>-</v>
      </c>
      <c r="BH42" s="52" t="str">
        <f>IFERROR(OTCT!BH42*(1+Dashboard!$D$14)^($B42-$B$11),"-")</f>
        <v>-</v>
      </c>
      <c r="BI42" s="53" t="str">
        <f>IFERROR(OTCT!BI42*(1+Dashboard!$D$14)^($B42-$B$11),"-")</f>
        <v>-</v>
      </c>
      <c r="BJ42" s="55" t="str">
        <f>IFERROR(OTCT!BJ42*(1+Dashboard!$D$14)^($B42-$B$11),"-")</f>
        <v>-</v>
      </c>
      <c r="BK42" s="109" t="str">
        <f>IFERROR(BI42*(1+Dashboard!$D$8),"-")</f>
        <v>-</v>
      </c>
      <c r="BL42" s="119" t="str">
        <f>IFERROR(BJ42*(1+Dashboard!$D$7)*(1+Dashboard!$D$8)*(1+Dashboard!$D$10),"-")</f>
        <v>-</v>
      </c>
      <c r="BM42" s="112" t="str">
        <f>IF(AND(BK42="-",BL42="-"),"-",IFERROR(BK42*Dashboard!$D$9,0)+IFERROR(BL42*(1-Dashboard!$D$9),0))</f>
        <v>-</v>
      </c>
      <c r="BO42" s="36">
        <v>2049</v>
      </c>
      <c r="BP42" s="47"/>
      <c r="BQ42" s="59">
        <f>IFERROR(OTCT!BQ42*(1+Dashboard!$D$14)^($B42-$B$11),"-")</f>
        <v>173.67334868382949</v>
      </c>
      <c r="BR42" s="53" t="str">
        <f>IFERROR(OTCT!BR42*(1+Dashboard!$D$14)^($B42-$B$11),"-")</f>
        <v>-</v>
      </c>
      <c r="BS42" s="57" t="str">
        <f>IFERROR(OTCT!BS42*(1+Dashboard!$D$14)^($B42-$B$11),"-")</f>
        <v>-</v>
      </c>
      <c r="BT42" s="112" t="str">
        <f>IF(AND(BR42="-",BS42="-"),"-",IFERROR(BR42*Dashboard!$D$9,0)+IFERROR(BS42*(1-Dashboard!$D$9),0))</f>
        <v>-</v>
      </c>
      <c r="BU42" s="53" t="str">
        <f>IFERROR(OTCT!BU42*(1+Dashboard!$D$14)^($B42-$B$11),"-")</f>
        <v>-</v>
      </c>
      <c r="BV42" s="57" t="str">
        <f>IFERROR(OTCT!BV42*(1+Dashboard!$D$14)^($B42-$B$11),"-")</f>
        <v>-</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f>IFERROR(OTCT!D43*(1+Dashboard!$D$14)^($B43-$B$11),"-")</f>
        <v>0.15571676820667357</v>
      </c>
      <c r="E43" s="63">
        <f>IFERROR(OTCT!E43*(1+Dashboard!$D$14)^($B43-$B$11),"-")</f>
        <v>0.11676112600959726</v>
      </c>
      <c r="F43" s="63">
        <f>IFERROR(OTCT!F43*(1+Dashboard!$D$14)^($B43-$B$11),"-")</f>
        <v>0.22733233276860734</v>
      </c>
      <c r="G43" s="63">
        <f>IFERROR(OTCT!G43*(1+Dashboard!$D$14)^($B43-$B$11),"-")</f>
        <v>0.17236013625780205</v>
      </c>
      <c r="H43" s="64">
        <f>IFERROR(OTCT!H43*(1+Dashboard!$D$14)^($B43-$B$11),"-")</f>
        <v>2.3307068368849895E-2</v>
      </c>
      <c r="I43" s="104">
        <f>IFERROR((D43+$H43)*(1+Dashboard!$D$7)*(1+Dashboard!$D$8),"-")</f>
        <v>0.20881340298169057</v>
      </c>
      <c r="J43" s="105">
        <f>IFERROR((E43+$H43)*(1+Dashboard!$D$7)*(1+Dashboard!$D$8),"-")</f>
        <v>0.16337554192302076</v>
      </c>
      <c r="K43" s="105">
        <f>IFERROR((F43+$H43)*(1+Dashboard!$D$7)*(1+Dashboard!$D$8),"-")</f>
        <v>0.29234579748673017</v>
      </c>
      <c r="L43" s="106">
        <f>IFERROR((G43+$H43)*(1+Dashboard!$D$7)*(1+Dashboard!$D$8),"-")</f>
        <v>0.22822622747652685</v>
      </c>
      <c r="M43" s="67">
        <f>IFERROR(OTCT!M43*(1+Dashboard!$D$14)^($B43-$B$11),"-")</f>
        <v>212.83277910133091</v>
      </c>
      <c r="N43" s="68">
        <f>IFERROR(OTCT!N43*(1+Dashboard!$D$14)^($B43-$B$11),"-")</f>
        <v>241.52680817680019</v>
      </c>
      <c r="O43" s="115">
        <f>M43*(1+Dashboard!$D$8)</f>
        <v>229.85940142943741</v>
      </c>
      <c r="P43" s="117">
        <f>N43*(1+Dashboard!$D$10)*(1+Dashboard!$D$7)*(1+Dashboard!$D$8)</f>
        <v>286.22433896233849</v>
      </c>
      <c r="Q43" s="118">
        <f>O43*Dashboard!$D$9+P43*(1-Dashboard!$D$9)</f>
        <v>258.04187019588795</v>
      </c>
      <c r="R43" s="65">
        <f>IFERROR(OTCT!R43*(1+Dashboard!$D$14)^($B43-$B$11),"-")</f>
        <v>6.1140052620620312E-2</v>
      </c>
      <c r="S43" s="63">
        <f>IFERROR(OTCT!S43*(1+Dashboard!$D$14)^($B43-$B$11),"-")</f>
        <v>6.2443076155537305E-2</v>
      </c>
      <c r="T43" s="63">
        <f>IFERROR(OTCT!T43*(1+Dashboard!$D$14)^($B43-$B$11),"-")</f>
        <v>5.9560548022041734E-2</v>
      </c>
      <c r="U43" s="66">
        <f>IFERROR(OTCT!U43*(1+Dashboard!$D$14)^($B43-$B$11),"-")</f>
        <v>5.9939026431097359E-2</v>
      </c>
      <c r="W43" s="61">
        <v>2050</v>
      </c>
      <c r="X43" s="47"/>
      <c r="Y43" s="65" t="str">
        <f>IFERROR(OTCT!Y43*(1+Dashboard!$D$14)^($B43-$B$11),"-")</f>
        <v>-</v>
      </c>
      <c r="Z43" s="63" t="str">
        <f>IFERROR(OTCT!Z43*(1+Dashboard!$D$14)^($B43-$B$11),"-")</f>
        <v>-</v>
      </c>
      <c r="AA43" s="63" t="str">
        <f>IFERROR(OTCT!AA43*(1+Dashboard!$D$14)^($B43-$B$11),"-")</f>
        <v>-</v>
      </c>
      <c r="AB43" s="66" t="str">
        <f>IFERROR(OTCT!AB43*(1+Dashboard!$D$14)^($B43-$B$11),"-")</f>
        <v>-</v>
      </c>
      <c r="AC43" s="67" t="str">
        <f>IFERROR(OTCT!AC43*(1+Dashboard!$D$14)^($B43-$B$11),"-")</f>
        <v>-</v>
      </c>
      <c r="AD43" s="69" t="str">
        <f>IFERROR(OTCT!AD43*(1+Dashboard!$D$14)^($B43-$B$11),"-")</f>
        <v>-</v>
      </c>
      <c r="AE43" s="115" t="str">
        <f>IFERROR(AC43*(1+Dashboard!$D$8),"-")</f>
        <v>-</v>
      </c>
      <c r="AF43" s="120" t="str">
        <f>IFERROR(AD43*(1+Dashboard!$D$7)*(1+Dashboard!$D$8)*(1+Dashboard!$D$10),"-")</f>
        <v>-</v>
      </c>
      <c r="AG43" s="118" t="str">
        <f>IF(AND(AE43="-",AF43="-"),"-",IFERROR(AE43*Dashboard!$D$9,0)+IFERROR(AF43*(1-Dashboard!$D$9),0))</f>
        <v>-</v>
      </c>
      <c r="AH43" s="65" t="str">
        <f>IFERROR(OTCT!AH43*(1+Dashboard!$D$14)^($B43-$B$11),"-")</f>
        <v>-</v>
      </c>
      <c r="AI43" s="63" t="str">
        <f>IFERROR(OTCT!AI43*(1+Dashboard!$D$14)^($B43-$B$11),"-")</f>
        <v>-</v>
      </c>
      <c r="AJ43" s="63" t="str">
        <f>IFERROR(OTCT!AJ43*(1+Dashboard!$D$14)^($B43-$B$11),"-")</f>
        <v>-</v>
      </c>
      <c r="AK43" s="66" t="str">
        <f>IFERROR(OTCT!AK43*(1+Dashboard!$D$14)^($B43-$B$11),"-")</f>
        <v>-</v>
      </c>
      <c r="AL43" s="67" t="str">
        <f>IFERROR(OTCT!AL43*(1+Dashboard!$D$14)^($B43-$B$11),"-")</f>
        <v>-</v>
      </c>
      <c r="AM43" s="69" t="str">
        <f>IFERROR(OTCT!AM43*(1+Dashboard!$D$14)^($B43-$B$11),"-")</f>
        <v>-</v>
      </c>
      <c r="AN43" s="115" t="str">
        <f>IFERROR(AL43*(1+Dashboard!$D$8),"-")</f>
        <v>-</v>
      </c>
      <c r="AO43" s="120" t="str">
        <f>IFERROR(AM43*(1+Dashboard!$D$7)*(1+Dashboard!$D$8)*(1+Dashboard!$D$10),"-")</f>
        <v>-</v>
      </c>
      <c r="AP43" s="118" t="str">
        <f>IF(AND(AN43="-",AO43="-"),"-",IFERROR(AN43*Dashboard!$D$9,0)+IFERROR(AO43*(1-Dashboard!$D$9),0))</f>
        <v>-</v>
      </c>
      <c r="AQ43" s="71">
        <f>IFERROR(OTCT!AQ43*(1+Dashboard!$D$14)^($B43-$B$11),"-")</f>
        <v>4.9069545842487649E-4</v>
      </c>
      <c r="AR43" s="72">
        <f>IFERROR(OTCT!AR43*(1+Dashboard!$D$14)^($B43-$B$11),"-")</f>
        <v>4.9069545842487649E-4</v>
      </c>
      <c r="AT43" s="61">
        <v>2050</v>
      </c>
      <c r="AU43" s="47"/>
      <c r="AV43" s="65" t="str">
        <f>IFERROR(OTCT!AV43*(1+Dashboard!$D$14)^($B43-$B$11),"-")</f>
        <v>-</v>
      </c>
      <c r="AW43" s="63" t="str">
        <f>IFERROR(OTCT!AW43*(1+Dashboard!$D$14)^($B43-$B$11),"-")</f>
        <v>-</v>
      </c>
      <c r="AX43" s="63" t="str">
        <f>IFERROR(OTCT!AX43*(1+Dashboard!$D$14)^($B43-$B$11),"-")</f>
        <v>-</v>
      </c>
      <c r="AY43" s="66" t="str">
        <f>IFERROR(OTCT!AY43*(1+Dashboard!$D$14)^($B43-$B$11),"-")</f>
        <v>-</v>
      </c>
      <c r="AZ43" s="67" t="str">
        <f>IFERROR(OTCT!AZ43*(1+Dashboard!$D$14)^($B43-$B$11),"-")</f>
        <v>-</v>
      </c>
      <c r="BA43" s="69" t="str">
        <f>IFERROR(OTCT!BA43*(1+Dashboard!$D$14)^($B43-$B$11),"-")</f>
        <v>-</v>
      </c>
      <c r="BB43" s="115" t="str">
        <f>IFERROR(AZ43*(1+Dashboard!$D$8),"-")</f>
        <v>-</v>
      </c>
      <c r="BC43" s="120" t="str">
        <f>IFERROR(BA43*(1+Dashboard!$D$7)*(1+Dashboard!$D$8)*(1+Dashboard!$D$10),"-")</f>
        <v>-</v>
      </c>
      <c r="BD43" s="118" t="str">
        <f>IF(AND(BB43="-",BC43="-"),"-",IFERROR(BB43*Dashboard!$D$9,0)+IFERROR(BC43*(1-Dashboard!$D$9),0))</f>
        <v>-</v>
      </c>
      <c r="BE43" s="65" t="str">
        <f>IFERROR(OTCT!BE43*(1+Dashboard!$D$14)^($B43-$B$11),"-")</f>
        <v>-</v>
      </c>
      <c r="BF43" s="63" t="str">
        <f>IFERROR(OTCT!BF43*(1+Dashboard!$D$14)^($B43-$B$11),"-")</f>
        <v>-</v>
      </c>
      <c r="BG43" s="63" t="str">
        <f>IFERROR(OTCT!BG43*(1+Dashboard!$D$14)^($B43-$B$11),"-")</f>
        <v>-</v>
      </c>
      <c r="BH43" s="66" t="str">
        <f>IFERROR(OTCT!BH43*(1+Dashboard!$D$14)^($B43-$B$11),"-")</f>
        <v>-</v>
      </c>
      <c r="BI43" s="67" t="str">
        <f>IFERROR(OTCT!BI43*(1+Dashboard!$D$14)^($B43-$B$11),"-")</f>
        <v>-</v>
      </c>
      <c r="BJ43" s="69" t="str">
        <f>IFERROR(OTCT!BJ43*(1+Dashboard!$D$14)^($B43-$B$11),"-")</f>
        <v>-</v>
      </c>
      <c r="BK43" s="115" t="str">
        <f>IFERROR(BI43*(1+Dashboard!$D$8),"-")</f>
        <v>-</v>
      </c>
      <c r="BL43" s="120" t="str">
        <f>IFERROR(BJ43*(1+Dashboard!$D$7)*(1+Dashboard!$D$8)*(1+Dashboard!$D$10),"-")</f>
        <v>-</v>
      </c>
      <c r="BM43" s="118" t="str">
        <f>IF(AND(BK43="-",BL43="-"),"-",IFERROR(BK43*Dashboard!$D$9,0)+IFERROR(BL43*(1-Dashboard!$D$9),0))</f>
        <v>-</v>
      </c>
      <c r="BO43" s="61">
        <v>2050</v>
      </c>
      <c r="BP43" s="47"/>
      <c r="BQ43" s="73">
        <f>IFERROR(OTCT!BQ43*(1+Dashboard!$D$14)^($B43-$B$11),"-")</f>
        <v>177.14681565750612</v>
      </c>
      <c r="BR43" s="67" t="str">
        <f>IFERROR(OTCT!BR43*(1+Dashboard!$D$14)^($B43-$B$11),"-")</f>
        <v>-</v>
      </c>
      <c r="BS43" s="70" t="str">
        <f>IFERROR(OTCT!BS43*(1+Dashboard!$D$14)^($B43-$B$11),"-")</f>
        <v>-</v>
      </c>
      <c r="BT43" s="118" t="str">
        <f>IF(AND(BR43="-",BS43="-"),"-",IFERROR(BR43*Dashboard!$D$9,0)+IFERROR(BS43*(1-Dashboard!$D$9),0))</f>
        <v>-</v>
      </c>
      <c r="BU43" s="67" t="str">
        <f>IFERROR(OTCT!BU43*(1+Dashboard!$D$14)^($B43-$B$11),"-")</f>
        <v>-</v>
      </c>
      <c r="BV43" s="70" t="str">
        <f>IFERROR(OTCT!BV43*(1+Dashboard!$D$14)^($B43-$B$11),"-")</f>
        <v>-</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-PMT(Dashboard!$D$13,10,(NPV(Dashboard!$D$13,D12:D20)+IF(D11="-",,D11)),,1)</f>
        <v>5.8944665176659326E-2</v>
      </c>
      <c r="E46" s="102">
        <f>-PMT(Dashboard!$D$13,10,(NPV(Dashboard!$D$13,E12:E20)+IF(E11="-",,E11)),,1)</f>
        <v>5.4642963256616099E-2</v>
      </c>
      <c r="F46" s="102">
        <f>-PMT(Dashboard!$D$13,10,(NPV(Dashboard!$D$13,F12:F20)+IF(F11="-",,F11)),,1)</f>
        <v>4.4316192128255875E-2</v>
      </c>
      <c r="G46" s="102">
        <f>-PMT(Dashboard!$D$13,10,(NPV(Dashboard!$D$13,G12:G20)+IF(G11="-",,G11)),,1)</f>
        <v>3.7876158162884865E-2</v>
      </c>
      <c r="H46" s="107">
        <f>-PMT(Dashboard!$D$13,10,(NPV(Dashboard!$D$13,H12:H20)+IF(H11="-",,H11)),,1)</f>
        <v>5.299003652729237E-3</v>
      </c>
      <c r="I46" s="101">
        <f>-PMT(Dashboard!$D$13,10,(NPV(Dashboard!$D$13,I12:I20)+IF(I11="-",,I11)),,1)</f>
        <v>7.4933815322598823E-2</v>
      </c>
      <c r="J46" s="102">
        <f>-PMT(Dashboard!$D$13,10,(NPV(Dashboard!$D$13,J12:J20)+IF(J11="-",,J11)),,1)</f>
        <v>6.9916310203060397E-2</v>
      </c>
      <c r="K46" s="102">
        <f>-PMT(Dashboard!$D$13,10,(NPV(Dashboard!$D$13,K12:K20)+IF(K11="-",,K11)),,1)</f>
        <v>5.7871164358941039E-2</v>
      </c>
      <c r="L46" s="108">
        <f>-PMT(Dashboard!$D$13,10,(NPV(Dashboard!$D$13,L12:L20)+IF(L11="-",,L11)),,1)</f>
        <v>5.0359508741732305E-2</v>
      </c>
      <c r="M46" s="109">
        <f>-PMT(Dashboard!$D$13,10,(NPV(Dashboard!$D$13,M12:M20)+IF(M11="-",,M11)),,1)</f>
        <v>79.814818776823913</v>
      </c>
      <c r="N46" s="110">
        <f>-PMT(Dashboard!$D$13,10,(NPV(Dashboard!$D$13,N12:N20)+IF(N11="-",,N11)),,1)</f>
        <v>28.717008444738809</v>
      </c>
      <c r="O46" s="109">
        <f>-PMT(Dashboard!$D$13,10,(NPV(Dashboard!$D$13,O12:O20)+IF(O11="-",,O11)),,1)</f>
        <v>86.200004278969814</v>
      </c>
      <c r="P46" s="111">
        <f>-PMT(Dashboard!$D$13,10,(NPV(Dashboard!$D$13,P12:P20)+IF(P11="-",,P11)),,1)</f>
        <v>34.031446948342449</v>
      </c>
      <c r="Q46" s="112">
        <f>-PMT(Dashboard!$D$13,10,(NPV(Dashboard!$D$13,Q12:Q20)+IF(Q11="-",,Q11)),,1)</f>
        <v>60.115725613656139</v>
      </c>
      <c r="R46" s="101">
        <f>-PMT(Dashboard!$D$13,10,(NPV(Dashboard!$D$13,R12:R20)+IF(R11="-",,R11)),,1)</f>
        <v>4.6939719887678977E-2</v>
      </c>
      <c r="S46" s="102">
        <f>-PMT(Dashboard!$D$13,10,(NPV(Dashboard!$D$13,S12:S20)+IF(S11="-",,S11)),,1)</f>
        <v>4.7940104367482785E-2</v>
      </c>
      <c r="T46" s="102">
        <f>-PMT(Dashboard!$D$13,10,(NPV(Dashboard!$D$13,T12:T20)+IF(T11="-",,T11)),,1)</f>
        <v>4.5727069583325557E-2</v>
      </c>
      <c r="U46" s="103">
        <f>-PMT(Dashboard!$D$13,10,(NPV(Dashboard!$D$13,U12:U20)+IF(U11="-",,U11)),,1)</f>
        <v>4.601764294306477E-2</v>
      </c>
      <c r="W46" s="92" t="s">
        <v>21</v>
      </c>
      <c r="X46" s="79">
        <v>10</v>
      </c>
      <c r="Y46" s="101">
        <f>-PMT(Dashboard!$D$13,10,(NPV(Dashboard!$D$13,Y12:Y20)+IF(Y11="-",,Y11)),,1)</f>
        <v>1.0197503535778463E-2</v>
      </c>
      <c r="Z46" s="102">
        <f>-PMT(Dashboard!$D$13,10,(NPV(Dashboard!$D$13,Z12:Z20)+IF(Z11="-",,Z11)),,1)</f>
        <v>7.2747920787485315E-3</v>
      </c>
      <c r="AA46" s="102">
        <f>-PMT(Dashboard!$D$13,10,(NPV(Dashboard!$D$13,AA12:AA20)+IF(AA11="-",,AA11)),,1)</f>
        <v>8.113922043963568E-3</v>
      </c>
      <c r="AB46" s="108">
        <f>-PMT(Dashboard!$D$13,10,(NPV(Dashboard!$D$13,AB12:AB20)+IF(AB11="-",,AB11)),,1)</f>
        <v>5.5051943403413104E-3</v>
      </c>
      <c r="AC46" s="109">
        <f>-PMT(Dashboard!$D$13,10,(NPV(Dashboard!$D$13,AC12:AC20)+IF(AC11="-",,AC11)),,1)</f>
        <v>31.20968667357219</v>
      </c>
      <c r="AD46" s="111">
        <f>-PMT(Dashboard!$D$13,10,(NPV(Dashboard!$D$13,AD12:AD20)+IF(AD11="-",,AD11)),,1)</f>
        <v>91.17378508533956</v>
      </c>
      <c r="AE46" s="109">
        <f>-PMT(Dashboard!$D$15,10,(NPV(Dashboard!$D$15,AE12:AE20)+IF(AE11="-",,AE11)),,1)</f>
        <v>31.580909157734389</v>
      </c>
      <c r="AF46" s="119">
        <f>-PMT(Dashboard!$D$13,10,(NPV(Dashboard!$D$13,AF12:AF20)+IF(AF11="-",,AF11)),,1)</f>
        <v>108.04662457031672</v>
      </c>
      <c r="AG46" s="112">
        <f>-PMT(Dashboard!$D$13,10,(NPV(Dashboard!$D$13,AG12:AG20)+IF(AG11="-",,AG11)),,1)</f>
        <v>64.168541100376075</v>
      </c>
      <c r="AH46" s="101">
        <f>-PMT(Dashboard!$D$13,10,(NPV(Dashboard!$D$13,AH12:AH20)+IF(AH11="-",,AH11)),,1)</f>
        <v>9.9648302472761553E-3</v>
      </c>
      <c r="AI46" s="102">
        <f>-PMT(Dashboard!$D$13,10,(NPV(Dashboard!$D$13,AI12:AI20)+IF(AI11="-",,AI11)),,1)</f>
        <v>7.1186912300927998E-3</v>
      </c>
      <c r="AJ46" s="102">
        <f>-PMT(Dashboard!$D$13,10,(NPV(Dashboard!$D$13,AJ12:AJ20)+IF(AJ11="-",,AJ11)),,1)</f>
        <v>8.0971832289115017E-3</v>
      </c>
      <c r="AK46" s="108">
        <f>-PMT(Dashboard!$D$13,10,(NPV(Dashboard!$D$13,AK12:AK20)+IF(AK11="-",,AK11)),,1)</f>
        <v>5.5059383429573554E-3</v>
      </c>
      <c r="AL46" s="109">
        <f>-PMT(Dashboard!$D$13,10,(NPV(Dashboard!$D$13,AL12:AL20)+IF(AL11="-",,AL11)),,1)</f>
        <v>22.873279131984035</v>
      </c>
      <c r="AM46" s="111">
        <f>-PMT(Dashboard!$D$13,10,(NPV(Dashboard!$D$13,AM12:AM20)+IF(AM11="-",,AM11)),,1)</f>
        <v>85.767467460963246</v>
      </c>
      <c r="AN46" s="109">
        <f>-PMT(Dashboard!$D$15,10,(NPV(Dashboard!$D$15,AN12:AN20)+IF(AN11="-",,AN11)),,1)</f>
        <v>23.58057396601512</v>
      </c>
      <c r="AO46" s="119">
        <f>-PMT(Dashboard!$D$13,10,(NPV(Dashboard!$D$13,AO12:AO20)+IF(AO11="-",,AO11)),,1)</f>
        <v>101.63980083121103</v>
      </c>
      <c r="AP46" s="112">
        <f>-PMT(Dashboard!$D$13,10,(NPV(Dashboard!$D$13,AP12:AP20)+IF(AP11="-",,AP11)),,1)</f>
        <v>55.410122151285897</v>
      </c>
      <c r="AQ46" s="101">
        <f>-PMT(Dashboard!$D$13,10,(NPV(Dashboard!$D$13,AQ12:AQ20)+IF(AQ11="-",,AQ11)),,1)</f>
        <v>3.7824040244246837E-3</v>
      </c>
      <c r="AR46" s="103">
        <f>-PMT(Dashboard!$D$13,10,(NPV(Dashboard!$D$13,AR12:AR20)+IF(AR11="-",,AR11)),,1)</f>
        <v>3.0670516843812256E-3</v>
      </c>
      <c r="AT46" s="92" t="s">
        <v>21</v>
      </c>
      <c r="AU46" s="79">
        <v>10</v>
      </c>
      <c r="AV46" s="101">
        <f>-PMT(Dashboard!$D$13,10,(NPV(Dashboard!$D$13,AV12:AV20)+IF(AV11="-",,AV11)),,1)</f>
        <v>3.8566402953405861E-2</v>
      </c>
      <c r="AW46" s="102">
        <f>-PMT(Dashboard!$D$13,10,(NPV(Dashboard!$D$13,AW12:AW20)+IF(AW11="-",,AW11)),,1)</f>
        <v>2.7526075637488674E-2</v>
      </c>
      <c r="AX46" s="102">
        <f>-PMT(Dashboard!$D$13,10,(NPV(Dashboard!$D$13,AX12:AX20)+IF(AX11="-",,AX11)),,1)</f>
        <v>2.9105428983184713E-2</v>
      </c>
      <c r="AY46" s="108">
        <f>-PMT(Dashboard!$D$13,10,(NPV(Dashboard!$D$13,AY12:AY20)+IF(AY11="-",,AY11)),,1)</f>
        <v>1.9888906847191513E-2</v>
      </c>
      <c r="AZ46" s="109">
        <f>-PMT(Dashboard!$D$13,10,(NPV(Dashboard!$D$13,AZ12:AZ20)+IF(AZ11="-",,AZ11)),,1)</f>
        <v>98.586303248610221</v>
      </c>
      <c r="BA46" s="111">
        <f>-PMT(Dashboard!$D$13,10,(NPV(Dashboard!$D$13,BA12:BA20)+IF(BA11="-",,BA11)),,1)</f>
        <v>295.80998530818118</v>
      </c>
      <c r="BB46" s="109">
        <f>-PMT(Dashboard!$D$15,10,(NPV(Dashboard!$D$15,BB12:BB20)+IF(BB11="-",,BB11)),,1)</f>
        <v>99.768499902853037</v>
      </c>
      <c r="BC46" s="119">
        <f>-PMT(Dashboard!$D$13,10,(NPV(Dashboard!$D$13,BC12:BC20)+IF(BC11="-",,BC11)),,1)</f>
        <v>350.55329113327798</v>
      </c>
      <c r="BD46" s="112">
        <f>-PMT(Dashboard!$D$13,10,(NPV(Dashboard!$D$13,BD12:BD20)+IF(BD11="-",,BD11)),,1)</f>
        <v>206.74938410665558</v>
      </c>
      <c r="BE46" s="101">
        <f>-PMT(Dashboard!$D$13,10,(NPV(Dashboard!$D$13,BE12:BE20)+IF(BE11="-",,BE11)),,1)</f>
        <v>3.7314002078245451E-2</v>
      </c>
      <c r="BF46" s="102">
        <f>-PMT(Dashboard!$D$13,10,(NPV(Dashboard!$D$13,BF12:BF20)+IF(BF11="-",,BF11)),,1)</f>
        <v>2.6677693952035546E-2</v>
      </c>
      <c r="BG46" s="102">
        <f>-PMT(Dashboard!$D$13,10,(NPV(Dashboard!$D$13,BG12:BG20)+IF(BG11="-",,BG11)),,1)</f>
        <v>2.8742766261673245E-2</v>
      </c>
      <c r="BH46" s="108">
        <f>-PMT(Dashboard!$D$13,10,(NPV(Dashboard!$D$13,BH12:BH20)+IF(BH11="-",,BH11)),,1)</f>
        <v>1.9675453513393653E-2</v>
      </c>
      <c r="BI46" s="109">
        <f>-PMT(Dashboard!$D$13,10,(NPV(Dashboard!$D$13,BI12:BI20)+IF(BI11="-",,BI11)),,1)</f>
        <v>72.608792682015192</v>
      </c>
      <c r="BJ46" s="111">
        <f>-PMT(Dashboard!$D$13,10,(NPV(Dashboard!$D$13,BJ12:BJ20)+IF(BJ11="-",,BJ11)),,1)</f>
        <v>278.36188002709883</v>
      </c>
      <c r="BK46" s="109">
        <f>-PMT(Dashboard!$D$15,10,(NPV(Dashboard!$D$15,BK12:BK20)+IF(BK11="-",,BK11)),,1)</f>
        <v>74.858845889591976</v>
      </c>
      <c r="BL46" s="119">
        <f>-PMT(Dashboard!$D$13,10,(NPV(Dashboard!$D$13,BL12:BL20)+IF(BL11="-",,BL11)),,1)</f>
        <v>329.87619761342592</v>
      </c>
      <c r="BM46" s="112">
        <f>-PMT(Dashboard!$D$13,10,(NPV(Dashboard!$D$13,BM12:BM20)+IF(BM11="-",,BM11)),,1)</f>
        <v>178.95706613840866</v>
      </c>
      <c r="BO46" s="92" t="s">
        <v>21</v>
      </c>
      <c r="BP46" s="79">
        <v>10</v>
      </c>
      <c r="BQ46" s="121">
        <f>-PMT(Dashboard!$D$13,10,(NPV(Dashboard!$D$13,BQ12:BQ20)+IF(BQ11="-",,BQ11)),,1)</f>
        <v>102.37200099360342</v>
      </c>
      <c r="BR46" s="109">
        <f>-PMT(Dashboard!$D$13,10,(NPV(Dashboard!$D$13,BR12:BR20)+IF(BR11="-",,BR11)),,1)</f>
        <v>1.0251177180127682</v>
      </c>
      <c r="BS46" s="119">
        <f>-PMT(Dashboard!$D$13,10,(NPV(Dashboard!$D$13,BS12:BS20)+IF(BS11="-",,BS11)),,1)</f>
        <v>9.0742801722804174</v>
      </c>
      <c r="BT46" s="112">
        <f>-PMT(Dashboard!$D$13,10,(NPV(Dashboard!$D$13,BT12:BT20)+IF(BT11="-",,BT11)),,1)</f>
        <v>5.0496989451465923</v>
      </c>
      <c r="BU46" s="109">
        <f>-PMT(Dashboard!$D$13,10,(NPV(Dashboard!$D$13,BU12:BU20)+IF(BU11="-",,BU11)),,1)</f>
        <v>0.52714571284898981</v>
      </c>
      <c r="BV46" s="119">
        <f>-PMT(Dashboard!$D$13,10,(NPV(Dashboard!$D$13,BV12:BV20)+IF(BV11="-",,BV11)),,1)</f>
        <v>7.9814976098964445</v>
      </c>
      <c r="BW46" s="112">
        <f>-PMT(Dashboard!$D$13,10,(NPV(Dashboard!$D$13,BW12:BW20)+IF(BW11="-",,BW11)),,1)</f>
        <v>4.2543216613727175</v>
      </c>
      <c r="BX46" s="112">
        <f>-PMT(Dashboard!$D$13,10,(NPV(Dashboard!$D$13,BX12:BX20)+IF(BX11="-",,BX11)),,1)</f>
        <v>5.8899688496189873</v>
      </c>
      <c r="BY46" s="112">
        <f>-PMT(Dashboard!$D$13,10,(NPV(Dashboard!$D$13,BY12:BY20)+IF(BY11="-",,BY11)),,1)</f>
        <v>4.9622407858251387</v>
      </c>
    </row>
    <row r="47" spans="2:77" x14ac:dyDescent="0.2">
      <c r="B47" s="92" t="s">
        <v>22</v>
      </c>
      <c r="C47" s="79">
        <v>15</v>
      </c>
      <c r="D47" s="101">
        <f>-PMT(Dashboard!$D$13,15,(NPV(Dashboard!$D$13,D12:D25)+IF(D11="-",,D11)),,1)</f>
        <v>6.376740044744135E-2</v>
      </c>
      <c r="E47" s="102">
        <f>-PMT(Dashboard!$D$13,15,(NPV(Dashboard!$D$13,E12:E25)+IF(E11="-",,E11)),,1)</f>
        <v>5.8999666778907993E-2</v>
      </c>
      <c r="F47" s="102">
        <f>-PMT(Dashboard!$D$13,15,(NPV(Dashboard!$D$13,F12:F25)+IF(F11="-",,F11)),,1)</f>
        <v>4.8950748205792684E-2</v>
      </c>
      <c r="G47" s="102">
        <f>-PMT(Dashboard!$D$13,15,(NPV(Dashboard!$D$13,G12:G25)+IF(G11="-",,G11)),,1)</f>
        <v>4.1980797557979635E-2</v>
      </c>
      <c r="H47" s="107">
        <f>-PMT(Dashboard!$D$13,15,(NPV(Dashboard!$D$13,H12:H25)+IF(H11="-",,H11)),,1)</f>
        <v>4.2867698071754924E-3</v>
      </c>
      <c r="I47" s="101">
        <f>-PMT(Dashboard!$D$13,15,(NPV(Dashboard!$D$13,I12:I25)+IF(I11="-",,I11)),,1)</f>
        <v>7.9378384184985121E-2</v>
      </c>
      <c r="J47" s="102">
        <f>-PMT(Dashboard!$D$13,15,(NPV(Dashboard!$D$13,J12:J25)+IF(J11="-",,J11)),,1)</f>
        <v>7.3817299634007766E-2</v>
      </c>
      <c r="K47" s="102">
        <f>-PMT(Dashboard!$D$13,15,(NPV(Dashboard!$D$13,K12:K25)+IF(K11="-",,K11)),,1)</f>
        <v>6.209624101032607E-2</v>
      </c>
      <c r="L47" s="108">
        <f>-PMT(Dashboard!$D$13,15,(NPV(Dashboard!$D$13,L12:L25)+IF(L11="-",,L11)),,1)</f>
        <v>5.3966490574716953E-2</v>
      </c>
      <c r="M47" s="109">
        <f>-PMT(Dashboard!$D$13,15,(NPV(Dashboard!$D$13,M12:M25)+IF(M11="-",,M11)),,1)</f>
        <v>87.623700806565395</v>
      </c>
      <c r="N47" s="110">
        <f>-PMT(Dashboard!$D$13,15,(NPV(Dashboard!$D$13,N12:N25)+IF(N11="-",,N11)),,1)</f>
        <v>55.375649913159563</v>
      </c>
      <c r="O47" s="109">
        <f>-PMT(Dashboard!$D$13,15,(NPV(Dashboard!$D$13,O12:O25)+IF(O11="-",,O11)),,1)</f>
        <v>94.633596871090617</v>
      </c>
      <c r="P47" s="111">
        <f>-PMT(Dashboard!$D$13,15,(NPV(Dashboard!$D$13,P12:P25)+IF(P11="-",,P11)),,1)</f>
        <v>65.623600587648681</v>
      </c>
      <c r="Q47" s="112">
        <f>-PMT(Dashboard!$D$13,15,(NPV(Dashboard!$D$13,Q12:Q25)+IF(Q11="-",,Q11)),,1)</f>
        <v>80.128598729369642</v>
      </c>
      <c r="R47" s="101">
        <f>-PMT(Dashboard!$D$13,15,(NPV(Dashboard!$D$13,R12:R25)+IF(R11="-",,R11)),,1)</f>
        <v>4.8102370115362149E-2</v>
      </c>
      <c r="S47" s="102">
        <f>-PMT(Dashboard!$D$13,15,(NPV(Dashboard!$D$13,S12:S25)+IF(S11="-",,S11)),,1)</f>
        <v>4.9127533124863149E-2</v>
      </c>
      <c r="T47" s="102">
        <f>-PMT(Dashboard!$D$13,15,(NPV(Dashboard!$D$13,T12:T25)+IF(T11="-",,T11)),,1)</f>
        <v>4.6859683667720482E-2</v>
      </c>
      <c r="U47" s="103">
        <f>-PMT(Dashboard!$D$13,15,(NPV(Dashboard!$D$13,U12:U25)+IF(U11="-",,U11)),,1)</f>
        <v>4.7157454240900003E-2</v>
      </c>
      <c r="W47" s="92" t="s">
        <v>22</v>
      </c>
      <c r="X47" s="79">
        <v>15</v>
      </c>
      <c r="Y47" s="101">
        <f>-PMT(Dashboard!$D$13,15,(NPV(Dashboard!$D$13,Y12:Y25)+IF(Y11="-",,Y11)),,1)</f>
        <v>7.3436528815037233E-3</v>
      </c>
      <c r="Z47" s="102">
        <f>-PMT(Dashboard!$D$13,15,(NPV(Dashboard!$D$13,Z12:Z25)+IF(Z11="-",,Z11)),,1)</f>
        <v>5.2388849510081438E-3</v>
      </c>
      <c r="AA47" s="102">
        <f>-PMT(Dashboard!$D$13,15,(NPV(Dashboard!$D$13,AA12:AA25)+IF(AA11="-",,AA11)),,1)</f>
        <v>5.8431778708768981E-3</v>
      </c>
      <c r="AB47" s="108">
        <f>-PMT(Dashboard!$D$13,15,(NPV(Dashboard!$D$13,AB12:AB25)+IF(AB11="-",,AB11)),,1)</f>
        <v>3.9645228990449408E-3</v>
      </c>
      <c r="AC47" s="109">
        <f>-PMT(Dashboard!$D$13,15,(NPV(Dashboard!$D$13,AC12:AC25)+IF(AC11="-",,AC11)),,1)</f>
        <v>22.475413189813672</v>
      </c>
      <c r="AD47" s="111">
        <f>-PMT(Dashboard!$D$13,15,(NPV(Dashboard!$D$13,AD12:AD25)+IF(AD11="-",,AD11)),,1)</f>
        <v>100.98726312367937</v>
      </c>
      <c r="AE47" s="109">
        <f>-PMT(Dashboard!$D$15,15,(NPV(Dashboard!$D$15,AE12:AE25)+IF(AE11="-",,AE11)),,1)</f>
        <v>21.74791541051416</v>
      </c>
      <c r="AF47" s="119">
        <f>-PMT(Dashboard!$D$13,15,(NPV(Dashboard!$D$13,AF12:AF25)+IF(AF11="-",,AF11)),,1)</f>
        <v>119.67620840677901</v>
      </c>
      <c r="AG47" s="112">
        <f>-PMT(Dashboard!$D$13,15,(NPV(Dashboard!$D$13,AG12:AG25)+IF(AG11="-",,AG11)),,1)</f>
        <v>64.544810449723471</v>
      </c>
      <c r="AH47" s="101">
        <f>-PMT(Dashboard!$D$13,15,(NPV(Dashboard!$D$13,AH12:AH25)+IF(AH11="-",,AH11)),,1)</f>
        <v>7.3113904304501097E-3</v>
      </c>
      <c r="AI47" s="102">
        <f>-PMT(Dashboard!$D$13,15,(NPV(Dashboard!$D$13,AI12:AI25)+IF(AI11="-",,AI11)),,1)</f>
        <v>5.2192593472323951E-3</v>
      </c>
      <c r="AJ47" s="102">
        <f>-PMT(Dashboard!$D$13,15,(NPV(Dashboard!$D$13,AJ12:AJ25)+IF(AJ11="-",,AJ11)),,1)</f>
        <v>5.9448994970969001E-3</v>
      </c>
      <c r="AK47" s="108">
        <f>-PMT(Dashboard!$D$13,15,(NPV(Dashboard!$D$13,AK12:AK25)+IF(AK11="-",,AK11)),,1)</f>
        <v>4.0397819011822574E-3</v>
      </c>
      <c r="AL47" s="109">
        <f>-PMT(Dashboard!$D$13,15,(NPV(Dashboard!$D$13,AL12:AL25)+IF(AL11="-",,AL11)),,1)</f>
        <v>16.472014117738738</v>
      </c>
      <c r="AM47" s="111">
        <f>-PMT(Dashboard!$D$13,15,(NPV(Dashboard!$D$13,AM12:AM25)+IF(AM11="-",,AM11)),,1)</f>
        <v>120.89475109690116</v>
      </c>
      <c r="AN47" s="109">
        <f>-PMT(Dashboard!$D$15,15,(NPV(Dashboard!$D$15,AN12:AN25)+IF(AN11="-",,AN11)),,1)</f>
        <v>16.238554925157178</v>
      </c>
      <c r="AO47" s="119">
        <f>-PMT(Dashboard!$D$13,15,(NPV(Dashboard!$D$13,AO12:AO25)+IF(AO11="-",,AO11)),,1)</f>
        <v>143.26782388229631</v>
      </c>
      <c r="AP47" s="112">
        <f>-PMT(Dashboard!$D$13,15,(NPV(Dashboard!$D$13,AP12:AP25)+IF(AP11="-",,AP11)),,1)</f>
        <v>69.588679927578838</v>
      </c>
      <c r="AQ47" s="101">
        <f>-PMT(Dashboard!$D$13,15,(NPV(Dashboard!$D$13,AQ12:AQ25)+IF(AQ11="-",,AQ11)),,1)</f>
        <v>2.8159483390778079E-3</v>
      </c>
      <c r="AR47" s="103">
        <f>-PMT(Dashboard!$D$13,15,(NPV(Dashboard!$D$13,AR12:AR25)+IF(AR11="-",,AR11)),,1)</f>
        <v>2.3007929135543848E-3</v>
      </c>
      <c r="AT47" s="92" t="s">
        <v>22</v>
      </c>
      <c r="AU47" s="79">
        <v>15</v>
      </c>
      <c r="AV47" s="101">
        <f>-PMT(Dashboard!$D$13,15,(NPV(Dashboard!$D$13,AV12:AV25)+IF(AV11="-",,AV11)),,1)</f>
        <v>2.777329521723889E-2</v>
      </c>
      <c r="AW47" s="102">
        <f>-PMT(Dashboard!$D$13,15,(NPV(Dashboard!$D$13,AW12:AW25)+IF(AW11="-",,AW11)),,1)</f>
        <v>1.9822689343770052E-2</v>
      </c>
      <c r="AX47" s="102">
        <f>-PMT(Dashboard!$D$13,15,(NPV(Dashboard!$D$13,AX12:AX25)+IF(AX11="-",,AX11)),,1)</f>
        <v>2.0960048375550756E-2</v>
      </c>
      <c r="AY47" s="108">
        <f>-PMT(Dashboard!$D$13,15,(NPV(Dashboard!$D$13,AY12:AY25)+IF(AY11="-",,AY11)),,1)</f>
        <v>1.4322841621568244E-2</v>
      </c>
      <c r="AZ47" s="109">
        <f>-PMT(Dashboard!$D$13,15,(NPV(Dashboard!$D$13,AZ12:AZ25)+IF(AZ11="-",,AZ11)),,1)</f>
        <v>70.996159735402202</v>
      </c>
      <c r="BA47" s="111">
        <f>-PMT(Dashboard!$D$13,15,(NPV(Dashboard!$D$13,BA12:BA25)+IF(BA11="-",,BA11)),,1)</f>
        <v>327.85116554962451</v>
      </c>
      <c r="BB47" s="109">
        <f>-PMT(Dashboard!$D$15,15,(NPV(Dashboard!$D$15,BB12:BB25)+IF(BB11="-",,BB11)),,1)</f>
        <v>68.704700225191246</v>
      </c>
      <c r="BC47" s="119">
        <f>-PMT(Dashboard!$D$13,15,(NPV(Dashboard!$D$13,BC12:BC25)+IF(BC11="-",,BC11)),,1)</f>
        <v>388.52408908903527</v>
      </c>
      <c r="BD47" s="112">
        <f>-PMT(Dashboard!$D$13,15,(NPV(Dashboard!$D$13,BD12:BD25)+IF(BD11="-",,BD11)),,1)</f>
        <v>208.47871414453635</v>
      </c>
      <c r="BE47" s="101">
        <f>-PMT(Dashboard!$D$13,15,(NPV(Dashboard!$D$13,BE12:BE25)+IF(BE11="-",,BE11)),,1)</f>
        <v>2.7343597920639715E-2</v>
      </c>
      <c r="BF47" s="102">
        <f>-PMT(Dashboard!$D$13,15,(NPV(Dashboard!$D$13,BF12:BF25)+IF(BF11="-",,BF11)),,1)</f>
        <v>1.9537598576996079E-2</v>
      </c>
      <c r="BG47" s="102">
        <f>-PMT(Dashboard!$D$13,15,(NPV(Dashboard!$D$13,BG12:BG25)+IF(BG11="-",,BG11)),,1)</f>
        <v>2.1074940313804278E-2</v>
      </c>
      <c r="BH47" s="108">
        <f>-PMT(Dashboard!$D$13,15,(NPV(Dashboard!$D$13,BH12:BH25)+IF(BH11="-",,BH11)),,1)</f>
        <v>1.442047809207451E-2</v>
      </c>
      <c r="BI47" s="109">
        <f>-PMT(Dashboard!$D$13,15,(NPV(Dashboard!$D$13,BI12:BI25)+IF(BI11="-",,BI11)),,1)</f>
        <v>52.288657486705411</v>
      </c>
      <c r="BJ47" s="111">
        <f>-PMT(Dashboard!$D$13,15,(NPV(Dashboard!$D$13,BJ12:BJ25)+IF(BJ11="-",,BJ11)),,1)</f>
        <v>392.64277571879904</v>
      </c>
      <c r="BK47" s="109">
        <f>-PMT(Dashboard!$D$15,15,(NPV(Dashboard!$D$15,BK12:BK25)+IF(BK11="-",,BK11)),,1)</f>
        <v>51.550886011679232</v>
      </c>
      <c r="BL47" s="119">
        <f>-PMT(Dashboard!$D$13,15,(NPV(Dashboard!$D$13,BL12:BL25)+IF(BL11="-",,BL11)),,1)</f>
        <v>465.30619013598175</v>
      </c>
      <c r="BM47" s="112">
        <f>-PMT(Dashboard!$D$13,15,(NPV(Dashboard!$D$13,BM12:BM25)+IF(BM11="-",,BM11)),,1)</f>
        <v>225.35757687784502</v>
      </c>
      <c r="BO47" s="92" t="s">
        <v>22</v>
      </c>
      <c r="BP47" s="79">
        <v>15</v>
      </c>
      <c r="BQ47" s="121">
        <f>-PMT(Dashboard!$D$13,15,(NPV(Dashboard!$D$13,BQ12:BQ25)+IF(BQ11="-",,BQ11)),,1)</f>
        <v>107.05487813959469</v>
      </c>
      <c r="BR47" s="109">
        <f>-PMT(Dashboard!$D$13,15,(NPV(Dashboard!$D$13,BR12:BR25)+IF(BR11="-",,BR11)),,1)</f>
        <v>0.73823055391471382</v>
      </c>
      <c r="BS47" s="119">
        <f>-PMT(Dashboard!$D$13,15,(NPV(Dashboard!$D$13,BS12:BS25)+IF(BS11="-",,BS11)),,1)</f>
        <v>7.5213268723620494</v>
      </c>
      <c r="BT47" s="112">
        <f>-PMT(Dashboard!$D$13,15,(NPV(Dashboard!$D$13,BT12:BT25)+IF(BT11="-",,BT11)),,1)</f>
        <v>4.1297787131383821</v>
      </c>
      <c r="BU47" s="109">
        <f>-PMT(Dashboard!$D$13,15,(NPV(Dashboard!$D$13,BU12:BU25)+IF(BU11="-",,BU11)),,1)</f>
        <v>0.379619886333317</v>
      </c>
      <c r="BV47" s="119">
        <f>-PMT(Dashboard!$D$13,15,(NPV(Dashboard!$D$13,BV12:BV25)+IF(BV11="-",,BV11)),,1)</f>
        <v>7.3390350698124402</v>
      </c>
      <c r="BW47" s="112">
        <f>-PMT(Dashboard!$D$13,15,(NPV(Dashboard!$D$13,BW12:BW25)+IF(BW11="-",,BW11)),,1)</f>
        <v>3.859327478072879</v>
      </c>
      <c r="BX47" s="112">
        <f>-PMT(Dashboard!$D$13,15,(NPV(Dashboard!$D$13,BX12:BX25)+IF(BX11="-",,BX11)),,1)</f>
        <v>4.8169738910046087</v>
      </c>
      <c r="BY47" s="112">
        <f>-PMT(Dashboard!$D$13,15,(NPV(Dashboard!$D$13,BY12:BY25)+IF(BY11="-",,BY11)),,1)</f>
        <v>4.5015195704242066</v>
      </c>
    </row>
    <row r="48" spans="2:77" ht="13.5" thickBot="1" x14ac:dyDescent="0.25">
      <c r="B48" s="93" t="s">
        <v>23</v>
      </c>
      <c r="C48" s="79">
        <v>30</v>
      </c>
      <c r="D48" s="104">
        <f>-PMT(Dashboard!$D$13,30,(NPV(Dashboard!$D$13,D12:D40)+IF(D11="-",,D11)),,1)</f>
        <v>7.9521998699106602E-2</v>
      </c>
      <c r="E48" s="105">
        <f>-PMT(Dashboard!$D$13,30,(NPV(Dashboard!$D$13,E12:E40)+IF(E11="-",,E11)),,1)</f>
        <v>7.0062594359497715E-2</v>
      </c>
      <c r="F48" s="105">
        <f>-PMT(Dashboard!$D$13,30,(NPV(Dashboard!$D$13,F12:F40)+IF(F11="-",,F11)),,1)</f>
        <v>7.2709759857145201E-2</v>
      </c>
      <c r="G48" s="105">
        <f>-PMT(Dashboard!$D$13,30,(NPV(Dashboard!$D$13,G12:G40)+IF(G11="-",,G11)),,1)</f>
        <v>6.0221062904516745E-2</v>
      </c>
      <c r="H48" s="113">
        <f>-PMT(Dashboard!$D$13,30,(NPV(Dashboard!$D$13,H12:H40)+IF(H11="-",,H11)),,1)</f>
        <v>4.9590495348543493E-3</v>
      </c>
      <c r="I48" s="104">
        <f>-PMT(Dashboard!$D$13,30,(NPV(Dashboard!$D$13,I12:I40)+IF(I11="-",,I11)),,1)</f>
        <v>9.8538694660092088E-2</v>
      </c>
      <c r="J48" s="105">
        <f>-PMT(Dashboard!$D$13,30,(NPV(Dashboard!$D$13,J12:J40)+IF(J11="-",,J11)),,1)</f>
        <v>8.7505245438372223E-2</v>
      </c>
      <c r="K48" s="105">
        <f>-PMT(Dashboard!$D$13,30,(NPV(Dashboard!$D$13,K12:K40)+IF(K11="-",,K11)),,1)</f>
        <v>9.0592899274828276E-2</v>
      </c>
      <c r="L48" s="114">
        <f>-PMT(Dashboard!$D$13,30,(NPV(Dashboard!$D$13,L12:L40)+IF(L11="-",,L11)),,1)</f>
        <v>7.6026083149282442E-2</v>
      </c>
      <c r="M48" s="115">
        <f>-PMT(Dashboard!$D$13,30,(NPV(Dashboard!$D$13,M12:M40)+IF(M11="-",,M11)),,1)</f>
        <v>109.65657995846603</v>
      </c>
      <c r="N48" s="116">
        <f>-PMT(Dashboard!$D$13,30,(NPV(Dashboard!$D$13,N12:N40)+IF(N11="-",,N11)),,1)</f>
        <v>97.52039324098898</v>
      </c>
      <c r="O48" s="115">
        <f>-PMT(Dashboard!$D$13,30,(NPV(Dashboard!$D$13,O12:O40)+IF(O11="-",,O11)),,1)</f>
        <v>118.42910635514329</v>
      </c>
      <c r="P48" s="117">
        <f>-PMT(Dashboard!$D$13,30,(NPV(Dashboard!$D$13,P12:P40)+IF(P11="-",,P11)),,1)</f>
        <v>115.5677512631102</v>
      </c>
      <c r="Q48" s="118">
        <f>-PMT(Dashboard!$D$13,30,(NPV(Dashboard!$D$13,Q12:Q40)+IF(Q11="-",,Q11)),,1)</f>
        <v>116.99842880912671</v>
      </c>
      <c r="R48" s="104">
        <f>-PMT(Dashboard!$D$13,30,(NPV(Dashboard!$D$13,R12:R40)+IF(R11="-",,R11)),,1)</f>
        <v>5.0947790482989905E-2</v>
      </c>
      <c r="S48" s="105">
        <f>-PMT(Dashboard!$D$13,30,(NPV(Dashboard!$D$13,S12:S40)+IF(S11="-",,S11)),,1)</f>
        <v>5.2033595404737162E-2</v>
      </c>
      <c r="T48" s="105">
        <f>-PMT(Dashboard!$D$13,30,(NPV(Dashboard!$D$13,T12:T40)+IF(T11="-",,T11)),,1)</f>
        <v>4.9631594864797721E-2</v>
      </c>
      <c r="U48" s="106">
        <f>-PMT(Dashboard!$D$13,30,(NPV(Dashboard!$D$13,U12:U40)+IF(U11="-",,U11)),,1)</f>
        <v>4.9946979589873958E-2</v>
      </c>
      <c r="W48" s="93" t="s">
        <v>23</v>
      </c>
      <c r="X48" s="79">
        <v>30</v>
      </c>
      <c r="Y48" s="104">
        <f>-PMT(Dashboard!$D$13,30,(NPV(Dashboard!$D$13,Y12:Y40)+IF(Y11="-",,Y11)),,1)</f>
        <v>4.5662594645855406E-3</v>
      </c>
      <c r="Z48" s="105">
        <f>-PMT(Dashboard!$D$13,30,(NPV(Dashboard!$D$13,Z12:Z40)+IF(Z11="-",,Z11)),,1)</f>
        <v>3.2575216145724578E-3</v>
      </c>
      <c r="AA48" s="105">
        <f>-PMT(Dashboard!$D$13,30,(NPV(Dashboard!$D$13,AA12:AA40)+IF(AA11="-",,AA11)),,1)</f>
        <v>3.6332689857046991E-3</v>
      </c>
      <c r="AB48" s="114">
        <f>-PMT(Dashboard!$D$13,30,(NPV(Dashboard!$D$13,AB12:AB40)+IF(AB11="-",,AB11)),,1)</f>
        <v>2.4651274375897783E-3</v>
      </c>
      <c r="AC48" s="115">
        <f>-PMT(Dashboard!$D$13,30,(NPV(Dashboard!$D$13,AC12:AC40)+IF(AC11="-",,AC11)),,1)</f>
        <v>13.975138783716941</v>
      </c>
      <c r="AD48" s="117">
        <f>-PMT(Dashboard!$D$13,30,(NPV(Dashboard!$D$13,AD12:AD40)+IF(AD11="-",,AD11)),,1)</f>
        <v>62.793551585551938</v>
      </c>
      <c r="AE48" s="115">
        <f>-PMT(Dashboard!$D$15,30,(NPV(Dashboard!$D$15,AE12:AE40)+IF(AE11="-",,AE11)),,1)</f>
        <v>11.958508147563554</v>
      </c>
      <c r="AF48" s="120">
        <f>-PMT(Dashboard!$D$13,30,(NPV(Dashboard!$D$13,AF12:AF40)+IF(AF11="-",,AF11)),,1)</f>
        <v>74.41427694649802</v>
      </c>
      <c r="AG48" s="118">
        <f>-PMT(Dashboard!$D$13,30,(NPV(Dashboard!$D$13,AG12:AG40)+IF(AG11="-",,AG11)),,1)</f>
        <v>40.133753101028844</v>
      </c>
      <c r="AH48" s="104">
        <f>-PMT(Dashboard!$D$13,30,(NPV(Dashboard!$D$13,AH12:AH40)+IF(AH11="-",,AH11)),,1)</f>
        <v>4.5461987775063167E-3</v>
      </c>
      <c r="AI48" s="105">
        <f>-PMT(Dashboard!$D$13,30,(NPV(Dashboard!$D$13,AI12:AI40)+IF(AI11="-",,AI11)),,1)</f>
        <v>3.2453184780087824E-3</v>
      </c>
      <c r="AJ48" s="105">
        <f>-PMT(Dashboard!$D$13,30,(NPV(Dashboard!$D$13,AJ12:AJ40)+IF(AJ11="-",,AJ11)),,1)</f>
        <v>3.6965191618738382E-3</v>
      </c>
      <c r="AK48" s="114">
        <f>-PMT(Dashboard!$D$13,30,(NPV(Dashboard!$D$13,AK12:AK40)+IF(AK11="-",,AK11)),,1)</f>
        <v>2.5119232402168786E-3</v>
      </c>
      <c r="AL48" s="115">
        <f>-PMT(Dashboard!$D$13,30,(NPV(Dashboard!$D$13,AL12:AL40)+IF(AL11="-",,AL11)),,1)</f>
        <v>10.242244776486446</v>
      </c>
      <c r="AM48" s="117">
        <f>-PMT(Dashboard!$D$13,30,(NPV(Dashboard!$D$13,AM12:AM40)+IF(AM11="-",,AM11)),,1)</f>
        <v>75.554130013680222</v>
      </c>
      <c r="AN48" s="115">
        <f>-PMT(Dashboard!$D$15,30,(NPV(Dashboard!$D$15,AN12:AN40)+IF(AN11="-",,AN11)),,1)</f>
        <v>8.9290806825222724</v>
      </c>
      <c r="AO48" s="120">
        <f>-PMT(Dashboard!$D$13,30,(NPV(Dashboard!$D$13,AO12:AO40)+IF(AO11="-",,AO11)),,1)</f>
        <v>89.536358643923933</v>
      </c>
      <c r="AP48" s="118">
        <f>-PMT(Dashboard!$D$13,30,(NPV(Dashboard!$D$13,AP12:AP40)+IF(AP11="-",,AP11)),,1)</f>
        <v>43.461877284719456</v>
      </c>
      <c r="AQ48" s="104">
        <f>-PMT(Dashboard!$D$13,30,(NPV(Dashboard!$D$13,AQ12:AQ40)+IF(AQ11="-",,AQ11)),,1)</f>
        <v>1.9018905173608799E-3</v>
      </c>
      <c r="AR48" s="106">
        <f>-PMT(Dashboard!$D$13,30,(NPV(Dashboard!$D$13,AR12:AR40)+IF(AR11="-",,AR11)),,1)</f>
        <v>1.5815685501483919E-3</v>
      </c>
      <c r="AT48" s="93" t="s">
        <v>23</v>
      </c>
      <c r="AU48" s="79">
        <v>30</v>
      </c>
      <c r="AV48" s="104">
        <f>-PMT(Dashboard!$D$13,30,(NPV(Dashboard!$D$13,AV12:AV40)+IF(AV11="-",,AV11)),,1)</f>
        <v>1.7269344588421928E-2</v>
      </c>
      <c r="AW48" s="105">
        <f>-PMT(Dashboard!$D$13,30,(NPV(Dashboard!$D$13,AW12:AW40)+IF(AW11="-",,AW11)),,1)</f>
        <v>1.2325683728530821E-2</v>
      </c>
      <c r="AX48" s="105">
        <f>-PMT(Dashboard!$D$13,30,(NPV(Dashboard!$D$13,AX12:AX40)+IF(AX11="-",,AX11)),,1)</f>
        <v>1.3032889873388399E-2</v>
      </c>
      <c r="AY48" s="114">
        <f>-PMT(Dashboard!$D$13,30,(NPV(Dashboard!$D$13,AY12:AY40)+IF(AY11="-",,AY11)),,1)</f>
        <v>8.9058963120345214E-3</v>
      </c>
      <c r="AZ48" s="115">
        <f>-PMT(Dashboard!$D$13,30,(NPV(Dashboard!$D$13,AZ12:AZ40)+IF(AZ11="-",,AZ11)),,1)</f>
        <v>44.145181093394086</v>
      </c>
      <c r="BA48" s="117">
        <f>-PMT(Dashboard!$D$13,30,(NPV(Dashboard!$D$13,BA12:BA40)+IF(BA11="-",,BA11)),,1)</f>
        <v>203.85678787146452</v>
      </c>
      <c r="BB48" s="115">
        <f>-PMT(Dashboard!$D$15,30,(NPV(Dashboard!$D$15,BB12:BB40)+IF(BB11="-",,BB11)),,1)</f>
        <v>37.778596334876802</v>
      </c>
      <c r="BC48" s="120">
        <f>-PMT(Dashboard!$D$13,30,(NPV(Dashboard!$D$13,BC12:BC40)+IF(BC11="-",,BC11)),,1)</f>
        <v>241.58301429124859</v>
      </c>
      <c r="BD48" s="118">
        <f>-PMT(Dashboard!$D$13,30,(NPV(Dashboard!$D$13,BD12:BD40)+IF(BD11="-",,BD11)),,1)</f>
        <v>129.63138604015592</v>
      </c>
      <c r="BE48" s="104">
        <f>-PMT(Dashboard!$D$13,30,(NPV(Dashboard!$D$13,BE12:BE40)+IF(BE11="-",,BE11)),,1)</f>
        <v>1.700216020768346E-2</v>
      </c>
      <c r="BF48" s="105">
        <f>-PMT(Dashboard!$D$13,30,(NPV(Dashboard!$D$13,BF12:BF40)+IF(BF11="-",,BF11)),,1)</f>
        <v>1.2148415217470556E-2</v>
      </c>
      <c r="BG48" s="105">
        <f>-PMT(Dashboard!$D$13,30,(NPV(Dashboard!$D$13,BG12:BG40)+IF(BG11="-",,BG11)),,1)</f>
        <v>1.3104329306722194E-2</v>
      </c>
      <c r="BH48" s="114">
        <f>-PMT(Dashboard!$D$13,30,(NPV(Dashboard!$D$13,BH12:BH40)+IF(BH11="-",,BH11)),,1)</f>
        <v>8.9666063516744502E-3</v>
      </c>
      <c r="BI48" s="115">
        <f>-PMT(Dashboard!$D$13,30,(NPV(Dashboard!$D$13,BI12:BI40)+IF(BI11="-",,BI11)),,1)</f>
        <v>32.512917071626312</v>
      </c>
      <c r="BJ48" s="117">
        <f>-PMT(Dashboard!$D$13,30,(NPV(Dashboard!$D$13,BJ12:BJ40)+IF(BJ11="-",,BJ11)),,1)</f>
        <v>245.38610957943473</v>
      </c>
      <c r="BK48" s="115">
        <f>-PMT(Dashboard!$D$15,30,(NPV(Dashboard!$D$15,BK12:BK40)+IF(BK11="-",,BK11)),,1)</f>
        <v>28.346242789170919</v>
      </c>
      <c r="BL48" s="120">
        <f>-PMT(Dashboard!$D$13,30,(NPV(Dashboard!$D$13,BL12:BL40)+IF(BL11="-",,BL11)),,1)</f>
        <v>290.79785194486789</v>
      </c>
      <c r="BM48" s="118">
        <f>-PMT(Dashboard!$D$13,30,(NPV(Dashboard!$D$13,BM12:BM40)+IF(BM11="-",,BM11)),,1)</f>
        <v>140.75019439461423</v>
      </c>
      <c r="BO48" s="93" t="s">
        <v>23</v>
      </c>
      <c r="BP48" s="79">
        <v>30</v>
      </c>
      <c r="BQ48" s="122">
        <f>-PMT(Dashboard!$D$13,30,(NPV(Dashboard!$D$13,BQ12:BQ40)+IF(BQ11="-",,BQ11)),,1)</f>
        <v>121.05856949093605</v>
      </c>
      <c r="BR48" s="115">
        <f>-PMT(Dashboard!$D$13,30,(NPV(Dashboard!$D$13,BR12:BR40)+IF(BR11="-",,BR11)),,1)</f>
        <v>0.45902935613277984</v>
      </c>
      <c r="BS48" s="120">
        <f>-PMT(Dashboard!$D$13,30,(NPV(Dashboard!$D$13,BS12:BS40)+IF(BS11="-",,BS11)),,1)</f>
        <v>4.6767365739286202</v>
      </c>
      <c r="BT48" s="118">
        <f>-PMT(Dashboard!$D$13,30,(NPV(Dashboard!$D$13,BT12:BT40)+IF(BT11="-",,BT11)),,1)</f>
        <v>2.5678829650307007</v>
      </c>
      <c r="BU48" s="115">
        <f>-PMT(Dashboard!$D$13,30,(NPV(Dashboard!$D$13,BU12:BU40)+IF(BU11="-",,BU11)),,1)</f>
        <v>0.23604640999309423</v>
      </c>
      <c r="BV48" s="120">
        <f>-PMT(Dashboard!$D$13,30,(NPV(Dashboard!$D$13,BV12:BV40)+IF(BV11="-",,BV11)),,1)</f>
        <v>4.5710896653257249</v>
      </c>
      <c r="BW48" s="118">
        <f>-PMT(Dashboard!$D$13,30,(NPV(Dashboard!$D$13,BW12:BW40)+IF(BW11="-",,BW11)),,1)</f>
        <v>2.4035680376594097</v>
      </c>
      <c r="BX48" s="118">
        <f>-PMT(Dashboard!$D$13,30,(NPV(Dashboard!$D$13,BX12:BX40)+IF(BX11="-",,BX11)),,1)</f>
        <v>2.9951786904118087</v>
      </c>
      <c r="BY48" s="118">
        <f>-PMT(Dashboard!$D$13,30,(NPV(Dashboard!$D$13,BY12:BY40)+IF(BY11="-",,BY11)),,1)</f>
        <v>2.8035217591259358</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
        <v>132</v>
      </c>
      <c r="E50" s="97"/>
      <c r="F50" s="95"/>
      <c r="G50" s="95"/>
      <c r="H50" s="95"/>
      <c r="K50" s="10"/>
      <c r="L50" s="95"/>
      <c r="M50" s="95"/>
      <c r="N50" s="95"/>
      <c r="O50" s="95"/>
      <c r="P50" s="95"/>
      <c r="Q50" s="95"/>
      <c r="R50" s="75"/>
      <c r="S50" s="75"/>
      <c r="T50" s="75"/>
      <c r="U50" s="75"/>
      <c r="W50" s="96" t="s">
        <v>116</v>
      </c>
      <c r="X50" s="10"/>
      <c r="Y50" s="97" t="str">
        <f>$D50</f>
        <v>Avoided Costs are in Nominal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Avoided Costs are in Nominal Dollars</v>
      </c>
      <c r="AW50" s="98"/>
      <c r="BO50" s="96" t="s">
        <v>116</v>
      </c>
      <c r="BP50" s="10"/>
      <c r="BQ50" s="97" t="str">
        <f>$D50</f>
        <v>Avoided Costs are in Nominal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D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CJ65"/>
  <sheetViews>
    <sheetView showGridLines="0" zoomScale="85" zoomScaleNormal="85" zoomScaleSheetLayoutView="55" workbookViewId="0">
      <selection activeCell="A51" sqref="A51:XFD60"/>
    </sheetView>
  </sheetViews>
  <sheetFormatPr defaultColWidth="9.140625" defaultRowHeight="12.75" x14ac:dyDescent="0.2"/>
  <cols>
    <col min="1" max="1" width="2.7109375" style="10" customWidth="1"/>
    <col min="2" max="2" width="19.140625" style="6" customWidth="1"/>
    <col min="3" max="3" width="0.85546875" style="6" customWidth="1"/>
    <col min="4" max="21" width="10.5703125" style="6" customWidth="1"/>
    <col min="22" max="22" width="2.7109375" style="10" customWidth="1"/>
    <col min="23" max="23" width="19.140625" style="6" customWidth="1"/>
    <col min="24" max="24" width="0.85546875" style="6" customWidth="1"/>
    <col min="25" max="44" width="10.5703125" style="6" customWidth="1"/>
    <col min="45" max="45" width="2.7109375" style="10" customWidth="1"/>
    <col min="46" max="46" width="19.140625" style="6" customWidth="1"/>
    <col min="47" max="47" width="0.85546875" style="6" customWidth="1"/>
    <col min="48" max="48" width="10.5703125" style="6" customWidth="1"/>
    <col min="49" max="59" width="10.5703125" style="10" customWidth="1"/>
    <col min="60" max="65" width="11.140625" style="10" customWidth="1"/>
    <col min="66" max="66" width="2.7109375" style="10" customWidth="1"/>
    <col min="67" max="67" width="19.140625" style="6" customWidth="1"/>
    <col min="68" max="68" width="0.85546875" style="6" customWidth="1"/>
    <col min="69" max="69" width="10.5703125" style="6" customWidth="1"/>
    <col min="70" max="70" width="11" style="6" customWidth="1"/>
    <col min="71" max="72" width="11" style="10" customWidth="1"/>
    <col min="73" max="73" width="11" style="6" customWidth="1"/>
    <col min="74" max="77" width="11" style="10" customWidth="1"/>
    <col min="78" max="16384" width="9.140625" style="10"/>
  </cols>
  <sheetData>
    <row r="1" spans="1:88" x14ac:dyDescent="0.2">
      <c r="A1" s="9"/>
      <c r="V1" s="9"/>
      <c r="AS1" s="9"/>
      <c r="BN1" s="9"/>
    </row>
    <row r="2" spans="1:88" ht="23.25" x14ac:dyDescent="0.35">
      <c r="B2" s="11" t="str">
        <f>"AESC 2018 Results: Avoided Cost of Electricity (nominal $)"</f>
        <v>AESC 2018 Results: Avoided Cost of Electricity (nominal $)</v>
      </c>
      <c r="C2" s="11"/>
      <c r="F2" s="11"/>
      <c r="G2" s="11"/>
      <c r="H2" s="11"/>
      <c r="K2" s="11"/>
      <c r="L2" s="11"/>
      <c r="M2" s="11"/>
      <c r="N2" s="11"/>
      <c r="O2" s="11"/>
      <c r="P2" s="11"/>
      <c r="U2" s="12" t="s">
        <v>24</v>
      </c>
      <c r="W2" s="11" t="str">
        <f>$B$2</f>
        <v>AESC 2018 Results: Avoided Cost of Electricity (nominal $)</v>
      </c>
      <c r="X2" s="11"/>
      <c r="AB2" s="11"/>
      <c r="AI2" s="11"/>
      <c r="AK2" s="11"/>
      <c r="AQ2" s="11"/>
      <c r="AR2" s="12" t="s">
        <v>25</v>
      </c>
      <c r="AT2" s="11" t="str">
        <f>$B$2</f>
        <v>AESC 2018 Results: Avoided Cost of Electricity (nominal $)</v>
      </c>
      <c r="AV2" s="11"/>
      <c r="AW2" s="11"/>
      <c r="AZ2" s="11"/>
      <c r="BA2" s="11"/>
      <c r="BB2" s="11"/>
      <c r="BC2" s="11"/>
      <c r="BD2" s="11"/>
      <c r="BM2" s="12" t="s">
        <v>26</v>
      </c>
      <c r="BO2" s="11" t="str">
        <f>$B$2</f>
        <v>AESC 2018 Results: Avoided Cost of Electricity (nominal $)</v>
      </c>
      <c r="BQ2" s="11"/>
      <c r="BR2" s="11"/>
      <c r="BS2" s="11"/>
      <c r="BU2" s="11"/>
      <c r="BV2" s="11"/>
      <c r="BW2" s="12"/>
      <c r="BY2" s="12"/>
      <c r="CJ2" s="12" t="s">
        <v>27</v>
      </c>
    </row>
    <row r="3" spans="1:88" ht="23.25" x14ac:dyDescent="0.35">
      <c r="B3" s="13" t="s">
        <v>28</v>
      </c>
      <c r="D3" s="13" t="s">
        <v>123</v>
      </c>
      <c r="F3" s="11"/>
      <c r="G3" s="11"/>
      <c r="H3" s="11"/>
      <c r="K3" s="11"/>
      <c r="L3" s="11"/>
      <c r="M3" s="11"/>
      <c r="N3" s="11"/>
      <c r="O3" s="11"/>
      <c r="P3" s="11"/>
      <c r="Q3" s="11"/>
      <c r="R3" s="11"/>
      <c r="S3" s="11"/>
      <c r="T3" s="11"/>
      <c r="U3" s="11"/>
      <c r="W3" s="13" t="s">
        <v>28</v>
      </c>
      <c r="Y3" s="13" t="str">
        <f>D3</f>
        <v>SWCT</v>
      </c>
      <c r="AI3" s="11"/>
      <c r="AJ3" s="11"/>
      <c r="AK3" s="11"/>
      <c r="AL3" s="11"/>
      <c r="AQ3" s="11"/>
      <c r="AR3" s="11"/>
      <c r="AT3" s="13" t="s">
        <v>28</v>
      </c>
      <c r="AV3" s="13" t="str">
        <f>Y3</f>
        <v>SWCT</v>
      </c>
      <c r="BO3" s="13" t="s">
        <v>28</v>
      </c>
      <c r="BQ3" s="13" t="str">
        <f>AV3</f>
        <v>SWCT</v>
      </c>
      <c r="BU3" s="11"/>
      <c r="BV3" s="11"/>
    </row>
    <row r="4" spans="1:88" ht="24" thickBot="1" x14ac:dyDescent="0.4">
      <c r="B4" s="11"/>
      <c r="C4" s="11"/>
      <c r="D4" s="11"/>
      <c r="E4" s="11"/>
      <c r="F4" s="11"/>
      <c r="G4" s="11"/>
      <c r="H4" s="11"/>
      <c r="I4" s="11"/>
      <c r="J4" s="11"/>
      <c r="K4" s="11"/>
      <c r="L4" s="11"/>
      <c r="M4" s="11"/>
      <c r="N4" s="11"/>
      <c r="O4" s="11"/>
      <c r="P4" s="11"/>
      <c r="Q4" s="11"/>
      <c r="R4" s="11"/>
      <c r="S4" s="11"/>
      <c r="T4" s="11"/>
      <c r="U4" s="11"/>
      <c r="W4" s="11"/>
      <c r="X4" s="11"/>
      <c r="Y4" s="11"/>
      <c r="Z4" s="11"/>
      <c r="AA4" s="11"/>
      <c r="AB4" s="11"/>
      <c r="AC4" s="11"/>
      <c r="AD4" s="11"/>
      <c r="AG4" s="11"/>
      <c r="AI4" s="11"/>
      <c r="AJ4" s="11"/>
      <c r="AK4" s="11"/>
      <c r="AL4" s="11"/>
      <c r="AM4" s="11"/>
      <c r="AN4" s="11"/>
      <c r="AO4" s="11"/>
      <c r="AP4" s="11"/>
      <c r="AQ4" s="11"/>
      <c r="AR4" s="11"/>
      <c r="AT4" s="11"/>
      <c r="AU4" s="11"/>
      <c r="AV4" s="11"/>
      <c r="AW4" s="11"/>
      <c r="AX4" s="11"/>
      <c r="AY4" s="11"/>
      <c r="AZ4" s="11"/>
      <c r="BA4" s="11"/>
      <c r="BB4" s="11"/>
      <c r="BC4" s="11"/>
      <c r="BD4" s="11"/>
      <c r="BE4" s="11"/>
      <c r="BF4" s="11"/>
      <c r="BG4" s="11"/>
      <c r="BH4" s="11"/>
      <c r="BI4" s="11"/>
      <c r="BJ4" s="11"/>
      <c r="BK4" s="11"/>
      <c r="BL4" s="11"/>
      <c r="BM4" s="11"/>
      <c r="BO4" s="11"/>
      <c r="BP4" s="11"/>
      <c r="BQ4" s="11"/>
      <c r="BR4" s="14"/>
      <c r="BS4" s="6"/>
      <c r="BU4" s="14"/>
      <c r="BV4" s="6"/>
      <c r="BX4" s="11"/>
    </row>
    <row r="5" spans="1:88" ht="15" customHeight="1" thickBot="1" x14ac:dyDescent="0.25">
      <c r="C5" s="15"/>
      <c r="D5" s="132" t="s">
        <v>29</v>
      </c>
      <c r="E5" s="157"/>
      <c r="F5" s="157"/>
      <c r="G5" s="158"/>
      <c r="H5" s="165" t="s">
        <v>30</v>
      </c>
      <c r="I5" s="132" t="s">
        <v>31</v>
      </c>
      <c r="J5" s="157"/>
      <c r="K5" s="157"/>
      <c r="L5" s="158"/>
      <c r="M5" s="132" t="s">
        <v>32</v>
      </c>
      <c r="N5" s="133"/>
      <c r="O5" s="132" t="s">
        <v>33</v>
      </c>
      <c r="P5" s="133"/>
      <c r="Q5" s="134"/>
      <c r="R5" s="132" t="s">
        <v>34</v>
      </c>
      <c r="S5" s="149"/>
      <c r="T5" s="149"/>
      <c r="U5" s="150"/>
      <c r="X5" s="15"/>
      <c r="Y5" s="144" t="s">
        <v>35</v>
      </c>
      <c r="Z5" s="145"/>
      <c r="AA5" s="145"/>
      <c r="AB5" s="145"/>
      <c r="AC5" s="145"/>
      <c r="AD5" s="145"/>
      <c r="AE5" s="145"/>
      <c r="AF5" s="145"/>
      <c r="AG5" s="145"/>
      <c r="AH5" s="145"/>
      <c r="AI5" s="145"/>
      <c r="AJ5" s="145"/>
      <c r="AK5" s="145"/>
      <c r="AL5" s="145"/>
      <c r="AM5" s="145"/>
      <c r="AN5" s="145"/>
      <c r="AO5" s="145"/>
      <c r="AP5" s="146"/>
      <c r="AQ5" s="132" t="s">
        <v>36</v>
      </c>
      <c r="AR5" s="134"/>
      <c r="AU5" s="15"/>
      <c r="AV5" s="144" t="s">
        <v>37</v>
      </c>
      <c r="AW5" s="145"/>
      <c r="AX5" s="145"/>
      <c r="AY5" s="145"/>
      <c r="AZ5" s="145"/>
      <c r="BA5" s="145"/>
      <c r="BB5" s="145"/>
      <c r="BC5" s="145"/>
      <c r="BD5" s="145"/>
      <c r="BE5" s="145"/>
      <c r="BF5" s="145"/>
      <c r="BG5" s="145"/>
      <c r="BH5" s="145"/>
      <c r="BI5" s="145"/>
      <c r="BJ5" s="145"/>
      <c r="BK5" s="145"/>
      <c r="BL5" s="145"/>
      <c r="BM5" s="146"/>
      <c r="BP5" s="15"/>
      <c r="BQ5" s="132" t="s">
        <v>149</v>
      </c>
      <c r="BR5" s="174" t="s">
        <v>38</v>
      </c>
      <c r="BS5" s="147"/>
      <c r="BT5" s="147"/>
      <c r="BU5" s="147"/>
      <c r="BV5" s="147"/>
      <c r="BW5" s="148"/>
      <c r="BX5" s="147" t="s">
        <v>142</v>
      </c>
      <c r="BY5" s="148"/>
    </row>
    <row r="6" spans="1:88" ht="15" customHeight="1" thickBot="1" x14ac:dyDescent="0.25">
      <c r="C6" s="15"/>
      <c r="D6" s="159"/>
      <c r="E6" s="160"/>
      <c r="F6" s="160"/>
      <c r="G6" s="161"/>
      <c r="H6" s="166"/>
      <c r="I6" s="159"/>
      <c r="J6" s="160"/>
      <c r="K6" s="160"/>
      <c r="L6" s="161"/>
      <c r="M6" s="168"/>
      <c r="N6" s="169"/>
      <c r="O6" s="168"/>
      <c r="P6" s="169"/>
      <c r="Q6" s="170"/>
      <c r="R6" s="151"/>
      <c r="S6" s="152"/>
      <c r="T6" s="152"/>
      <c r="U6" s="153"/>
      <c r="X6" s="15"/>
      <c r="Y6" s="144" t="s">
        <v>39</v>
      </c>
      <c r="Z6" s="145"/>
      <c r="AA6" s="145"/>
      <c r="AB6" s="145"/>
      <c r="AC6" s="145"/>
      <c r="AD6" s="145"/>
      <c r="AE6" s="145"/>
      <c r="AF6" s="145"/>
      <c r="AG6" s="146"/>
      <c r="AH6" s="144" t="s">
        <v>40</v>
      </c>
      <c r="AI6" s="145"/>
      <c r="AJ6" s="145"/>
      <c r="AK6" s="145"/>
      <c r="AL6" s="145"/>
      <c r="AM6" s="145"/>
      <c r="AN6" s="145"/>
      <c r="AO6" s="145"/>
      <c r="AP6" s="146"/>
      <c r="AQ6" s="168"/>
      <c r="AR6" s="170"/>
      <c r="AU6" s="15"/>
      <c r="AV6" s="144" t="s">
        <v>39</v>
      </c>
      <c r="AW6" s="145"/>
      <c r="AX6" s="145"/>
      <c r="AY6" s="145"/>
      <c r="AZ6" s="145"/>
      <c r="BA6" s="145"/>
      <c r="BB6" s="145"/>
      <c r="BC6" s="145"/>
      <c r="BD6" s="146"/>
      <c r="BE6" s="144" t="s">
        <v>40</v>
      </c>
      <c r="BF6" s="145"/>
      <c r="BG6" s="145"/>
      <c r="BH6" s="145"/>
      <c r="BI6" s="145"/>
      <c r="BJ6" s="145"/>
      <c r="BK6" s="145"/>
      <c r="BL6" s="145"/>
      <c r="BM6" s="146"/>
      <c r="BP6" s="15"/>
      <c r="BQ6" s="168"/>
      <c r="BR6" s="132" t="s">
        <v>41</v>
      </c>
      <c r="BS6" s="133"/>
      <c r="BT6" s="134"/>
      <c r="BU6" s="132" t="s">
        <v>42</v>
      </c>
      <c r="BV6" s="133"/>
      <c r="BW6" s="134"/>
      <c r="BX6" s="134" t="s">
        <v>143</v>
      </c>
      <c r="BY6" s="134" t="s">
        <v>144</v>
      </c>
    </row>
    <row r="7" spans="1:88" ht="30" customHeight="1" thickBot="1" x14ac:dyDescent="0.25">
      <c r="C7" s="15"/>
      <c r="D7" s="162"/>
      <c r="E7" s="163"/>
      <c r="F7" s="163"/>
      <c r="G7" s="164"/>
      <c r="H7" s="166"/>
      <c r="I7" s="162"/>
      <c r="J7" s="163"/>
      <c r="K7" s="163"/>
      <c r="L7" s="164"/>
      <c r="M7" s="168"/>
      <c r="N7" s="169"/>
      <c r="O7" s="171"/>
      <c r="P7" s="172"/>
      <c r="Q7" s="173"/>
      <c r="R7" s="154"/>
      <c r="S7" s="155"/>
      <c r="T7" s="155"/>
      <c r="U7" s="156"/>
      <c r="X7" s="15"/>
      <c r="Y7" s="138" t="s">
        <v>43</v>
      </c>
      <c r="Z7" s="139"/>
      <c r="AA7" s="139"/>
      <c r="AB7" s="140"/>
      <c r="AC7" s="141" t="s">
        <v>44</v>
      </c>
      <c r="AD7" s="142"/>
      <c r="AE7" s="141" t="s">
        <v>45</v>
      </c>
      <c r="AF7" s="142"/>
      <c r="AG7" s="143"/>
      <c r="AH7" s="138" t="s">
        <v>43</v>
      </c>
      <c r="AI7" s="139"/>
      <c r="AJ7" s="139"/>
      <c r="AK7" s="140"/>
      <c r="AL7" s="141" t="s">
        <v>46</v>
      </c>
      <c r="AM7" s="142"/>
      <c r="AN7" s="141" t="s">
        <v>45</v>
      </c>
      <c r="AO7" s="142"/>
      <c r="AP7" s="143"/>
      <c r="AQ7" s="171"/>
      <c r="AR7" s="173"/>
      <c r="AU7" s="15"/>
      <c r="AV7" s="138" t="s">
        <v>43</v>
      </c>
      <c r="AW7" s="139"/>
      <c r="AX7" s="139"/>
      <c r="AY7" s="140"/>
      <c r="AZ7" s="141" t="s">
        <v>46</v>
      </c>
      <c r="BA7" s="142"/>
      <c r="BB7" s="141" t="s">
        <v>45</v>
      </c>
      <c r="BC7" s="142"/>
      <c r="BD7" s="143"/>
      <c r="BE7" s="138" t="s">
        <v>43</v>
      </c>
      <c r="BF7" s="139"/>
      <c r="BG7" s="139"/>
      <c r="BH7" s="140"/>
      <c r="BI7" s="141" t="s">
        <v>46</v>
      </c>
      <c r="BJ7" s="142"/>
      <c r="BK7" s="141" t="s">
        <v>45</v>
      </c>
      <c r="BL7" s="142"/>
      <c r="BM7" s="143"/>
      <c r="BP7" s="15"/>
      <c r="BQ7" s="166"/>
      <c r="BR7" s="135"/>
      <c r="BS7" s="136"/>
      <c r="BT7" s="137"/>
      <c r="BU7" s="135"/>
      <c r="BV7" s="136"/>
      <c r="BW7" s="137"/>
      <c r="BX7" s="137"/>
      <c r="BY7" s="137"/>
    </row>
    <row r="8" spans="1:88" ht="39" thickBot="1" x14ac:dyDescent="0.25">
      <c r="B8" s="16"/>
      <c r="C8" s="16"/>
      <c r="D8" s="17" t="s">
        <v>47</v>
      </c>
      <c r="E8" s="18" t="s">
        <v>48</v>
      </c>
      <c r="F8" s="18" t="s">
        <v>49</v>
      </c>
      <c r="G8" s="18" t="s">
        <v>50</v>
      </c>
      <c r="H8" s="167"/>
      <c r="I8" s="19" t="s">
        <v>47</v>
      </c>
      <c r="J8" s="20" t="s">
        <v>48</v>
      </c>
      <c r="K8" s="20" t="s">
        <v>49</v>
      </c>
      <c r="L8" s="21" t="s">
        <v>50</v>
      </c>
      <c r="M8" s="17" t="s">
        <v>51</v>
      </c>
      <c r="N8" s="22" t="s">
        <v>52</v>
      </c>
      <c r="O8" s="23" t="s">
        <v>53</v>
      </c>
      <c r="P8" s="24" t="s">
        <v>54</v>
      </c>
      <c r="Q8" s="25" t="s">
        <v>55</v>
      </c>
      <c r="R8" s="17" t="s">
        <v>47</v>
      </c>
      <c r="S8" s="18" t="s">
        <v>48</v>
      </c>
      <c r="T8" s="18" t="s">
        <v>49</v>
      </c>
      <c r="U8" s="26" t="s">
        <v>50</v>
      </c>
      <c r="W8" s="16"/>
      <c r="X8" s="16"/>
      <c r="Y8" s="17" t="s">
        <v>47</v>
      </c>
      <c r="Z8" s="18" t="s">
        <v>48</v>
      </c>
      <c r="AA8" s="18" t="s">
        <v>49</v>
      </c>
      <c r="AB8" s="26" t="s">
        <v>50</v>
      </c>
      <c r="AC8" s="17" t="s">
        <v>17</v>
      </c>
      <c r="AD8" s="22" t="s">
        <v>52</v>
      </c>
      <c r="AE8" s="23" t="s">
        <v>53</v>
      </c>
      <c r="AF8" s="24" t="s">
        <v>54</v>
      </c>
      <c r="AG8" s="25" t="s">
        <v>55</v>
      </c>
      <c r="AH8" s="17" t="s">
        <v>47</v>
      </c>
      <c r="AI8" s="18" t="s">
        <v>48</v>
      </c>
      <c r="AJ8" s="18" t="s">
        <v>49</v>
      </c>
      <c r="AK8" s="26" t="s">
        <v>50</v>
      </c>
      <c r="AL8" s="17" t="s">
        <v>17</v>
      </c>
      <c r="AM8" s="22" t="s">
        <v>52</v>
      </c>
      <c r="AN8" s="23" t="s">
        <v>53</v>
      </c>
      <c r="AO8" s="24" t="s">
        <v>54</v>
      </c>
      <c r="AP8" s="25" t="s">
        <v>55</v>
      </c>
      <c r="AQ8" s="17" t="s">
        <v>56</v>
      </c>
      <c r="AR8" s="26" t="s">
        <v>57</v>
      </c>
      <c r="AT8" s="16"/>
      <c r="AU8" s="16"/>
      <c r="AV8" s="17" t="s">
        <v>47</v>
      </c>
      <c r="AW8" s="18" t="s">
        <v>48</v>
      </c>
      <c r="AX8" s="18" t="s">
        <v>49</v>
      </c>
      <c r="AY8" s="26" t="s">
        <v>50</v>
      </c>
      <c r="AZ8" s="17" t="s">
        <v>17</v>
      </c>
      <c r="BA8" s="22" t="s">
        <v>52</v>
      </c>
      <c r="BB8" s="23" t="s">
        <v>53</v>
      </c>
      <c r="BC8" s="24" t="s">
        <v>54</v>
      </c>
      <c r="BD8" s="25" t="s">
        <v>55</v>
      </c>
      <c r="BE8" s="17" t="s">
        <v>47</v>
      </c>
      <c r="BF8" s="18" t="s">
        <v>48</v>
      </c>
      <c r="BG8" s="18" t="s">
        <v>49</v>
      </c>
      <c r="BH8" s="26" t="s">
        <v>50</v>
      </c>
      <c r="BI8" s="17" t="s">
        <v>17</v>
      </c>
      <c r="BJ8" s="22" t="s">
        <v>52</v>
      </c>
      <c r="BK8" s="23" t="s">
        <v>53</v>
      </c>
      <c r="BL8" s="24" t="s">
        <v>54</v>
      </c>
      <c r="BM8" s="25" t="s">
        <v>55</v>
      </c>
      <c r="BO8" s="16"/>
      <c r="BP8" s="16"/>
      <c r="BQ8" s="167"/>
      <c r="BR8" s="19" t="s">
        <v>17</v>
      </c>
      <c r="BS8" s="20" t="s">
        <v>18</v>
      </c>
      <c r="BT8" s="25" t="s">
        <v>58</v>
      </c>
      <c r="BU8" s="19" t="s">
        <v>17</v>
      </c>
      <c r="BV8" s="20" t="s">
        <v>18</v>
      </c>
      <c r="BW8" s="25" t="s">
        <v>58</v>
      </c>
      <c r="BX8" s="25" t="s">
        <v>58</v>
      </c>
      <c r="BY8" s="25" t="s">
        <v>58</v>
      </c>
    </row>
    <row r="9" spans="1:88" x14ac:dyDescent="0.2">
      <c r="B9" s="27" t="s">
        <v>59</v>
      </c>
      <c r="C9" s="16"/>
      <c r="D9" s="28" t="s">
        <v>19</v>
      </c>
      <c r="E9" s="29" t="s">
        <v>19</v>
      </c>
      <c r="F9" s="29" t="s">
        <v>19</v>
      </c>
      <c r="G9" s="29" t="s">
        <v>19</v>
      </c>
      <c r="H9" s="27" t="s">
        <v>19</v>
      </c>
      <c r="I9" s="30" t="s">
        <v>19</v>
      </c>
      <c r="J9" s="31" t="s">
        <v>19</v>
      </c>
      <c r="K9" s="31" t="s">
        <v>19</v>
      </c>
      <c r="L9" s="32" t="s">
        <v>19</v>
      </c>
      <c r="M9" s="28" t="s">
        <v>20</v>
      </c>
      <c r="N9" s="29" t="s">
        <v>20</v>
      </c>
      <c r="O9" s="28" t="s">
        <v>20</v>
      </c>
      <c r="P9" s="33" t="s">
        <v>20</v>
      </c>
      <c r="Q9" s="34" t="s">
        <v>20</v>
      </c>
      <c r="R9" s="28" t="s">
        <v>19</v>
      </c>
      <c r="S9" s="29" t="s">
        <v>19</v>
      </c>
      <c r="T9" s="29" t="s">
        <v>19</v>
      </c>
      <c r="U9" s="34" t="s">
        <v>19</v>
      </c>
      <c r="W9" s="27" t="s">
        <v>59</v>
      </c>
      <c r="X9" s="16"/>
      <c r="Y9" s="28" t="s">
        <v>19</v>
      </c>
      <c r="Z9" s="29" t="s">
        <v>19</v>
      </c>
      <c r="AA9" s="29" t="s">
        <v>19</v>
      </c>
      <c r="AB9" s="34" t="s">
        <v>19</v>
      </c>
      <c r="AC9" s="28" t="s">
        <v>20</v>
      </c>
      <c r="AD9" s="33" t="s">
        <v>20</v>
      </c>
      <c r="AE9" s="123" t="s">
        <v>20</v>
      </c>
      <c r="AF9" s="29" t="s">
        <v>20</v>
      </c>
      <c r="AG9" s="34" t="s">
        <v>20</v>
      </c>
      <c r="AH9" s="28" t="s">
        <v>19</v>
      </c>
      <c r="AI9" s="29" t="s">
        <v>19</v>
      </c>
      <c r="AJ9" s="29" t="s">
        <v>19</v>
      </c>
      <c r="AK9" s="34" t="s">
        <v>19</v>
      </c>
      <c r="AL9" s="28" t="s">
        <v>20</v>
      </c>
      <c r="AM9" s="33" t="s">
        <v>20</v>
      </c>
      <c r="AN9" s="123" t="s">
        <v>20</v>
      </c>
      <c r="AO9" s="29" t="s">
        <v>20</v>
      </c>
      <c r="AP9" s="34" t="s">
        <v>20</v>
      </c>
      <c r="AQ9" s="28" t="s">
        <v>19</v>
      </c>
      <c r="AR9" s="35" t="s">
        <v>19</v>
      </c>
      <c r="AT9" s="27" t="s">
        <v>59</v>
      </c>
      <c r="AU9" s="16"/>
      <c r="AV9" s="28" t="s">
        <v>19</v>
      </c>
      <c r="AW9" s="29" t="s">
        <v>19</v>
      </c>
      <c r="AX9" s="29" t="s">
        <v>19</v>
      </c>
      <c r="AY9" s="34" t="s">
        <v>19</v>
      </c>
      <c r="AZ9" s="28" t="s">
        <v>20</v>
      </c>
      <c r="BA9" s="33" t="s">
        <v>20</v>
      </c>
      <c r="BB9" s="123" t="s">
        <v>20</v>
      </c>
      <c r="BC9" s="29" t="s">
        <v>20</v>
      </c>
      <c r="BD9" s="34" t="s">
        <v>20</v>
      </c>
      <c r="BE9" s="28" t="s">
        <v>19</v>
      </c>
      <c r="BF9" s="29" t="s">
        <v>19</v>
      </c>
      <c r="BG9" s="29" t="s">
        <v>19</v>
      </c>
      <c r="BH9" s="34" t="s">
        <v>19</v>
      </c>
      <c r="BI9" s="28" t="s">
        <v>20</v>
      </c>
      <c r="BJ9" s="33" t="s">
        <v>20</v>
      </c>
      <c r="BK9" s="123" t="s">
        <v>20</v>
      </c>
      <c r="BL9" s="29" t="s">
        <v>20</v>
      </c>
      <c r="BM9" s="34" t="s">
        <v>20</v>
      </c>
      <c r="BO9" s="27" t="s">
        <v>59</v>
      </c>
      <c r="BP9" s="16"/>
      <c r="BQ9" s="27" t="s">
        <v>20</v>
      </c>
      <c r="BR9" s="28" t="s">
        <v>20</v>
      </c>
      <c r="BS9" s="29" t="s">
        <v>20</v>
      </c>
      <c r="BT9" s="34" t="s">
        <v>20</v>
      </c>
      <c r="BU9" s="28" t="s">
        <v>20</v>
      </c>
      <c r="BV9" s="29" t="s">
        <v>20</v>
      </c>
      <c r="BW9" s="34" t="s">
        <v>20</v>
      </c>
      <c r="BX9" s="124" t="s">
        <v>20</v>
      </c>
      <c r="BY9" s="124" t="s">
        <v>20</v>
      </c>
    </row>
    <row r="10" spans="1:88" ht="63.75" x14ac:dyDescent="0.2">
      <c r="B10" s="36" t="s">
        <v>60</v>
      </c>
      <c r="C10" s="16"/>
      <c r="D10" s="37" t="s">
        <v>61</v>
      </c>
      <c r="E10" s="38" t="s">
        <v>62</v>
      </c>
      <c r="F10" s="38" t="s">
        <v>63</v>
      </c>
      <c r="G10" s="38" t="s">
        <v>64</v>
      </c>
      <c r="H10" s="36" t="s">
        <v>65</v>
      </c>
      <c r="I10" s="39" t="s">
        <v>133</v>
      </c>
      <c r="J10" s="40" t="s">
        <v>134</v>
      </c>
      <c r="K10" s="40" t="s">
        <v>135</v>
      </c>
      <c r="L10" s="41" t="s">
        <v>136</v>
      </c>
      <c r="M10" s="37" t="s">
        <v>66</v>
      </c>
      <c r="N10" s="38" t="s">
        <v>67</v>
      </c>
      <c r="O10" s="37" t="s">
        <v>137</v>
      </c>
      <c r="P10" s="42" t="s">
        <v>68</v>
      </c>
      <c r="Q10" s="43" t="s">
        <v>69</v>
      </c>
      <c r="R10" s="37" t="s">
        <v>70</v>
      </c>
      <c r="S10" s="38" t="s">
        <v>71</v>
      </c>
      <c r="T10" s="38" t="s">
        <v>72</v>
      </c>
      <c r="U10" s="44" t="s">
        <v>73</v>
      </c>
      <c r="W10" s="36" t="s">
        <v>60</v>
      </c>
      <c r="X10" s="16"/>
      <c r="Y10" s="37" t="s">
        <v>74</v>
      </c>
      <c r="Z10" s="38" t="s">
        <v>75</v>
      </c>
      <c r="AA10" s="38" t="s">
        <v>76</v>
      </c>
      <c r="AB10" s="44" t="s">
        <v>77</v>
      </c>
      <c r="AC10" s="37" t="s">
        <v>78</v>
      </c>
      <c r="AD10" s="45" t="s">
        <v>79</v>
      </c>
      <c r="AE10" s="39" t="s">
        <v>138</v>
      </c>
      <c r="AF10" s="46" t="s">
        <v>80</v>
      </c>
      <c r="AG10" s="43" t="s">
        <v>81</v>
      </c>
      <c r="AH10" s="37" t="s">
        <v>82</v>
      </c>
      <c r="AI10" s="38" t="s">
        <v>83</v>
      </c>
      <c r="AJ10" s="38" t="s">
        <v>84</v>
      </c>
      <c r="AK10" s="44" t="s">
        <v>85</v>
      </c>
      <c r="AL10" s="37" t="s">
        <v>86</v>
      </c>
      <c r="AM10" s="45" t="s">
        <v>87</v>
      </c>
      <c r="AN10" s="37" t="s">
        <v>139</v>
      </c>
      <c r="AO10" s="46" t="s">
        <v>88</v>
      </c>
      <c r="AP10" s="43" t="s">
        <v>89</v>
      </c>
      <c r="AQ10" s="37" t="s">
        <v>90</v>
      </c>
      <c r="AR10" s="44" t="s">
        <v>91</v>
      </c>
      <c r="AT10" s="36" t="s">
        <v>60</v>
      </c>
      <c r="AU10" s="16"/>
      <c r="AV10" s="37" t="s">
        <v>92</v>
      </c>
      <c r="AW10" s="38" t="s">
        <v>93</v>
      </c>
      <c r="AX10" s="38" t="s">
        <v>94</v>
      </c>
      <c r="AY10" s="44" t="s">
        <v>95</v>
      </c>
      <c r="AZ10" s="37" t="s">
        <v>96</v>
      </c>
      <c r="BA10" s="45" t="s">
        <v>97</v>
      </c>
      <c r="BB10" s="39" t="s">
        <v>140</v>
      </c>
      <c r="BC10" s="46" t="s">
        <v>98</v>
      </c>
      <c r="BD10" s="43" t="s">
        <v>99</v>
      </c>
      <c r="BE10" s="37" t="s">
        <v>100</v>
      </c>
      <c r="BF10" s="38" t="s">
        <v>101</v>
      </c>
      <c r="BG10" s="38" t="s">
        <v>102</v>
      </c>
      <c r="BH10" s="44" t="s">
        <v>103</v>
      </c>
      <c r="BI10" s="37" t="s">
        <v>104</v>
      </c>
      <c r="BJ10" s="45" t="s">
        <v>105</v>
      </c>
      <c r="BK10" s="39" t="s">
        <v>141</v>
      </c>
      <c r="BL10" s="46" t="s">
        <v>106</v>
      </c>
      <c r="BM10" s="43" t="s">
        <v>107</v>
      </c>
      <c r="BO10" s="36" t="s">
        <v>60</v>
      </c>
      <c r="BP10" s="16"/>
      <c r="BQ10" s="36" t="s">
        <v>108</v>
      </c>
      <c r="BR10" s="39" t="s">
        <v>109</v>
      </c>
      <c r="BS10" s="40" t="s">
        <v>110</v>
      </c>
      <c r="BT10" s="41" t="s">
        <v>111</v>
      </c>
      <c r="BU10" s="39" t="s">
        <v>112</v>
      </c>
      <c r="BV10" s="40" t="s">
        <v>113</v>
      </c>
      <c r="BW10" s="41" t="s">
        <v>114</v>
      </c>
      <c r="BX10" s="41" t="s">
        <v>145</v>
      </c>
      <c r="BY10" s="41" t="s">
        <v>146</v>
      </c>
    </row>
    <row r="11" spans="1:88" x14ac:dyDescent="0.2">
      <c r="B11" s="36">
        <v>2018</v>
      </c>
      <c r="C11" s="47"/>
      <c r="D11" s="48">
        <f>IFERROR(SWCT!D11*(1+Dashboard!$D$14)^($B11-$B$11),"-")</f>
        <v>4.789334203440615E-2</v>
      </c>
      <c r="E11" s="49">
        <f>IFERROR(SWCT!E11*(1+Dashboard!$D$14)^($B11-$B$11),"-")</f>
        <v>4.378604819733696E-2</v>
      </c>
      <c r="F11" s="49">
        <f>IFERROR(SWCT!F11*(1+Dashboard!$D$14)^($B11-$B$11),"-")</f>
        <v>3.1850038317261166E-2</v>
      </c>
      <c r="G11" s="49">
        <f>IFERROR(SWCT!G11*(1+Dashboard!$D$14)^($B11-$B$11),"-")</f>
        <v>2.5811901611904997E-2</v>
      </c>
      <c r="H11" s="50">
        <f>IFERROR(SWCT!H11*(1+Dashboard!$D$14)^($B11-$B$11),"-")</f>
        <v>5.2910500809924136E-3</v>
      </c>
      <c r="I11" s="101">
        <f>IFERROR((D11+$H11)*(1+Dashboard!$D$7)*(1+Dashboard!$D$8),"-")</f>
        <v>6.2034274963400894E-2</v>
      </c>
      <c r="J11" s="102">
        <f>IFERROR((E11+$H11)*(1+Dashboard!$D$7)*(1+Dashboard!$D$8),"-")</f>
        <v>5.724352743184339E-2</v>
      </c>
      <c r="K11" s="102">
        <f>IFERROR((F11+$H11)*(1+Dashboard!$D$7)*(1+Dashboard!$D$8),"-")</f>
        <v>4.3321365507722982E-2</v>
      </c>
      <c r="L11" s="103">
        <f>IFERROR((G11+$H11)*(1+Dashboard!$D$7)*(1+Dashboard!$D$8),"-")</f>
        <v>3.6278482854595541E-2</v>
      </c>
      <c r="M11" s="53">
        <f>IFERROR(SWCT!M11*(1+Dashboard!$D$14)^($B11-$B$11),"-")</f>
        <v>104.4975</v>
      </c>
      <c r="N11" s="54">
        <f>IFERROR(SWCT!N11*(1+Dashboard!$D$14)^($B11-$B$11),"-")</f>
        <v>0</v>
      </c>
      <c r="O11" s="109">
        <f>M11*(1+Dashboard!$D$8)</f>
        <v>112.85730000000001</v>
      </c>
      <c r="P11" s="111">
        <f>N11*(1+Dashboard!$D$10)*(1+Dashboard!$D$7)*(1+Dashboard!$D$8)</f>
        <v>0</v>
      </c>
      <c r="Q11" s="112">
        <f>O11*Dashboard!$D$9+P11*(1-Dashboard!$D$9)</f>
        <v>56.428650000000005</v>
      </c>
      <c r="R11" s="51">
        <f>IFERROR(SWCT!R11*(1+Dashboard!$D$14)^($B11-$B$11),"-")</f>
        <v>4.5903584515619753E-2</v>
      </c>
      <c r="S11" s="49">
        <f>IFERROR(SWCT!S11*(1+Dashboard!$D$14)^($B11-$B$11),"-")</f>
        <v>4.6881886764262748E-2</v>
      </c>
      <c r="T11" s="49">
        <f>IFERROR(SWCT!T11*(1+Dashboard!$D$14)^($B11-$B$11),"-")</f>
        <v>4.4717701943951693E-2</v>
      </c>
      <c r="U11" s="52">
        <f>IFERROR(SWCT!U11*(1+Dashboard!$D$14)^($B11-$B$11),"-")</f>
        <v>4.5001861261661585E-2</v>
      </c>
      <c r="W11" s="36">
        <v>2018</v>
      </c>
      <c r="X11" s="47"/>
      <c r="Y11" s="56">
        <f>IFERROR(SWCT!Y11*(1+Dashboard!$D$14)^($B11-$B$11),"-")</f>
        <v>8.0488762082830765E-3</v>
      </c>
      <c r="Z11" s="49">
        <f>IFERROR(SWCT!Z11*(1+Dashboard!$D$14)^($B11-$B$11),"-")</f>
        <v>5.6817479554121756E-3</v>
      </c>
      <c r="AA11" s="49">
        <f>IFERROR(SWCT!AA11*(1+Dashboard!$D$14)^($B11-$B$11),"-")</f>
        <v>5.6792530535577646E-3</v>
      </c>
      <c r="AB11" s="52">
        <f>IFERROR(SWCT!AB11*(1+Dashboard!$D$14)^($B11-$B$11),"-")</f>
        <v>3.6899462731072932E-3</v>
      </c>
      <c r="AC11" s="53">
        <f>IFERROR(SWCT!AC11*(1+Dashboard!$D$14)^($B11-$B$11),"-")</f>
        <v>117.57088815238566</v>
      </c>
      <c r="AD11" s="55" t="str">
        <f>IFERROR(SWCT!AD11*(1+Dashboard!$D$14)^($B11-$B$11),"-")</f>
        <v>-</v>
      </c>
      <c r="AE11" s="109">
        <f>IFERROR(AC11*(1+Dashboard!$D$8),"-")</f>
        <v>126.97655920457653</v>
      </c>
      <c r="AF11" s="119" t="str">
        <f>IFERROR(AD11*(1+Dashboard!$D$7)*(1+Dashboard!$D$8)*(1+Dashboard!$D$10),"-")</f>
        <v>-</v>
      </c>
      <c r="AG11" s="112">
        <f>IF(AND(AE11="-",AF11="-"),"-",IFERROR(AE11*Dashboard!$D$9,0)+IFERROR(AF11*(1-Dashboard!$D$9),0))</f>
        <v>63.488279602288266</v>
      </c>
      <c r="AH11" s="51" t="str">
        <f>IFERROR(SWCT!AH11*(1+Dashboard!$D$14)^($B11-$B$11),"-")</f>
        <v>-</v>
      </c>
      <c r="AI11" s="49" t="str">
        <f>IFERROR(SWCT!AI11*(1+Dashboard!$D$14)^($B11-$B$11),"-")</f>
        <v>-</v>
      </c>
      <c r="AJ11" s="49" t="str">
        <f>IFERROR(SWCT!AJ11*(1+Dashboard!$D$14)^($B11-$B$11),"-")</f>
        <v>-</v>
      </c>
      <c r="AK11" s="52" t="str">
        <f>IFERROR(SWCT!AK11*(1+Dashboard!$D$14)^($B11-$B$11),"-")</f>
        <v>-</v>
      </c>
      <c r="AL11" s="53" t="str">
        <f>IFERROR(SWCT!AL11*(1+Dashboard!$D$14)^($B11-$B$11),"-")</f>
        <v>-</v>
      </c>
      <c r="AM11" s="55" t="str">
        <f>IFERROR(SWCT!AM11*(1+Dashboard!$D$14)^($B11-$B$11),"-")</f>
        <v>-</v>
      </c>
      <c r="AN11" s="109" t="str">
        <f>IFERROR(AL11*(1+Dashboard!$D$8),"-")</f>
        <v>-</v>
      </c>
      <c r="AO11" s="119" t="str">
        <f>IFERROR(AM11*(1+Dashboard!$D$7)*(1+Dashboard!$D$8)*(1+Dashboard!$D$10),"-")</f>
        <v>-</v>
      </c>
      <c r="AP11" s="112" t="str">
        <f>IF(AND(AN11="-",AO11="-"),"-",IFERROR(AN11*Dashboard!$D$9,0)+IFERROR(AO11*(1-Dashboard!$D$9),0))</f>
        <v>-</v>
      </c>
      <c r="AQ11" s="56">
        <f>IFERROR(SWCT!AQ11*(1+Dashboard!$D$14)^($B11-$B$11),"-")</f>
        <v>3.2043733291839309E-3</v>
      </c>
      <c r="AR11" s="58">
        <f>IFERROR(SWCT!AR11*(1+Dashboard!$D$14)^($B11-$B$11),"-")</f>
        <v>0</v>
      </c>
      <c r="AT11" s="36">
        <v>2018</v>
      </c>
      <c r="AU11" s="47"/>
      <c r="AV11" s="56">
        <f>IFERROR(SWCT!AV11*(1+Dashboard!$D$14)^($B11-$B$11),"-")</f>
        <v>3.0658650993841401E-2</v>
      </c>
      <c r="AW11" s="49">
        <f>IFERROR(SWCT!AW11*(1+Dashboard!$D$14)^($B11-$B$11),"-")</f>
        <v>2.172304050351687E-2</v>
      </c>
      <c r="AX11" s="49">
        <f>IFERROR(SWCT!AX11*(1+Dashboard!$D$14)^($B11-$B$11),"-")</f>
        <v>2.0639368120926808E-2</v>
      </c>
      <c r="AY11" s="52">
        <f>IFERROR(SWCT!AY11*(1+Dashboard!$D$14)^($B11-$B$11),"-")</f>
        <v>1.3556298059871318E-2</v>
      </c>
      <c r="AZ11" s="53">
        <f>IFERROR(SWCT!AZ11*(1+Dashboard!$D$14)^($B11-$B$11),"-")</f>
        <v>369.37716484908094</v>
      </c>
      <c r="BA11" s="55" t="str">
        <f>IFERROR(SWCT!BA11*(1+Dashboard!$D$14)^($B11-$B$11),"-")</f>
        <v>-</v>
      </c>
      <c r="BB11" s="109">
        <f>IFERROR(AZ11*(1+Dashboard!$D$8),"-")</f>
        <v>398.92733803700742</v>
      </c>
      <c r="BC11" s="119" t="str">
        <f>IFERROR(BA11*(1+Dashboard!$D$7)*(1+Dashboard!$D$8)*(1+Dashboard!$D$10),"-")</f>
        <v>-</v>
      </c>
      <c r="BD11" s="112">
        <f>IF(AND(BB11="-",BC11="-"),"-",IFERROR(BB11*Dashboard!$D$9,0)+IFERROR(BC11*(1-Dashboard!$D$9),0))</f>
        <v>199.46366901850371</v>
      </c>
      <c r="BE11" s="51" t="str">
        <f>IFERROR(SWCT!BE11*(1+Dashboard!$D$14)^($B11-$B$11),"-")</f>
        <v>-</v>
      </c>
      <c r="BF11" s="49" t="str">
        <f>IFERROR(SWCT!BF11*(1+Dashboard!$D$14)^($B11-$B$11),"-")</f>
        <v>-</v>
      </c>
      <c r="BG11" s="49" t="str">
        <f>IFERROR(SWCT!BG11*(1+Dashboard!$D$14)^($B11-$B$11),"-")</f>
        <v>-</v>
      </c>
      <c r="BH11" s="52" t="str">
        <f>IFERROR(SWCT!BH11*(1+Dashboard!$D$14)^($B11-$B$11),"-")</f>
        <v>-</v>
      </c>
      <c r="BI11" s="53" t="str">
        <f>IFERROR(SWCT!BI11*(1+Dashboard!$D$14)^($B11-$B$11),"-")</f>
        <v>-</v>
      </c>
      <c r="BJ11" s="55" t="str">
        <f>IFERROR(SWCT!BJ11*(1+Dashboard!$D$14)^($B11-$B$11),"-")</f>
        <v>-</v>
      </c>
      <c r="BK11" s="109" t="str">
        <f>IFERROR(BI11*(1+Dashboard!$D$8),"-")</f>
        <v>-</v>
      </c>
      <c r="BL11" s="119" t="str">
        <f>IFERROR(BJ11*(1+Dashboard!$D$7)*(1+Dashboard!$D$8)*(1+Dashboard!$D$10),"-")</f>
        <v>-</v>
      </c>
      <c r="BM11" s="112" t="str">
        <f>IF(AND(BK11="-",BL11="-"),"-",IFERROR(BK11*Dashboard!$D$9,0)+IFERROR(BL11*(1-Dashboard!$D$9),0))</f>
        <v>-</v>
      </c>
      <c r="BO11" s="36">
        <v>2018</v>
      </c>
      <c r="BP11" s="47"/>
      <c r="BQ11" s="59">
        <f>IFERROR(SWCT!BQ11*(1+Dashboard!$D$14)^($B11-$B$11),"-")</f>
        <v>94</v>
      </c>
      <c r="BR11" s="60">
        <f>IFERROR(SWCT!BR11*(1+Dashboard!$D$14)^($B11-$B$11),"-")</f>
        <v>5.3250000000000002</v>
      </c>
      <c r="BS11" s="57">
        <f>IFERROR(SWCT!BS11*(1+Dashboard!$D$14)^($B11-$B$11),"-")</f>
        <v>16.643999999999998</v>
      </c>
      <c r="BT11" s="112">
        <f>IF(AND(BR11="-",BS11="-"),"-",IFERROR(BR11*Dashboard!$D$9,0)+IFERROR(BS11*(1-Dashboard!$D$9),0))</f>
        <v>10.984499999999999</v>
      </c>
      <c r="BU11" s="60" t="str">
        <f>IFERROR(SWCT!BU11*(1+Dashboard!$D$14)^($B11-$B$11),"-")</f>
        <v>-</v>
      </c>
      <c r="BV11" s="57" t="str">
        <f>IFERROR(SWCT!BV11*(1+Dashboard!$D$14)^($B11-$B$11),"-")</f>
        <v>-</v>
      </c>
      <c r="BW11" s="112" t="str">
        <f>IF(AND(BU11="-",BV11="-"),"-",IFERROR(BU11*Dashboard!$D$9,0)+IFERROR(BV11*(1-Dashboard!$D$9),0))</f>
        <v>-</v>
      </c>
      <c r="BX11" s="112">
        <f>IFERROR(BT11*(1+Dashboard!$D$7)*(1+Dashboard!$D$8),"-")</f>
        <v>12.812320800000002</v>
      </c>
      <c r="BY11" s="112" t="str">
        <f>IFERROR(BW11*(1+Dashboard!$D$7)*(1+Dashboard!$D$8),"-")</f>
        <v>-</v>
      </c>
    </row>
    <row r="12" spans="1:88" x14ac:dyDescent="0.2">
      <c r="B12" s="36">
        <v>2019</v>
      </c>
      <c r="C12" s="47"/>
      <c r="D12" s="48">
        <f>IFERROR(SWCT!D12*(1+Dashboard!$D$14)^($B12-$B$11),"-")</f>
        <v>4.9666391437707527E-2</v>
      </c>
      <c r="E12" s="49">
        <f>IFERROR(SWCT!E12*(1+Dashboard!$D$14)^($B12-$B$11),"-")</f>
        <v>4.6163827698979129E-2</v>
      </c>
      <c r="F12" s="49">
        <f>IFERROR(SWCT!F12*(1+Dashboard!$D$14)^($B12-$B$11),"-")</f>
        <v>3.2396229239068292E-2</v>
      </c>
      <c r="G12" s="49">
        <f>IFERROR(SWCT!G12*(1+Dashboard!$D$14)^($B12-$B$11),"-")</f>
        <v>2.8969587450868983E-2</v>
      </c>
      <c r="H12" s="50">
        <f>IFERROR(SWCT!H12*(1+Dashboard!$D$14)^($B12-$B$11),"-")</f>
        <v>1.1121871591808987E-2</v>
      </c>
      <c r="I12" s="101">
        <f>IFERROR((D12+$H12)*(1+Dashboard!$D$7)*(1+Dashboard!$D$8),"-")</f>
        <v>7.0903429997628081E-2</v>
      </c>
      <c r="J12" s="102">
        <f>IFERROR((E12+$H12)*(1+Dashboard!$D$7)*(1+Dashboard!$D$8),"-")</f>
        <v>6.6818039652775274E-2</v>
      </c>
      <c r="K12" s="102">
        <f>IFERROR((F12+$H12)*(1+Dashboard!$D$7)*(1+Dashboard!$D$8),"-")</f>
        <v>5.0759512809135272E-2</v>
      </c>
      <c r="L12" s="103">
        <f>IFERROR((G12+$H12)*(1+Dashboard!$D$7)*(1+Dashboard!$D$8),"-")</f>
        <v>4.6762677827379591E-2</v>
      </c>
      <c r="M12" s="53">
        <f>IFERROR(SWCT!M12*(1+Dashboard!$D$14)^($B12-$B$11),"-")</f>
        <v>102.0102</v>
      </c>
      <c r="N12" s="54">
        <f>IFERROR(SWCT!N12*(1+Dashboard!$D$14)^($B12-$B$11),"-")</f>
        <v>0</v>
      </c>
      <c r="O12" s="109">
        <f>M12*(1+Dashboard!$D$8)</f>
        <v>110.17101600000001</v>
      </c>
      <c r="P12" s="111">
        <f>N12*(1+Dashboard!$D$10)*(1+Dashboard!$D$7)*(1+Dashboard!$D$8)</f>
        <v>0</v>
      </c>
      <c r="Q12" s="112">
        <f>O12*Dashboard!$D$9+P12*(1-Dashboard!$D$9)</f>
        <v>55.085508000000004</v>
      </c>
      <c r="R12" s="51">
        <f>IFERROR(SWCT!R12*(1+Dashboard!$D$14)^($B12-$B$11),"-")</f>
        <v>4.5539803848446234E-2</v>
      </c>
      <c r="S12" s="49">
        <f>IFERROR(SWCT!S12*(1+Dashboard!$D$14)^($B12-$B$11),"-")</f>
        <v>4.6510353163446601E-2</v>
      </c>
      <c r="T12" s="49">
        <f>IFERROR(SWCT!T12*(1+Dashboard!$D$14)^($B12-$B$11),"-")</f>
        <v>4.436331926078451E-2</v>
      </c>
      <c r="U12" s="52">
        <f>IFERROR(SWCT!U12*(1+Dashboard!$D$14)^($B12-$B$11),"-")</f>
        <v>4.4645226648339691E-2</v>
      </c>
      <c r="W12" s="36">
        <v>2019</v>
      </c>
      <c r="X12" s="47"/>
      <c r="Y12" s="51">
        <f>IFERROR(SWCT!Y12*(1+Dashboard!$D$14)^($B12-$B$11),"-")</f>
        <v>1.267249772703434E-2</v>
      </c>
      <c r="Z12" s="49">
        <f>IFERROR(SWCT!Z12*(1+Dashboard!$D$14)^($B12-$B$11),"-")</f>
        <v>8.9592950159356997E-3</v>
      </c>
      <c r="AA12" s="49">
        <f>IFERROR(SWCT!AA12*(1+Dashboard!$D$14)^($B12-$B$11),"-")</f>
        <v>8.7788047744808834E-3</v>
      </c>
      <c r="AB12" s="52">
        <f>IFERROR(SWCT!AB12*(1+Dashboard!$D$14)^($B12-$B$11),"-")</f>
        <v>6.3269988960180795E-3</v>
      </c>
      <c r="AC12" s="53">
        <f>IFERROR(SWCT!AC12*(1+Dashboard!$D$14)^($B12-$B$11),"-")</f>
        <v>62.30581860504531</v>
      </c>
      <c r="AD12" s="55" t="str">
        <f>IFERROR(SWCT!AD12*(1+Dashboard!$D$14)^($B12-$B$11),"-")</f>
        <v>-</v>
      </c>
      <c r="AE12" s="109">
        <f>IFERROR(AC12*(1+Dashboard!$D$8),"-")</f>
        <v>67.290284093448946</v>
      </c>
      <c r="AF12" s="119" t="str">
        <f>IFERROR(AD12*(1+Dashboard!$D$7)*(1+Dashboard!$D$8)*(1+Dashboard!$D$10),"-")</f>
        <v>-</v>
      </c>
      <c r="AG12" s="112">
        <f>IF(AND(AE12="-",AF12="-"),"-",IFERROR(AE12*Dashboard!$D$9,0)+IFERROR(AF12*(1-Dashboard!$D$9),0))</f>
        <v>33.645142046724473</v>
      </c>
      <c r="AH12" s="51">
        <f>IFERROR(SWCT!AH12*(1+Dashboard!$D$14)^($B12-$B$11),"-")</f>
        <v>8.1749813088140191E-3</v>
      </c>
      <c r="AI12" s="49">
        <f>IFERROR(SWCT!AI12*(1+Dashboard!$D$14)^($B12-$B$11),"-")</f>
        <v>5.7796080041251112E-3</v>
      </c>
      <c r="AJ12" s="49">
        <f>IFERROR(SWCT!AJ12*(1+Dashboard!$D$14)^($B12-$B$11),"-")</f>
        <v>5.6631744184106898E-3</v>
      </c>
      <c r="AK12" s="52">
        <f>IFERROR(SWCT!AK12*(1+Dashboard!$D$14)^($B12-$B$11),"-")</f>
        <v>4.0815235346614784E-3</v>
      </c>
      <c r="AL12" s="53">
        <f>IFERROR(SWCT!AL12*(1+Dashboard!$D$14)^($B12-$B$11),"-")</f>
        <v>75.067251331379893</v>
      </c>
      <c r="AM12" s="55" t="str">
        <f>IFERROR(SWCT!AM12*(1+Dashboard!$D$14)^($B12-$B$11),"-")</f>
        <v>-</v>
      </c>
      <c r="AN12" s="109">
        <f>IFERROR(AL12*(1+Dashboard!$D$8),"-")</f>
        <v>81.072631437890294</v>
      </c>
      <c r="AO12" s="119" t="str">
        <f>IFERROR(AM12*(1+Dashboard!$D$7)*(1+Dashboard!$D$8)*(1+Dashboard!$D$10),"-")</f>
        <v>-</v>
      </c>
      <c r="AP12" s="112">
        <f>IF(AND(AN12="-",AO12="-"),"-",IFERROR(AN12*Dashboard!$D$9,0)+IFERROR(AO12*(1-Dashboard!$D$9),0))</f>
        <v>40.536315718945147</v>
      </c>
      <c r="AQ12" s="56">
        <f>IFERROR(SWCT!AQ12*(1+Dashboard!$D$14)^($B12-$B$11),"-")</f>
        <v>5.1180476489939633E-3</v>
      </c>
      <c r="AR12" s="58">
        <f>IFERROR(SWCT!AR12*(1+Dashboard!$D$14)^($B12-$B$11),"-")</f>
        <v>3.1987797806212271E-3</v>
      </c>
      <c r="AT12" s="36">
        <v>2019</v>
      </c>
      <c r="AU12" s="47"/>
      <c r="AV12" s="51">
        <f>IFERROR(SWCT!AV12*(1+Dashboard!$D$14)^($B12-$B$11),"-")</f>
        <v>4.8919660175511484E-2</v>
      </c>
      <c r="AW12" s="49">
        <f>IFERROR(SWCT!AW12*(1+Dashboard!$D$14)^($B12-$B$11),"-")</f>
        <v>3.4408188803103444E-2</v>
      </c>
      <c r="AX12" s="49">
        <f>IFERROR(SWCT!AX12*(1+Dashboard!$D$14)^($B12-$B$11),"-")</f>
        <v>3.2118921465580125E-2</v>
      </c>
      <c r="AY12" s="52">
        <f>IFERROR(SWCT!AY12*(1+Dashboard!$D$14)^($B12-$B$11),"-")</f>
        <v>2.3303546863507572E-2</v>
      </c>
      <c r="AZ12" s="53">
        <f>IFERROR(SWCT!AZ12*(1+Dashboard!$D$14)^($B12-$B$11),"-")</f>
        <v>197.80051663866973</v>
      </c>
      <c r="BA12" s="55" t="str">
        <f>IFERROR(SWCT!BA12*(1+Dashboard!$D$14)^($B12-$B$11),"-")</f>
        <v>-</v>
      </c>
      <c r="BB12" s="109">
        <f>IFERROR(AZ12*(1+Dashboard!$D$8),"-")</f>
        <v>213.62455796976332</v>
      </c>
      <c r="BC12" s="119" t="str">
        <f>IFERROR(BA12*(1+Dashboard!$D$7)*(1+Dashboard!$D$8)*(1+Dashboard!$D$10),"-")</f>
        <v>-</v>
      </c>
      <c r="BD12" s="112">
        <f>IF(AND(BB12="-",BC12="-"),"-",IFERROR(BB12*Dashboard!$D$9,0)+IFERROR(BC12*(1-Dashboard!$D$9),0))</f>
        <v>106.81227898488166</v>
      </c>
      <c r="BE12" s="51">
        <f>IFERROR(SWCT!BE12*(1+Dashboard!$D$14)^($B12-$B$11),"-")</f>
        <v>3.1557891441968321E-2</v>
      </c>
      <c r="BF12" s="49">
        <f>IFERROR(SWCT!BF12*(1+Dashboard!$D$14)^($B12-$B$11),"-")</f>
        <v>2.2196595051301067E-2</v>
      </c>
      <c r="BG12" s="49">
        <f>IFERROR(SWCT!BG12*(1+Dashboard!$D$14)^($B12-$B$11),"-")</f>
        <v>2.0719797177807878E-2</v>
      </c>
      <c r="BH12" s="52">
        <f>IFERROR(SWCT!BH12*(1+Dashboard!$D$14)^($B12-$B$11),"-")</f>
        <v>1.5033031699176233E-2</v>
      </c>
      <c r="BI12" s="53">
        <f>IFERROR(SWCT!BI12*(1+Dashboard!$D$14)^($B12-$B$11),"-")</f>
        <v>238.31387546827682</v>
      </c>
      <c r="BJ12" s="55" t="str">
        <f>IFERROR(SWCT!BJ12*(1+Dashboard!$D$14)^($B12-$B$11),"-")</f>
        <v>-</v>
      </c>
      <c r="BK12" s="109">
        <f>IFERROR(BI12*(1+Dashboard!$D$8),"-")</f>
        <v>257.37898550573897</v>
      </c>
      <c r="BL12" s="119" t="str">
        <f>IFERROR(BJ12*(1+Dashboard!$D$7)*(1+Dashboard!$D$8)*(1+Dashboard!$D$10),"-")</f>
        <v>-</v>
      </c>
      <c r="BM12" s="112">
        <f>IF(AND(BK12="-",BL12="-"),"-",IFERROR(BK12*Dashboard!$D$9,0)+IFERROR(BL12*(1-Dashboard!$D$9),0))</f>
        <v>128.68949275286948</v>
      </c>
      <c r="BO12" s="36">
        <v>2019</v>
      </c>
      <c r="BP12" s="47"/>
      <c r="BQ12" s="59">
        <f>IFERROR(SWCT!BQ12*(1+Dashboard!$D$14)^($B12-$B$11),"-")</f>
        <v>95.88</v>
      </c>
      <c r="BR12" s="53">
        <f>IFERROR(SWCT!BR12*(1+Dashboard!$D$14)^($B12-$B$11),"-")</f>
        <v>2.1930000000000001</v>
      </c>
      <c r="BS12" s="57">
        <f>IFERROR(SWCT!BS12*(1+Dashboard!$D$14)^($B12-$B$11),"-")</f>
        <v>12.922226999999999</v>
      </c>
      <c r="BT12" s="112">
        <f>IF(AND(BR12="-",BS12="-"),"-",IFERROR(BR12*Dashboard!$D$9,0)+IFERROR(BS12*(1-Dashboard!$D$9),0))</f>
        <v>7.5576134999999995</v>
      </c>
      <c r="BU12" s="53">
        <f>IFERROR(SWCT!BU12*(1+Dashboard!$D$14)^($B12-$B$11),"-")</f>
        <v>2.6520000000000001</v>
      </c>
      <c r="BV12" s="57">
        <f>IFERROR(SWCT!BV12*(1+Dashboard!$D$14)^($B12-$B$11),"-")</f>
        <v>12.922226999999999</v>
      </c>
      <c r="BW12" s="112">
        <f>IF(AND(BU12="-",BV12="-"),"-",IFERROR(BU12*Dashboard!$D$9,0)+IFERROR(BV12*(1-Dashboard!$D$9),0))</f>
        <v>7.7871135000000002</v>
      </c>
      <c r="BX12" s="112">
        <f>IFERROR(BT12*(1+Dashboard!$D$7)*(1+Dashboard!$D$8),"-")</f>
        <v>8.8152003864000008</v>
      </c>
      <c r="BY12" s="112">
        <f>IFERROR(BW12*(1+Dashboard!$D$7)*(1+Dashboard!$D$8),"-")</f>
        <v>9.082889186400001</v>
      </c>
    </row>
    <row r="13" spans="1:88" x14ac:dyDescent="0.2">
      <c r="B13" s="36">
        <v>2020</v>
      </c>
      <c r="C13" s="47"/>
      <c r="D13" s="48">
        <f>IFERROR(SWCT!D13*(1+Dashboard!$D$14)^($B13-$B$11),"-")</f>
        <v>5.4148278128427652E-2</v>
      </c>
      <c r="E13" s="49">
        <f>IFERROR(SWCT!E13*(1+Dashboard!$D$14)^($B13-$B$11),"-")</f>
        <v>5.0836940990708547E-2</v>
      </c>
      <c r="F13" s="49">
        <f>IFERROR(SWCT!F13*(1+Dashboard!$D$14)^($B13-$B$11),"-")</f>
        <v>3.9120835690713493E-2</v>
      </c>
      <c r="G13" s="49">
        <f>IFERROR(SWCT!G13*(1+Dashboard!$D$14)^($B13-$B$11),"-")</f>
        <v>3.405573727458662E-2</v>
      </c>
      <c r="H13" s="50">
        <f>IFERROR(SWCT!H13*(1+Dashboard!$D$14)^($B13-$B$11),"-")</f>
        <v>8.8664246791331069E-3</v>
      </c>
      <c r="I13" s="101">
        <f>IFERROR((D13+$H13)*(1+Dashboard!$D$7)*(1+Dashboard!$D$8),"-")</f>
        <v>7.3500349354738884E-2</v>
      </c>
      <c r="J13" s="102">
        <f>IFERROR((E13+$H13)*(1+Dashboard!$D$7)*(1+Dashboard!$D$8),"-")</f>
        <v>6.9638005717303317E-2</v>
      </c>
      <c r="K13" s="102">
        <f>IFERROR((F13+$H13)*(1+Dashboard!$D$7)*(1+Dashboard!$D$8),"-")</f>
        <v>5.5972340495389079E-2</v>
      </c>
      <c r="L13" s="103">
        <f>IFERROR((G13+$H13)*(1+Dashboard!$D$7)*(1+Dashboard!$D$8),"-")</f>
        <v>5.0064409702818703E-2</v>
      </c>
      <c r="M13" s="53">
        <f>IFERROR(SWCT!M13*(1+Dashboard!$D$14)^($B13-$B$11),"-")</f>
        <v>76.833539999999999</v>
      </c>
      <c r="N13" s="54">
        <f>IFERROR(SWCT!N13*(1+Dashboard!$D$14)^($B13-$B$11),"-")</f>
        <v>0</v>
      </c>
      <c r="O13" s="109">
        <f>M13*(1+Dashboard!$D$8)</f>
        <v>82.980223200000012</v>
      </c>
      <c r="P13" s="111">
        <f>N13*(1+Dashboard!$D$10)*(1+Dashboard!$D$7)*(1+Dashboard!$D$8)</f>
        <v>0</v>
      </c>
      <c r="Q13" s="112">
        <f>O13*Dashboard!$D$9+P13*(1-Dashboard!$D$9)</f>
        <v>41.490111600000006</v>
      </c>
      <c r="R13" s="51">
        <f>IFERROR(SWCT!R13*(1+Dashboard!$D$14)^($B13-$B$11),"-")</f>
        <v>4.5195577387306556E-2</v>
      </c>
      <c r="S13" s="49">
        <f>IFERROR(SWCT!S13*(1+Dashboard!$D$14)^($B13-$B$11),"-")</f>
        <v>4.6158790510056814E-2</v>
      </c>
      <c r="T13" s="49">
        <f>IFERROR(SWCT!T13*(1+Dashboard!$D$14)^($B13-$B$11),"-")</f>
        <v>4.40279856163013E-2</v>
      </c>
      <c r="U13" s="52">
        <f>IFERROR(SWCT!U13*(1+Dashboard!$D$14)^($B13-$B$11),"-")</f>
        <v>4.4307762121108062E-2</v>
      </c>
      <c r="W13" s="36">
        <v>2020</v>
      </c>
      <c r="X13" s="47"/>
      <c r="Y13" s="51">
        <f>IFERROR(SWCT!Y13*(1+Dashboard!$D$14)^($B13-$B$11),"-")</f>
        <v>1.4742233800192002E-2</v>
      </c>
      <c r="Z13" s="49">
        <f>IFERROR(SWCT!Z13*(1+Dashboard!$D$14)^($B13-$B$11),"-")</f>
        <v>1.0737430578939527E-2</v>
      </c>
      <c r="AA13" s="49">
        <f>IFERROR(SWCT!AA13*(1+Dashboard!$D$14)^($B13-$B$11),"-")</f>
        <v>1.1291115673014733E-2</v>
      </c>
      <c r="AB13" s="52">
        <f>IFERROR(SWCT!AB13*(1+Dashboard!$D$14)^($B13-$B$11),"-")</f>
        <v>7.8559159072091548E-3</v>
      </c>
      <c r="AC13" s="53">
        <f>IFERROR(SWCT!AC13*(1+Dashboard!$D$14)^($B13-$B$11),"-")</f>
        <v>77.539668349545394</v>
      </c>
      <c r="AD13" s="55" t="str">
        <f>IFERROR(SWCT!AD13*(1+Dashboard!$D$14)^($B13-$B$11),"-")</f>
        <v>-</v>
      </c>
      <c r="AE13" s="109">
        <f>IFERROR(AC13*(1+Dashboard!$D$8),"-")</f>
        <v>83.742841817509031</v>
      </c>
      <c r="AF13" s="119" t="str">
        <f>IFERROR(AD13*(1+Dashboard!$D$7)*(1+Dashboard!$D$8)*(1+Dashboard!$D$10),"-")</f>
        <v>-</v>
      </c>
      <c r="AG13" s="112">
        <f>IF(AND(AE13="-",AF13="-"),"-",IFERROR(AE13*Dashboard!$D$9,0)+IFERROR(AF13*(1-Dashboard!$D$9),0))</f>
        <v>41.871420908754516</v>
      </c>
      <c r="AH13" s="51">
        <f>IFERROR(SWCT!AH13*(1+Dashboard!$D$14)^($B13-$B$11),"-")</f>
        <v>1.3651222107095063E-2</v>
      </c>
      <c r="AI13" s="49">
        <f>IFERROR(SWCT!AI13*(1+Dashboard!$D$14)^($B13-$B$11),"-")</f>
        <v>9.9427977930121279E-3</v>
      </c>
      <c r="AJ13" s="49">
        <f>IFERROR(SWCT!AJ13*(1+Dashboard!$D$14)^($B13-$B$11),"-")</f>
        <v>1.0455506945441253E-2</v>
      </c>
      <c r="AK13" s="52">
        <f>IFERROR(SWCT!AK13*(1+Dashboard!$D$14)^($B13-$B$11),"-")</f>
        <v>7.2745320931334474E-3</v>
      </c>
      <c r="AL13" s="53">
        <f>IFERROR(SWCT!AL13*(1+Dashboard!$D$14)^($B13-$B$11),"-")</f>
        <v>96.056604074809968</v>
      </c>
      <c r="AM13" s="55" t="str">
        <f>IFERROR(SWCT!AM13*(1+Dashboard!$D$14)^($B13-$B$11),"-")</f>
        <v>-</v>
      </c>
      <c r="AN13" s="109">
        <f>IFERROR(AL13*(1+Dashboard!$D$8),"-")</f>
        <v>103.74113240079477</v>
      </c>
      <c r="AO13" s="119" t="str">
        <f>IFERROR(AM13*(1+Dashboard!$D$7)*(1+Dashboard!$D$8)*(1+Dashboard!$D$10),"-")</f>
        <v>-</v>
      </c>
      <c r="AP13" s="112">
        <f>IF(AND(AN13="-",AO13="-"),"-",IFERROR(AN13*Dashboard!$D$9,0)+IFERROR(AO13*(1-Dashboard!$D$9),0))</f>
        <v>51.870566200397384</v>
      </c>
      <c r="AQ13" s="56">
        <f>IFERROR(SWCT!AQ13*(1+Dashboard!$D$14)^($B13-$B$11),"-")</f>
        <v>5.7358684105157853E-3</v>
      </c>
      <c r="AR13" s="58">
        <f>IFERROR(SWCT!AR13*(1+Dashboard!$D$14)^($B13-$B$11),"-")</f>
        <v>5.087062369465936E-3</v>
      </c>
      <c r="AT13" s="36">
        <v>2020</v>
      </c>
      <c r="AU13" s="47"/>
      <c r="AV13" s="51">
        <f>IFERROR(SWCT!AV13*(1+Dashboard!$D$14)^($B13-$B$11),"-")</f>
        <v>5.7156527683180983E-2</v>
      </c>
      <c r="AW13" s="49">
        <f>IFERROR(SWCT!AW13*(1+Dashboard!$D$14)^($B13-$B$11),"-")</f>
        <v>4.1512484168163784E-2</v>
      </c>
      <c r="AX13" s="49">
        <f>IFERROR(SWCT!AX13*(1+Dashboard!$D$14)^($B13-$B$11),"-")</f>
        <v>4.1615573757928563E-2</v>
      </c>
      <c r="AY13" s="52">
        <f>IFERROR(SWCT!AY13*(1+Dashboard!$D$14)^($B13-$B$11),"-")</f>
        <v>2.8960358249221822E-2</v>
      </c>
      <c r="AZ13" s="53">
        <f>IFERROR(SWCT!AZ13*(1+Dashboard!$D$14)^($B13-$B$11),"-")</f>
        <v>245.34264660404085</v>
      </c>
      <c r="BA13" s="55" t="str">
        <f>IFERROR(SWCT!BA13*(1+Dashboard!$D$14)^($B13-$B$11),"-")</f>
        <v>-</v>
      </c>
      <c r="BB13" s="109">
        <f>IFERROR(AZ13*(1+Dashboard!$D$8),"-")</f>
        <v>264.97005833236415</v>
      </c>
      <c r="BC13" s="119" t="str">
        <f>IFERROR(BA13*(1+Dashboard!$D$7)*(1+Dashboard!$D$8)*(1+Dashboard!$D$10),"-")</f>
        <v>-</v>
      </c>
      <c r="BD13" s="112">
        <f>IF(AND(BB13="-",BC13="-"),"-",IFERROR(BB13*Dashboard!$D$9,0)+IFERROR(BC13*(1-Dashboard!$D$9),0))</f>
        <v>132.48502916618207</v>
      </c>
      <c r="BE13" s="51">
        <f>IFERROR(SWCT!BE13*(1+Dashboard!$D$14)^($B13-$B$11),"-")</f>
        <v>5.2926609688096878E-2</v>
      </c>
      <c r="BF13" s="49">
        <f>IFERROR(SWCT!BF13*(1+Dashboard!$D$14)^($B13-$B$11),"-")</f>
        <v>3.8440317069824974E-2</v>
      </c>
      <c r="BG13" s="49">
        <f>IFERROR(SWCT!BG13*(1+Dashboard!$D$14)^($B13-$B$11),"-")</f>
        <v>3.8535777425825431E-2</v>
      </c>
      <c r="BH13" s="52">
        <f>IFERROR(SWCT!BH13*(1+Dashboard!$D$14)^($B13-$B$11),"-")</f>
        <v>2.681712202637981E-2</v>
      </c>
      <c r="BI13" s="53">
        <f>IFERROR(SWCT!BI13*(1+Dashboard!$D$14)^($B13-$B$11),"-")</f>
        <v>303.93193534530428</v>
      </c>
      <c r="BJ13" s="55" t="str">
        <f>IFERROR(SWCT!BJ13*(1+Dashboard!$D$14)^($B13-$B$11),"-")</f>
        <v>-</v>
      </c>
      <c r="BK13" s="109">
        <f>IFERROR(BI13*(1+Dashboard!$D$8),"-")</f>
        <v>328.24649017292865</v>
      </c>
      <c r="BL13" s="119" t="str">
        <f>IFERROR(BJ13*(1+Dashboard!$D$7)*(1+Dashboard!$D$8)*(1+Dashboard!$D$10),"-")</f>
        <v>-</v>
      </c>
      <c r="BM13" s="112">
        <f>IF(AND(BK13="-",BL13="-"),"-",IFERROR(BK13*Dashboard!$D$9,0)+IFERROR(BL13*(1-Dashboard!$D$9),0))</f>
        <v>164.12324508646432</v>
      </c>
      <c r="BO13" s="36">
        <v>2020</v>
      </c>
      <c r="BP13" s="47"/>
      <c r="BQ13" s="59">
        <f>IFERROR(SWCT!BQ13*(1+Dashboard!$D$14)^($B13-$B$11),"-")</f>
        <v>97.797600000000003</v>
      </c>
      <c r="BR13" s="53">
        <f>IFERROR(SWCT!BR13*(1+Dashboard!$D$14)^($B13-$B$11),"-")</f>
        <v>0.96236999999999995</v>
      </c>
      <c r="BS13" s="57">
        <f>IFERROR(SWCT!BS13*(1+Dashboard!$D$14)^($B13-$B$11),"-")</f>
        <v>4.8272479200000005</v>
      </c>
      <c r="BT13" s="112">
        <f>IF(AND(BR13="-",BS13="-"),"-",IFERROR(BR13*Dashboard!$D$9,0)+IFERROR(BS13*(1-Dashboard!$D$9),0))</f>
        <v>2.8948089600000002</v>
      </c>
      <c r="BU13" s="53">
        <f>IFERROR(SWCT!BU13*(1+Dashboard!$D$14)^($B13-$B$11),"-")</f>
        <v>1.1964599999999999</v>
      </c>
      <c r="BV13" s="57">
        <f>IFERROR(SWCT!BV13*(1+Dashboard!$D$14)^($B13-$B$11),"-")</f>
        <v>4.8272479200000005</v>
      </c>
      <c r="BW13" s="112">
        <f>IF(AND(BU13="-",BV13="-"),"-",IFERROR(BU13*Dashboard!$D$9,0)+IFERROR(BV13*(1-Dashboard!$D$9),0))</f>
        <v>3.0118539600000003</v>
      </c>
      <c r="BX13" s="112">
        <f>IFERROR(BT13*(1+Dashboard!$D$7)*(1+Dashboard!$D$8),"-")</f>
        <v>3.3765051709440006</v>
      </c>
      <c r="BY13" s="112">
        <f>IFERROR(BW13*(1+Dashboard!$D$7)*(1+Dashboard!$D$8),"-")</f>
        <v>3.513026458944001</v>
      </c>
    </row>
    <row r="14" spans="1:88" x14ac:dyDescent="0.2">
      <c r="B14" s="36">
        <v>2021</v>
      </c>
      <c r="C14" s="47"/>
      <c r="D14" s="48">
        <f>IFERROR(SWCT!D14*(1+Dashboard!$D$14)^($B14-$B$11),"-")</f>
        <v>5.7678789560970431E-2</v>
      </c>
      <c r="E14" s="49">
        <f>IFERROR(SWCT!E14*(1+Dashboard!$D$14)^($B14-$B$11),"-")</f>
        <v>5.3769095674595119E-2</v>
      </c>
      <c r="F14" s="49">
        <f>IFERROR(SWCT!F14*(1+Dashboard!$D$14)^($B14-$B$11),"-")</f>
        <v>4.823995702974581E-2</v>
      </c>
      <c r="G14" s="49">
        <f>IFERROR(SWCT!G14*(1+Dashboard!$D$14)^($B14-$B$11),"-")</f>
        <v>4.0145881368295534E-2</v>
      </c>
      <c r="H14" s="50">
        <f>IFERROR(SWCT!H14*(1+Dashboard!$D$14)^($B14-$B$11),"-")</f>
        <v>6.5935074455601428E-3</v>
      </c>
      <c r="I14" s="101">
        <f>IFERROR((D14+$H14)*(1+Dashboard!$D$7)*(1+Dashboard!$D$8),"-")</f>
        <v>7.4967207228417265E-2</v>
      </c>
      <c r="J14" s="102">
        <f>IFERROR((E14+$H14)*(1+Dashboard!$D$7)*(1+Dashboard!$D$8),"-")</f>
        <v>7.0406940279349101E-2</v>
      </c>
      <c r="K14" s="102">
        <f>IFERROR((F14+$H14)*(1+Dashboard!$D$7)*(1+Dashboard!$D$8),"-")</f>
        <v>6.3957752963996875E-2</v>
      </c>
      <c r="L14" s="103">
        <f>IFERROR((G14+$H14)*(1+Dashboard!$D$7)*(1+Dashboard!$D$8),"-")</f>
        <v>5.4516823112481273E-2</v>
      </c>
      <c r="M14" s="53">
        <f>IFERROR(SWCT!M14*(1+Dashboard!$D$14)^($B14-$B$11),"-")</f>
        <v>63.598195439999998</v>
      </c>
      <c r="N14" s="54">
        <f>IFERROR(SWCT!N14*(1+Dashboard!$D$14)^($B14-$B$11),"-")</f>
        <v>0</v>
      </c>
      <c r="O14" s="109">
        <f>M14*(1+Dashboard!$D$8)</f>
        <v>68.686051075199998</v>
      </c>
      <c r="P14" s="111">
        <f>N14*(1+Dashboard!$D$10)*(1+Dashboard!$D$7)*(1+Dashboard!$D$8)</f>
        <v>0</v>
      </c>
      <c r="Q14" s="112">
        <f>O14*Dashboard!$D$9+P14*(1-Dashboard!$D$9)</f>
        <v>34.343025537599999</v>
      </c>
      <c r="R14" s="51">
        <f>IFERROR(SWCT!R14*(1+Dashboard!$D$14)^($B14-$B$11),"-")</f>
        <v>4.5851691790393605E-2</v>
      </c>
      <c r="S14" s="49">
        <f>IFERROR(SWCT!S14*(1+Dashboard!$D$14)^($B14-$B$11),"-")</f>
        <v>4.6828888095561544E-2</v>
      </c>
      <c r="T14" s="49">
        <f>IFERROR(SWCT!T14*(1+Dashboard!$D$14)^($B14-$B$11),"-")</f>
        <v>4.4667149825980766E-2</v>
      </c>
      <c r="U14" s="52">
        <f>IFERROR(SWCT!U14*(1+Dashboard!$D$14)^($B14-$B$11),"-")</f>
        <v>4.495098790948749E-2</v>
      </c>
      <c r="W14" s="36">
        <v>2021</v>
      </c>
      <c r="X14" s="47"/>
      <c r="Y14" s="51">
        <f>IFERROR(SWCT!Y14*(1+Dashboard!$D$14)^($B14-$B$11),"-")</f>
        <v>1.5514819675412704E-2</v>
      </c>
      <c r="Z14" s="49">
        <f>IFERROR(SWCT!Z14*(1+Dashboard!$D$14)^($B14-$B$11),"-")</f>
        <v>1.1259704812704194E-2</v>
      </c>
      <c r="AA14" s="49">
        <f>IFERROR(SWCT!AA14*(1+Dashboard!$D$14)^($B14-$B$11),"-")</f>
        <v>1.3818718353885406E-2</v>
      </c>
      <c r="AB14" s="52">
        <f>IFERROR(SWCT!AB14*(1+Dashboard!$D$14)^($B14-$B$11),"-")</f>
        <v>9.2219350347674551E-3</v>
      </c>
      <c r="AC14" s="53">
        <f>IFERROR(SWCT!AC14*(1+Dashboard!$D$14)^($B14-$B$11),"-")</f>
        <v>13.109349885580381</v>
      </c>
      <c r="AD14" s="55" t="str">
        <f>IFERROR(SWCT!AD14*(1+Dashboard!$D$14)^($B14-$B$11),"-")</f>
        <v>-</v>
      </c>
      <c r="AE14" s="109">
        <f>IFERROR(AC14*(1+Dashboard!$D$8),"-")</f>
        <v>14.158097876426812</v>
      </c>
      <c r="AF14" s="119" t="str">
        <f>IFERROR(AD14*(1+Dashboard!$D$7)*(1+Dashboard!$D$8)*(1+Dashboard!$D$10),"-")</f>
        <v>-</v>
      </c>
      <c r="AG14" s="112">
        <f>IF(AND(AE14="-",AF14="-"),"-",IFERROR(AE14*Dashboard!$D$9,0)+IFERROR(AF14*(1-Dashboard!$D$9),0))</f>
        <v>7.0790489382134059</v>
      </c>
      <c r="AH14" s="51">
        <f>IFERROR(SWCT!AH14*(1+Dashboard!$D$14)^($B14-$B$11),"-")</f>
        <v>1.5269076433943362E-2</v>
      </c>
      <c r="AI14" s="49">
        <f>IFERROR(SWCT!AI14*(1+Dashboard!$D$14)^($B14-$B$11),"-")</f>
        <v>1.1081359436054612E-2</v>
      </c>
      <c r="AJ14" s="49">
        <f>IFERROR(SWCT!AJ14*(1+Dashboard!$D$14)^($B14-$B$11),"-")</f>
        <v>1.359984009991399E-2</v>
      </c>
      <c r="AK14" s="52">
        <f>IFERROR(SWCT!AK14*(1+Dashboard!$D$14)^($B14-$B$11),"-")</f>
        <v>9.0758664206632995E-3</v>
      </c>
      <c r="AL14" s="53">
        <f>IFERROR(SWCT!AL14*(1+Dashboard!$D$14)^($B14-$B$11),"-")</f>
        <v>17.566528846677709</v>
      </c>
      <c r="AM14" s="55" t="str">
        <f>IFERROR(SWCT!AM14*(1+Dashboard!$D$14)^($B14-$B$11),"-")</f>
        <v>-</v>
      </c>
      <c r="AN14" s="109">
        <f>IFERROR(AL14*(1+Dashboard!$D$8),"-")</f>
        <v>18.971851154411926</v>
      </c>
      <c r="AO14" s="119" t="str">
        <f>IFERROR(AM14*(1+Dashboard!$D$7)*(1+Dashboard!$D$8)*(1+Dashboard!$D$10),"-")</f>
        <v>-</v>
      </c>
      <c r="AP14" s="112">
        <f>IF(AND(AN14="-",AO14="-"),"-",IFERROR(AN14*Dashboard!$D$9,0)+IFERROR(AO14*(1-Dashboard!$D$9),0))</f>
        <v>9.485925577205963</v>
      </c>
      <c r="AQ14" s="56">
        <f>IFERROR(SWCT!AQ14*(1+Dashboard!$D$14)^($B14-$B$11),"-")</f>
        <v>5.8973555712630889E-3</v>
      </c>
      <c r="AR14" s="58">
        <f>IFERROR(SWCT!AR14*(1+Dashboard!$D$14)^($B14-$B$11),"-")</f>
        <v>5.3207735653130472E-3</v>
      </c>
      <c r="AT14" s="36">
        <v>2021</v>
      </c>
      <c r="AU14" s="47"/>
      <c r="AV14" s="51">
        <f>IFERROR(SWCT!AV14*(1+Dashboard!$D$14)^($B14-$B$11),"-")</f>
        <v>6.1365341751147356E-2</v>
      </c>
      <c r="AW14" s="49">
        <f>IFERROR(SWCT!AW14*(1+Dashboard!$D$14)^($B14-$B$11),"-")</f>
        <v>4.4404621819678157E-2</v>
      </c>
      <c r="AX14" s="49">
        <f>IFERROR(SWCT!AX14*(1+Dashboard!$D$14)^($B14-$B$11),"-")</f>
        <v>5.1599806079435116E-2</v>
      </c>
      <c r="AY14" s="52">
        <f>IFERROR(SWCT!AY14*(1+Dashboard!$D$14)^($B14-$B$11),"-")</f>
        <v>3.4890445366503216E-2</v>
      </c>
      <c r="AZ14" s="53">
        <f>IFERROR(SWCT!AZ14*(1+Dashboard!$D$14)^($B14-$B$11),"-")</f>
        <v>41.754192986013329</v>
      </c>
      <c r="BA14" s="55" t="str">
        <f>IFERROR(SWCT!BA14*(1+Dashboard!$D$14)^($B14-$B$11),"-")</f>
        <v>-</v>
      </c>
      <c r="BB14" s="109">
        <f>IFERROR(AZ14*(1+Dashboard!$D$8),"-")</f>
        <v>45.094528424894399</v>
      </c>
      <c r="BC14" s="119" t="str">
        <f>IFERROR(BA14*(1+Dashboard!$D$7)*(1+Dashboard!$D$8)*(1+Dashboard!$D$10),"-")</f>
        <v>-</v>
      </c>
      <c r="BD14" s="112">
        <f>IF(AND(BB14="-",BC14="-"),"-",IFERROR(BB14*Dashboard!$D$9,0)+IFERROR(BC14*(1-Dashboard!$D$9),0))</f>
        <v>22.5472642124472</v>
      </c>
      <c r="BE14" s="51">
        <f>IFERROR(SWCT!BE14*(1+Dashboard!$D$14)^($B14-$B$11),"-")</f>
        <v>6.0393360232103385E-2</v>
      </c>
      <c r="BF14" s="49">
        <f>IFERROR(SWCT!BF14*(1+Dashboard!$D$14)^($B14-$B$11),"-")</f>
        <v>4.3701285530215433E-2</v>
      </c>
      <c r="BG14" s="49">
        <f>IFERROR(SWCT!BG14*(1+Dashboard!$D$14)^($B14-$B$11),"-")</f>
        <v>5.0782503405576447E-2</v>
      </c>
      <c r="BH14" s="52">
        <f>IFERROR(SWCT!BH14*(1+Dashboard!$D$14)^($B14-$B$11),"-")</f>
        <v>3.4337806578553814E-2</v>
      </c>
      <c r="BI14" s="53">
        <f>IFERROR(SWCT!BI14*(1+Dashboard!$D$14)^($B14-$B$11),"-")</f>
        <v>55.950618601257865</v>
      </c>
      <c r="BJ14" s="55" t="str">
        <f>IFERROR(SWCT!BJ14*(1+Dashboard!$D$14)^($B14-$B$11),"-")</f>
        <v>-</v>
      </c>
      <c r="BK14" s="109">
        <f>IFERROR(BI14*(1+Dashboard!$D$8),"-")</f>
        <v>60.4266680893585</v>
      </c>
      <c r="BL14" s="119" t="str">
        <f>IFERROR(BJ14*(1+Dashboard!$D$7)*(1+Dashboard!$D$8)*(1+Dashboard!$D$10),"-")</f>
        <v>-</v>
      </c>
      <c r="BM14" s="112">
        <f>IF(AND(BK14="-",BL14="-"),"-",IFERROR(BK14*Dashboard!$D$9,0)+IFERROR(BL14*(1-Dashboard!$D$9),0))</f>
        <v>30.21333404467925</v>
      </c>
      <c r="BO14" s="36">
        <v>2021</v>
      </c>
      <c r="BP14" s="47"/>
      <c r="BQ14" s="59">
        <f>IFERROR(SWCT!BQ14*(1+Dashboard!$D$14)^($B14-$B$11),"-")</f>
        <v>99.753551999999999</v>
      </c>
      <c r="BR14" s="53">
        <f>IFERROR(SWCT!BR14*(1+Dashboard!$D$14)^($B14-$B$11),"-")</f>
        <v>0.29183219999999993</v>
      </c>
      <c r="BS14" s="57">
        <f>IFERROR(SWCT!BS14*(1+Dashboard!$D$14)^($B14-$B$11),"-")</f>
        <v>8.2403597105999999</v>
      </c>
      <c r="BT14" s="112">
        <f>IF(AND(BR14="-",BS14="-"),"-",IFERROR(BR14*Dashboard!$D$9,0)+IFERROR(BS14*(1-Dashboard!$D$9),0))</f>
        <v>4.2660959553</v>
      </c>
      <c r="BU14" s="53">
        <f>IFERROR(SWCT!BU14*(1+Dashboard!$D$14)^($B14-$B$11),"-")</f>
        <v>0.3714228</v>
      </c>
      <c r="BV14" s="57">
        <f>IFERROR(SWCT!BV14*(1+Dashboard!$D$14)^($B14-$B$11),"-")</f>
        <v>8.2403597105999999</v>
      </c>
      <c r="BW14" s="112">
        <f>IF(AND(BU14="-",BV14="-"),"-",IFERROR(BU14*Dashboard!$D$9,0)+IFERROR(BV14*(1-Dashboard!$D$9),0))</f>
        <v>4.3058912552999997</v>
      </c>
      <c r="BX14" s="112">
        <f>IFERROR(BT14*(1+Dashboard!$D$7)*(1+Dashboard!$D$8),"-")</f>
        <v>4.975974322261921</v>
      </c>
      <c r="BY14" s="112">
        <f>IFERROR(BW14*(1+Dashboard!$D$7)*(1+Dashboard!$D$8),"-")</f>
        <v>5.0223915601819202</v>
      </c>
    </row>
    <row r="15" spans="1:88" x14ac:dyDescent="0.2">
      <c r="B15" s="36">
        <v>2022</v>
      </c>
      <c r="C15" s="47"/>
      <c r="D15" s="48">
        <f>IFERROR(SWCT!D15*(1+Dashboard!$D$14)^($B15-$B$11),"-")</f>
        <v>5.8432468582065786E-2</v>
      </c>
      <c r="E15" s="49">
        <f>IFERROR(SWCT!E15*(1+Dashboard!$D$14)^($B15-$B$11),"-")</f>
        <v>5.3038465914539354E-2</v>
      </c>
      <c r="F15" s="49">
        <f>IFERROR(SWCT!F15*(1+Dashboard!$D$14)^($B15-$B$11),"-")</f>
        <v>4.824874462746416E-2</v>
      </c>
      <c r="G15" s="49">
        <f>IFERROR(SWCT!G15*(1+Dashboard!$D$14)^($B15-$B$11),"-")</f>
        <v>3.887030507747942E-2</v>
      </c>
      <c r="H15" s="50">
        <f>IFERROR(SWCT!H15*(1+Dashboard!$D$14)^($B15-$B$11),"-")</f>
        <v>3.6749668477296733E-3</v>
      </c>
      <c r="I15" s="101">
        <f>IFERROR((D15+$H15)*(1+Dashboard!$D$7)*(1+Dashboard!$D$8),"-")</f>
        <v>7.2442112685313434E-2</v>
      </c>
      <c r="J15" s="102">
        <f>IFERROR((E15+$H15)*(1+Dashboard!$D$7)*(1+Dashboard!$D$8),"-")</f>
        <v>6.6150547973910595E-2</v>
      </c>
      <c r="K15" s="102">
        <f>IFERROR((F15+$H15)*(1+Dashboard!$D$7)*(1+Dashboard!$D$8),"-")</f>
        <v>6.0563817064666091E-2</v>
      </c>
      <c r="L15" s="103">
        <f>IFERROR((G15+$H15)*(1+Dashboard!$D$7)*(1+Dashboard!$D$8),"-")</f>
        <v>4.9624805173563893E-2</v>
      </c>
      <c r="M15" s="53">
        <f>IFERROR(SWCT!M15*(1+Dashboard!$D$14)^($B15-$B$11),"-")</f>
        <v>62.326443772799998</v>
      </c>
      <c r="N15" s="54">
        <f>IFERROR(SWCT!N15*(1+Dashboard!$D$14)^($B15-$B$11),"-")</f>
        <v>0</v>
      </c>
      <c r="O15" s="109">
        <f>M15*(1+Dashboard!$D$8)</f>
        <v>67.312559274624007</v>
      </c>
      <c r="P15" s="111">
        <f>N15*(1+Dashboard!$D$10)*(1+Dashboard!$D$7)*(1+Dashboard!$D$8)</f>
        <v>0</v>
      </c>
      <c r="Q15" s="112">
        <f>O15*Dashboard!$D$9+P15*(1-Dashboard!$D$9)</f>
        <v>33.656279637312004</v>
      </c>
      <c r="R15" s="51">
        <f>IFERROR(SWCT!R15*(1+Dashboard!$D$14)^($B15-$B$11),"-")</f>
        <v>4.6528150389438264E-2</v>
      </c>
      <c r="S15" s="49">
        <f>IFERROR(SWCT!S15*(1+Dashboard!$D$14)^($B15-$B$11),"-")</f>
        <v>4.7519763454768667E-2</v>
      </c>
      <c r="T15" s="49">
        <f>IFERROR(SWCT!T15*(1+Dashboard!$D$14)^($B15-$B$11),"-")</f>
        <v>4.532613265550705E-2</v>
      </c>
      <c r="U15" s="52">
        <f>IFERROR(SWCT!U15*(1+Dashboard!$D$14)^($B15-$B$11),"-")</f>
        <v>4.5614158255435244E-2</v>
      </c>
      <c r="W15" s="36">
        <v>2022</v>
      </c>
      <c r="X15" s="47"/>
      <c r="Y15" s="51">
        <f>IFERROR(SWCT!Y15*(1+Dashboard!$D$14)^($B15-$B$11),"-")</f>
        <v>1.4138113039368449E-2</v>
      </c>
      <c r="Z15" s="49">
        <f>IFERROR(SWCT!Z15*(1+Dashboard!$D$14)^($B15-$B$11),"-")</f>
        <v>9.8767342581578352E-3</v>
      </c>
      <c r="AA15" s="49">
        <f>IFERROR(SWCT!AA15*(1+Dashboard!$D$14)^($B15-$B$11),"-")</f>
        <v>1.2466185508324349E-2</v>
      </c>
      <c r="AB15" s="52">
        <f>IFERROR(SWCT!AB15*(1+Dashboard!$D$14)^($B15-$B$11),"-")</f>
        <v>7.9639773528140199E-3</v>
      </c>
      <c r="AC15" s="53">
        <f>IFERROR(SWCT!AC15*(1+Dashboard!$D$14)^($B15-$B$11),"-")</f>
        <v>8.8960311258146589</v>
      </c>
      <c r="AD15" s="55" t="str">
        <f>IFERROR(SWCT!AD15*(1+Dashboard!$D$14)^($B15-$B$11),"-")</f>
        <v>-</v>
      </c>
      <c r="AE15" s="109">
        <f>IFERROR(AC15*(1+Dashboard!$D$8),"-")</f>
        <v>9.6077136158798329</v>
      </c>
      <c r="AF15" s="119" t="str">
        <f>IFERROR(AD15*(1+Dashboard!$D$7)*(1+Dashboard!$D$8)*(1+Dashboard!$D$10),"-")</f>
        <v>-</v>
      </c>
      <c r="AG15" s="112">
        <f>IF(AND(AE15="-",AF15="-"),"-",IFERROR(AE15*Dashboard!$D$9,0)+IFERROR(AF15*(1-Dashboard!$D$9),0))</f>
        <v>4.8038568079399164</v>
      </c>
      <c r="AH15" s="51">
        <f>IFERROR(SWCT!AH15*(1+Dashboard!$D$14)^($B15-$B$11),"-")</f>
        <v>1.5575640303003195E-2</v>
      </c>
      <c r="AI15" s="49">
        <f>IFERROR(SWCT!AI15*(1+Dashboard!$D$14)^($B15-$B$11),"-")</f>
        <v>1.0880975399266397E-2</v>
      </c>
      <c r="AJ15" s="49">
        <f>IFERROR(SWCT!AJ15*(1+Dashboard!$D$14)^($B15-$B$11),"-")</f>
        <v>1.3733715446148721E-2</v>
      </c>
      <c r="AK15" s="52">
        <f>IFERROR(SWCT!AK15*(1+Dashboard!$D$14)^($B15-$B$11),"-")</f>
        <v>8.7737342517552695E-3</v>
      </c>
      <c r="AL15" s="53">
        <f>IFERROR(SWCT!AL15*(1+Dashboard!$D$14)^($B15-$B$11),"-")</f>
        <v>13.478835039113118</v>
      </c>
      <c r="AM15" s="55" t="str">
        <f>IFERROR(SWCT!AM15*(1+Dashboard!$D$14)^($B15-$B$11),"-")</f>
        <v>-</v>
      </c>
      <c r="AN15" s="109">
        <f>IFERROR(AL15*(1+Dashboard!$D$8),"-")</f>
        <v>14.557141842242169</v>
      </c>
      <c r="AO15" s="119" t="str">
        <f>IFERROR(AM15*(1+Dashboard!$D$7)*(1+Dashboard!$D$8)*(1+Dashboard!$D$10),"-")</f>
        <v>-</v>
      </c>
      <c r="AP15" s="112">
        <f>IF(AND(AN15="-",AO15="-"),"-",IFERROR(AN15*Dashboard!$D$9,0)+IFERROR(AO15*(1-Dashboard!$D$9),0))</f>
        <v>7.2785709211210845</v>
      </c>
      <c r="AQ15" s="56">
        <f>IFERROR(SWCT!AQ15*(1+Dashboard!$D$14)^($B15-$B$11),"-")</f>
        <v>5.4302602299232247E-3</v>
      </c>
      <c r="AR15" s="58">
        <f>IFERROR(SWCT!AR15*(1+Dashboard!$D$14)^($B15-$B$11),"-")</f>
        <v>5.4302602299232247E-3</v>
      </c>
      <c r="AT15" s="36">
        <v>2022</v>
      </c>
      <c r="AU15" s="47"/>
      <c r="AV15" s="51">
        <f>IFERROR(SWCT!AV15*(1+Dashboard!$D$14)^($B15-$B$11),"-")</f>
        <v>5.5971902871617241E-2</v>
      </c>
      <c r="AW15" s="49">
        <f>IFERROR(SWCT!AW15*(1+Dashboard!$D$14)^($B15-$B$11),"-")</f>
        <v>3.9208116804902292E-2</v>
      </c>
      <c r="AX15" s="49">
        <f>IFERROR(SWCT!AX15*(1+Dashboard!$D$14)^($B15-$B$11),"-")</f>
        <v>4.6723860974206041E-2</v>
      </c>
      <c r="AY15" s="52">
        <f>IFERROR(SWCT!AY15*(1+Dashboard!$D$14)^($B15-$B$11),"-")</f>
        <v>3.0074303729852255E-2</v>
      </c>
      <c r="AZ15" s="53">
        <f>IFERROR(SWCT!AZ15*(1+Dashboard!$D$14)^($B15-$B$11),"-")</f>
        <v>28.515478736316958</v>
      </c>
      <c r="BA15" s="55" t="str">
        <f>IFERROR(SWCT!BA15*(1+Dashboard!$D$14)^($B15-$B$11),"-")</f>
        <v>-</v>
      </c>
      <c r="BB15" s="109">
        <f>IFERROR(AZ15*(1+Dashboard!$D$8),"-")</f>
        <v>30.796717035222315</v>
      </c>
      <c r="BC15" s="119" t="str">
        <f>IFERROR(BA15*(1+Dashboard!$D$7)*(1+Dashboard!$D$8)*(1+Dashboard!$D$10),"-")</f>
        <v>-</v>
      </c>
      <c r="BD15" s="112">
        <f>IF(AND(BB15="-",BC15="-"),"-",IFERROR(BB15*Dashboard!$D$9,0)+IFERROR(BC15*(1-Dashboard!$D$9),0))</f>
        <v>15.398358517611157</v>
      </c>
      <c r="BE15" s="51">
        <f>IFERROR(SWCT!BE15*(1+Dashboard!$D$14)^($B15-$B$11),"-")</f>
        <v>6.1662983155910969E-2</v>
      </c>
      <c r="BF15" s="49">
        <f>IFERROR(SWCT!BF15*(1+Dashboard!$D$14)^($B15-$B$11),"-")</f>
        <v>4.3194698090953505E-2</v>
      </c>
      <c r="BG15" s="49">
        <f>IFERROR(SWCT!BG15*(1+Dashboard!$D$14)^($B15-$B$11),"-")</f>
        <v>5.1474623952665097E-2</v>
      </c>
      <c r="BH15" s="52">
        <f>IFERROR(SWCT!BH15*(1+Dashboard!$D$14)^($B15-$B$11),"-")</f>
        <v>3.3132182205297372E-2</v>
      </c>
      <c r="BI15" s="53">
        <f>IFERROR(SWCT!BI15*(1+Dashboard!$D$14)^($B15-$B$11),"-")</f>
        <v>43.205270812601434</v>
      </c>
      <c r="BJ15" s="55" t="str">
        <f>IFERROR(SWCT!BJ15*(1+Dashboard!$D$14)^($B15-$B$11),"-")</f>
        <v>-</v>
      </c>
      <c r="BK15" s="109">
        <f>IFERROR(BI15*(1+Dashboard!$D$8),"-")</f>
        <v>46.661692477609549</v>
      </c>
      <c r="BL15" s="119" t="str">
        <f>IFERROR(BJ15*(1+Dashboard!$D$7)*(1+Dashboard!$D$8)*(1+Dashboard!$D$10),"-")</f>
        <v>-</v>
      </c>
      <c r="BM15" s="112">
        <f>IF(AND(BK15="-",BL15="-"),"-",IFERROR(BK15*Dashboard!$D$9,0)+IFERROR(BL15*(1-Dashboard!$D$9),0))</f>
        <v>23.330846238804774</v>
      </c>
      <c r="BO15" s="36">
        <v>2022</v>
      </c>
      <c r="BP15" s="47"/>
      <c r="BQ15" s="59">
        <f>IFERROR(SWCT!BQ15*(1+Dashboard!$D$14)^($B15-$B$11),"-")</f>
        <v>101.74862304</v>
      </c>
      <c r="BR15" s="53">
        <f>IFERROR(SWCT!BR15*(1+Dashboard!$D$14)^($B15-$B$11),"-")</f>
        <v>0.18942562800000001</v>
      </c>
      <c r="BS15" s="57">
        <f>IFERROR(SWCT!BS15*(1+Dashboard!$D$14)^($B15-$B$11),"-")</f>
        <v>8.621572154399999</v>
      </c>
      <c r="BT15" s="112">
        <f>IF(AND(BR15="-",BS15="-"),"-",IFERROR(BR15*Dashboard!$D$9,0)+IFERROR(BS15*(1-Dashboard!$D$9),0))</f>
        <v>4.4054988911999997</v>
      </c>
      <c r="BU15" s="53">
        <f>IFERROR(SWCT!BU15*(1+Dashboard!$D$14)^($B15-$B$11),"-")</f>
        <v>0.29766884399999993</v>
      </c>
      <c r="BV15" s="57">
        <f>IFERROR(SWCT!BV15*(1+Dashboard!$D$14)^($B15-$B$11),"-")</f>
        <v>8.621572154399999</v>
      </c>
      <c r="BW15" s="112">
        <f>IF(AND(BU15="-",BV15="-"),"-",IFERROR(BU15*Dashboard!$D$9,0)+IFERROR(BV15*(1-Dashboard!$D$9),0))</f>
        <v>4.4596204991999997</v>
      </c>
      <c r="BX15" s="112">
        <f>IFERROR(BT15*(1+Dashboard!$D$7)*(1+Dashboard!$D$8),"-")</f>
        <v>5.1385739066956804</v>
      </c>
      <c r="BY15" s="112">
        <f>IFERROR(BW15*(1+Dashboard!$D$7)*(1+Dashboard!$D$8),"-")</f>
        <v>5.2017013502668803</v>
      </c>
    </row>
    <row r="16" spans="1:88" x14ac:dyDescent="0.2">
      <c r="B16" s="36">
        <v>2023</v>
      </c>
      <c r="C16" s="47"/>
      <c r="D16" s="48">
        <f>IFERROR(SWCT!D16*(1+Dashboard!$D$14)^($B16-$B$11),"-")</f>
        <v>6.1032588101748733E-2</v>
      </c>
      <c r="E16" s="49">
        <f>IFERROR(SWCT!E16*(1+Dashboard!$D$14)^($B16-$B$11),"-")</f>
        <v>5.4050078982445654E-2</v>
      </c>
      <c r="F16" s="49">
        <f>IFERROR(SWCT!F16*(1+Dashboard!$D$14)^($B16-$B$11),"-")</f>
        <v>4.6039356071025619E-2</v>
      </c>
      <c r="G16" s="49">
        <f>IFERROR(SWCT!G16*(1+Dashboard!$D$14)^($B16-$B$11),"-")</f>
        <v>3.6111860156302002E-2</v>
      </c>
      <c r="H16" s="50">
        <f>IFERROR(SWCT!H16*(1+Dashboard!$D$14)^($B16-$B$11),"-")</f>
        <v>4.1535000000000009E-3</v>
      </c>
      <c r="I16" s="101">
        <f>IFERROR((D16+$H16)*(1+Dashboard!$D$7)*(1+Dashboard!$D$8),"-")</f>
        <v>7.6033053161879749E-2</v>
      </c>
      <c r="J16" s="102">
        <f>IFERROR((E16+$H16)*(1+Dashboard!$D$7)*(1+Dashboard!$D$8),"-")</f>
        <v>6.7888654525124631E-2</v>
      </c>
      <c r="K16" s="102">
        <f>IFERROR((F16+$H16)*(1+Dashboard!$D$7)*(1+Dashboard!$D$8),"-")</f>
        <v>5.8544947321244295E-2</v>
      </c>
      <c r="L16" s="103">
        <f>IFERROR((G16+$H16)*(1+Dashboard!$D$7)*(1+Dashboard!$D$8),"-")</f>
        <v>4.6965516086310659E-2</v>
      </c>
      <c r="M16" s="53">
        <f>IFERROR(SWCT!M16*(1+Dashboard!$D$14)^($B16-$B$11),"-")</f>
        <v>64.897869612096002</v>
      </c>
      <c r="N16" s="54">
        <f>IFERROR(SWCT!N16*(1+Dashboard!$D$14)^($B16-$B$11),"-")</f>
        <v>22.954376481798352</v>
      </c>
      <c r="O16" s="109">
        <f>M16*(1+Dashboard!$D$8)</f>
        <v>70.089699181063693</v>
      </c>
      <c r="P16" s="111">
        <f>N16*(1+Dashboard!$D$10)*(1+Dashboard!$D$7)*(1+Dashboard!$D$8)</f>
        <v>27.202368484023513</v>
      </c>
      <c r="Q16" s="112">
        <f>O16*Dashboard!$D$9+P16*(1-Dashboard!$D$9)</f>
        <v>48.646033832543601</v>
      </c>
      <c r="R16" s="51">
        <f>IFERROR(SWCT!R16*(1+Dashboard!$D$14)^($B16-$B$11),"-")</f>
        <v>4.7225360068359687E-2</v>
      </c>
      <c r="S16" s="49">
        <f>IFERROR(SWCT!S16*(1+Dashboard!$D$14)^($B16-$B$11),"-")</f>
        <v>4.8231832143152242E-2</v>
      </c>
      <c r="T16" s="49">
        <f>IFERROR(SWCT!T16*(1+Dashboard!$D$14)^($B16-$B$11),"-")</f>
        <v>4.6005330477277104E-2</v>
      </c>
      <c r="U16" s="52">
        <f>IFERROR(SWCT!U16*(1+Dashboard!$D$14)^($B16-$B$11),"-")</f>
        <v>4.6297672050102698E-2</v>
      </c>
      <c r="W16" s="36">
        <v>2023</v>
      </c>
      <c r="X16" s="47"/>
      <c r="Y16" s="51">
        <f>IFERROR(SWCT!Y16*(1+Dashboard!$D$14)^($B16-$B$11),"-")</f>
        <v>1.1839633526731652E-2</v>
      </c>
      <c r="Z16" s="49">
        <f>IFERROR(SWCT!Z16*(1+Dashboard!$D$14)^($B16-$B$11),"-")</f>
        <v>7.9862381479476052E-3</v>
      </c>
      <c r="AA16" s="49">
        <f>IFERROR(SWCT!AA16*(1+Dashboard!$D$14)^($B16-$B$11),"-")</f>
        <v>9.513900138536353E-3</v>
      </c>
      <c r="AB16" s="52">
        <f>IFERROR(SWCT!AB16*(1+Dashboard!$D$14)^($B16-$B$11),"-")</f>
        <v>5.9496731140009102E-3</v>
      </c>
      <c r="AC16" s="53" t="str">
        <f>IFERROR(SWCT!AC16*(1+Dashboard!$D$14)^($B16-$B$11),"-")</f>
        <v>-</v>
      </c>
      <c r="AD16" s="55">
        <f>IFERROR(SWCT!AD16*(1+Dashboard!$D$14)^($B16-$B$11),"-")</f>
        <v>8.6678943917580433</v>
      </c>
      <c r="AE16" s="109" t="str">
        <f>IFERROR(AC16*(1+Dashboard!$D$8),"-")</f>
        <v>-</v>
      </c>
      <c r="AF16" s="119">
        <f>IFERROR(AD16*(1+Dashboard!$D$7)*(1+Dashboard!$D$8)*(1+Dashboard!$D$10),"-")</f>
        <v>10.271995730843328</v>
      </c>
      <c r="AG16" s="112">
        <f>IF(AND(AE16="-",AF16="-"),"-",IFERROR(AE16*Dashboard!$D$9,0)+IFERROR(AF16*(1-Dashboard!$D$9),0))</f>
        <v>5.1359978654216638</v>
      </c>
      <c r="AH16" s="51">
        <f>IFERROR(SWCT!AH16*(1+Dashboard!$D$14)^($B16-$B$11),"-")</f>
        <v>1.4879421398150169E-2</v>
      </c>
      <c r="AI16" s="49">
        <f>IFERROR(SWCT!AI16*(1+Dashboard!$D$14)^($B16-$B$11),"-")</f>
        <v>1.0036679135464603E-2</v>
      </c>
      <c r="AJ16" s="49">
        <f>IFERROR(SWCT!AJ16*(1+Dashboard!$D$14)^($B16-$B$11),"-")</f>
        <v>1.1956563434297433E-2</v>
      </c>
      <c r="AK16" s="52">
        <f>IFERROR(SWCT!AK16*(1+Dashboard!$D$14)^($B16-$B$11),"-")</f>
        <v>7.4772325718177948E-3</v>
      </c>
      <c r="AL16" s="53">
        <f>IFERROR(SWCT!AL16*(1+Dashboard!$D$14)^($B16-$B$11),"-")</f>
        <v>9.0979807547078888</v>
      </c>
      <c r="AM16" s="55" t="str">
        <f>IFERROR(SWCT!AM16*(1+Dashboard!$D$14)^($B16-$B$11),"-")</f>
        <v>-</v>
      </c>
      <c r="AN16" s="109">
        <f>IFERROR(AL16*(1+Dashboard!$D$8),"-")</f>
        <v>9.8258192150845201</v>
      </c>
      <c r="AO16" s="119" t="str">
        <f>IFERROR(AM16*(1+Dashboard!$D$7)*(1+Dashboard!$D$8)*(1+Dashboard!$D$10),"-")</f>
        <v>-</v>
      </c>
      <c r="AP16" s="112">
        <f>IF(AND(AN16="-",AO16="-"),"-",IFERROR(AN16*Dashboard!$D$9,0)+IFERROR(AO16*(1-Dashboard!$D$9),0))</f>
        <v>4.91290960754226</v>
      </c>
      <c r="AQ16" s="56">
        <f>IFERROR(SWCT!AQ16*(1+Dashboard!$D$14)^($B16-$B$11),"-")</f>
        <v>4.0586248486871521E-3</v>
      </c>
      <c r="AR16" s="58">
        <f>IFERROR(SWCT!AR16*(1+Dashboard!$D$14)^($B16-$B$11),"-")</f>
        <v>4.0586248486871521E-3</v>
      </c>
      <c r="AT16" s="36">
        <v>2023</v>
      </c>
      <c r="AU16" s="47"/>
      <c r="AV16" s="51">
        <f>IFERROR(SWCT!AV16*(1+Dashboard!$D$14)^($B16-$B$11),"-")</f>
        <v>4.1842659900073145E-2</v>
      </c>
      <c r="AW16" s="49">
        <f>IFERROR(SWCT!AW16*(1+Dashboard!$D$14)^($B16-$B$11),"-")</f>
        <v>2.8515085586318625E-2</v>
      </c>
      <c r="AX16" s="49">
        <f>IFERROR(SWCT!AX16*(1+Dashboard!$D$14)^($B16-$B$11),"-")</f>
        <v>3.1777617376712898E-2</v>
      </c>
      <c r="AY16" s="52">
        <f>IFERROR(SWCT!AY16*(1+Dashboard!$D$14)^($B16-$B$11),"-")</f>
        <v>2.0145850681961681E-2</v>
      </c>
      <c r="AZ16" s="53" t="str">
        <f>IFERROR(SWCT!AZ16*(1+Dashboard!$D$14)^($B16-$B$11),"-")</f>
        <v>-</v>
      </c>
      <c r="BA16" s="55">
        <f>IFERROR(SWCT!BA16*(1+Dashboard!$D$14)^($B16-$B$11),"-")</f>
        <v>27.931215047558695</v>
      </c>
      <c r="BB16" s="109" t="str">
        <f>IFERROR(AZ16*(1+Dashboard!$D$8),"-")</f>
        <v>-</v>
      </c>
      <c r="BC16" s="119">
        <f>IFERROR(BA16*(1+Dashboard!$D$7)*(1+Dashboard!$D$8)*(1+Dashboard!$D$10),"-")</f>
        <v>33.100232739176022</v>
      </c>
      <c r="BD16" s="112">
        <f>IF(AND(BB16="-",BC16="-"),"-",IFERROR(BB16*Dashboard!$D$9,0)+IFERROR(BC16*(1-Dashboard!$D$9),0))</f>
        <v>16.550116369588011</v>
      </c>
      <c r="BE16" s="51">
        <f>IFERROR(SWCT!BE16*(1+Dashboard!$D$14)^($B16-$B$11),"-")</f>
        <v>5.2585628403697425E-2</v>
      </c>
      <c r="BF16" s="49">
        <f>IFERROR(SWCT!BF16*(1+Dashboard!$D$14)^($B16-$B$11),"-")</f>
        <v>3.5836242201685617E-2</v>
      </c>
      <c r="BG16" s="49">
        <f>IFERROR(SWCT!BG16*(1+Dashboard!$D$14)^($B16-$B$11),"-")</f>
        <v>3.9936418547898811E-2</v>
      </c>
      <c r="BH16" s="52">
        <f>IFERROR(SWCT!BH16*(1+Dashboard!$D$14)^($B16-$B$11),"-")</f>
        <v>2.5318233123037177E-2</v>
      </c>
      <c r="BI16" s="53">
        <f>IFERROR(SWCT!BI16*(1+Dashboard!$D$14)^($B16-$B$11),"-")</f>
        <v>29.317115030834547</v>
      </c>
      <c r="BJ16" s="55" t="str">
        <f>IFERROR(SWCT!BJ16*(1+Dashboard!$D$14)^($B16-$B$11),"-")</f>
        <v>-</v>
      </c>
      <c r="BK16" s="109">
        <f>IFERROR(BI16*(1+Dashboard!$D$8),"-")</f>
        <v>31.662484233301313</v>
      </c>
      <c r="BL16" s="119" t="str">
        <f>IFERROR(BJ16*(1+Dashboard!$D$7)*(1+Dashboard!$D$8)*(1+Dashboard!$D$10),"-")</f>
        <v>-</v>
      </c>
      <c r="BM16" s="112">
        <f>IF(AND(BK16="-",BL16="-"),"-",IFERROR(BK16*Dashboard!$D$9,0)+IFERROR(BL16*(1-Dashboard!$D$9),0))</f>
        <v>15.831242116650657</v>
      </c>
      <c r="BO16" s="36">
        <v>2023</v>
      </c>
      <c r="BP16" s="47"/>
      <c r="BQ16" s="59">
        <f>IFERROR(SWCT!BQ16*(1+Dashboard!$D$14)^($B16-$B$11),"-")</f>
        <v>103.7835955008</v>
      </c>
      <c r="BR16" s="53">
        <f>IFERROR(SWCT!BR16*(1+Dashboard!$D$14)^($B16-$B$11),"-")</f>
        <v>0.11040808032</v>
      </c>
      <c r="BS16" s="57">
        <f>IFERROR(SWCT!BS16*(1+Dashboard!$D$14)^($B16-$B$11),"-")</f>
        <v>6.4872401023262363</v>
      </c>
      <c r="BT16" s="112">
        <f>IF(AND(BR16="-",BS16="-"),"-",IFERROR(BR16*Dashboard!$D$9,0)+IFERROR(BS16*(1-Dashboard!$D$9),0))</f>
        <v>3.2988240913231182</v>
      </c>
      <c r="BU16" s="53">
        <f>IFERROR(SWCT!BU16*(1+Dashboard!$D$14)^($B16-$B$11),"-")</f>
        <v>0.22081616064000001</v>
      </c>
      <c r="BV16" s="57">
        <f>IFERROR(SWCT!BV16*(1+Dashboard!$D$14)^($B16-$B$11),"-")</f>
        <v>8.9492649604380023</v>
      </c>
      <c r="BW16" s="112">
        <f>IF(AND(BU16="-",BV16="-"),"-",IFERROR(BU16*Dashboard!$D$9,0)+IFERROR(BV16*(1-Dashboard!$D$9),0))</f>
        <v>4.5850405605390012</v>
      </c>
      <c r="BX16" s="112">
        <f>IFERROR(BT16*(1+Dashboard!$D$7)*(1+Dashboard!$D$8),"-")</f>
        <v>3.8477484201192858</v>
      </c>
      <c r="BY16" s="112">
        <f>IFERROR(BW16*(1+Dashboard!$D$7)*(1+Dashboard!$D$8),"-")</f>
        <v>5.3479913098126914</v>
      </c>
    </row>
    <row r="17" spans="2:77" x14ac:dyDescent="0.2">
      <c r="B17" s="36">
        <v>2024</v>
      </c>
      <c r="C17" s="47"/>
      <c r="D17" s="48">
        <f>IFERROR(SWCT!D17*(1+Dashboard!$D$14)^($B17-$B$11),"-")</f>
        <v>6.6268467867836092E-2</v>
      </c>
      <c r="E17" s="49">
        <f>IFERROR(SWCT!E17*(1+Dashboard!$D$14)^($B17-$B$11),"-")</f>
        <v>6.214069718601728E-2</v>
      </c>
      <c r="F17" s="49">
        <f>IFERROR(SWCT!F17*(1+Dashboard!$D$14)^($B17-$B$11),"-")</f>
        <v>4.6245999223214589E-2</v>
      </c>
      <c r="G17" s="49">
        <f>IFERROR(SWCT!G17*(1+Dashboard!$D$14)^($B17-$B$11),"-")</f>
        <v>4.2162058641391262E-2</v>
      </c>
      <c r="H17" s="50">
        <f>IFERROR(SWCT!H17*(1+Dashboard!$D$14)^($B17-$B$11),"-")</f>
        <v>3.8016E-3</v>
      </c>
      <c r="I17" s="101">
        <f>IFERROR((D17+$H17)*(1+Dashboard!$D$7)*(1+Dashboard!$D$8),"-")</f>
        <v>8.1729727161044041E-2</v>
      </c>
      <c r="J17" s="102">
        <f>IFERROR((E17+$H17)*(1+Dashboard!$D$7)*(1+Dashboard!$D$8),"-")</f>
        <v>7.6915095437770573E-2</v>
      </c>
      <c r="K17" s="102">
        <f>IFERROR((F17+$H17)*(1+Dashboard!$D$7)*(1+Dashboard!$D$8),"-")</f>
        <v>5.8375519733957507E-2</v>
      </c>
      <c r="L17" s="103">
        <f>IFERROR((G17+$H17)*(1+Dashboard!$D$7)*(1+Dashboard!$D$8),"-")</f>
        <v>5.3612011439318777E-2</v>
      </c>
      <c r="M17" s="53">
        <f>IFERROR(SWCT!M17*(1+Dashboard!$D$14)^($B17-$B$11),"-")</f>
        <v>68.966186555727361</v>
      </c>
      <c r="N17" s="54">
        <f>IFERROR(SWCT!N17*(1+Dashboard!$D$14)^($B17-$B$11),"-")</f>
        <v>40.586600788045558</v>
      </c>
      <c r="O17" s="109">
        <f>M17*(1+Dashboard!$D$8)</f>
        <v>74.48348148018556</v>
      </c>
      <c r="P17" s="111">
        <f>N17*(1+Dashboard!$D$10)*(1+Dashboard!$D$7)*(1+Dashboard!$D$8)</f>
        <v>48.097654537723173</v>
      </c>
      <c r="Q17" s="112">
        <f>O17*Dashboard!$D$9+P17*(1-Dashboard!$D$9)</f>
        <v>61.290568008954367</v>
      </c>
      <c r="R17" s="51">
        <f>IFERROR(SWCT!R17*(1+Dashboard!$D$14)^($B17-$B$11),"-")</f>
        <v>4.7754170517723862E-2</v>
      </c>
      <c r="S17" s="49">
        <f>IFERROR(SWCT!S17*(1+Dashboard!$D$14)^($B17-$B$11),"-")</f>
        <v>4.8771912659052133E-2</v>
      </c>
      <c r="T17" s="49">
        <f>IFERROR(SWCT!T17*(1+Dashboard!$D$14)^($B17-$B$11),"-")</f>
        <v>4.6520479529557929E-2</v>
      </c>
      <c r="U17" s="52">
        <f>IFERROR(SWCT!U17*(1+Dashboard!$D$14)^($B17-$B$11),"-")</f>
        <v>4.6816094624878006E-2</v>
      </c>
      <c r="W17" s="36">
        <v>2024</v>
      </c>
      <c r="X17" s="47"/>
      <c r="Y17" s="51">
        <f>IFERROR(SWCT!Y17*(1+Dashboard!$D$14)^($B17-$B$11),"-")</f>
        <v>9.7295172251394783E-3</v>
      </c>
      <c r="Z17" s="49">
        <f>IFERROR(SWCT!Z17*(1+Dashboard!$D$14)^($B17-$B$11),"-")</f>
        <v>7.1255412566289932E-3</v>
      </c>
      <c r="AA17" s="49">
        <f>IFERROR(SWCT!AA17*(1+Dashboard!$D$14)^($B17-$B$11),"-")</f>
        <v>7.132325210992242E-3</v>
      </c>
      <c r="AB17" s="52">
        <f>IFERROR(SWCT!AB17*(1+Dashboard!$D$14)^($B17-$B$11),"-")</f>
        <v>5.2715385397268232E-3</v>
      </c>
      <c r="AC17" s="53" t="str">
        <f>IFERROR(SWCT!AC17*(1+Dashboard!$D$14)^($B17-$B$11),"-")</f>
        <v>-</v>
      </c>
      <c r="AD17" s="55">
        <f>IFERROR(SWCT!AD17*(1+Dashboard!$D$14)^($B17-$B$11),"-")</f>
        <v>15.362032530506658</v>
      </c>
      <c r="AE17" s="109" t="str">
        <f>IFERROR(AC17*(1+Dashboard!$D$8),"-")</f>
        <v>-</v>
      </c>
      <c r="AF17" s="119">
        <f>IFERROR(AD17*(1+Dashboard!$D$7)*(1+Dashboard!$D$8)*(1+Dashboard!$D$10),"-")</f>
        <v>18.204967139480299</v>
      </c>
      <c r="AG17" s="112">
        <f>IF(AND(AE17="-",AF17="-"),"-",IFERROR(AE17*Dashboard!$D$9,0)+IFERROR(AF17*(1-Dashboard!$D$9),0))</f>
        <v>9.1024835697401496</v>
      </c>
      <c r="AH17" s="51">
        <f>IFERROR(SWCT!AH17*(1+Dashboard!$D$14)^($B17-$B$11),"-")</f>
        <v>1.2556866912677963E-2</v>
      </c>
      <c r="AI17" s="49">
        <f>IFERROR(SWCT!AI17*(1+Dashboard!$D$14)^($B17-$B$11),"-")</f>
        <v>9.1961883791211139E-3</v>
      </c>
      <c r="AJ17" s="49">
        <f>IFERROR(SWCT!AJ17*(1+Dashboard!$D$14)^($B17-$B$11),"-")</f>
        <v>9.2049437171414714E-3</v>
      </c>
      <c r="AK17" s="52">
        <f>IFERROR(SWCT!AK17*(1+Dashboard!$D$14)^($B17-$B$11),"-")</f>
        <v>6.8034216227469109E-3</v>
      </c>
      <c r="AL17" s="53" t="str">
        <f>IFERROR(SWCT!AL17*(1+Dashboard!$D$14)^($B17-$B$11),"-")</f>
        <v>-</v>
      </c>
      <c r="AM17" s="55">
        <f>IFERROR(SWCT!AM17*(1+Dashboard!$D$14)^($B17-$B$11),"-")</f>
        <v>8.9166026296473238</v>
      </c>
      <c r="AN17" s="109" t="str">
        <f>IFERROR(AL17*(1+Dashboard!$D$8),"-")</f>
        <v>-</v>
      </c>
      <c r="AO17" s="119">
        <f>IFERROR(AM17*(1+Dashboard!$D$7)*(1+Dashboard!$D$8)*(1+Dashboard!$D$10),"-")</f>
        <v>10.566730512136171</v>
      </c>
      <c r="AP17" s="112">
        <f>IF(AND(AN17="-",AO17="-"),"-",IFERROR(AN17*Dashboard!$D$9,0)+IFERROR(AO17*(1-Dashboard!$D$9),0))</f>
        <v>5.2833652560680857</v>
      </c>
      <c r="AQ17" s="56">
        <f>IFERROR(SWCT!AQ17*(1+Dashboard!$D$14)^($B17-$B$11),"-")</f>
        <v>2.6875518039094302E-3</v>
      </c>
      <c r="AR17" s="58">
        <f>IFERROR(SWCT!AR17*(1+Dashboard!$D$14)^($B17-$B$11),"-")</f>
        <v>2.6875518039094302E-3</v>
      </c>
      <c r="AT17" s="36">
        <v>2024</v>
      </c>
      <c r="AU17" s="47"/>
      <c r="AV17" s="51">
        <f>IFERROR(SWCT!AV17*(1+Dashboard!$D$14)^($B17-$B$11),"-")</f>
        <v>3.4488492098127772E-2</v>
      </c>
      <c r="AW17" s="49">
        <f>IFERROR(SWCT!AW17*(1+Dashboard!$D$14)^($B17-$B$11),"-")</f>
        <v>2.534505338513824E-2</v>
      </c>
      <c r="AX17" s="49">
        <f>IFERROR(SWCT!AX17*(1+Dashboard!$D$14)^($B17-$B$11),"-")</f>
        <v>2.4036320716710996E-2</v>
      </c>
      <c r="AY17" s="52">
        <f>IFERROR(SWCT!AY17*(1+Dashboard!$D$14)^($B17-$B$11),"-")</f>
        <v>1.784888646461695E-2</v>
      </c>
      <c r="AZ17" s="53" t="str">
        <f>IFERROR(SWCT!AZ17*(1+Dashboard!$D$14)^($B17-$B$11),"-")</f>
        <v>-</v>
      </c>
      <c r="BA17" s="55">
        <f>IFERROR(SWCT!BA17*(1+Dashboard!$D$14)^($B17-$B$11),"-")</f>
        <v>49.798529034683405</v>
      </c>
      <c r="BB17" s="109" t="str">
        <f>IFERROR(AZ17*(1+Dashboard!$D$8),"-")</f>
        <v>-</v>
      </c>
      <c r="BC17" s="119">
        <f>IFERROR(BA17*(1+Dashboard!$D$7)*(1+Dashboard!$D$8)*(1+Dashboard!$D$10),"-")</f>
        <v>59.014364334311608</v>
      </c>
      <c r="BD17" s="112">
        <f>IF(AND(BB17="-",BC17="-"),"-",IFERROR(BB17*Dashboard!$D$9,0)+IFERROR(BC17*(1-Dashboard!$D$9),0))</f>
        <v>29.507182167155804</v>
      </c>
      <c r="BE17" s="51">
        <f>IFERROR(SWCT!BE17*(1+Dashboard!$D$14)^($B17-$B$11),"-")</f>
        <v>4.4510677690786232E-2</v>
      </c>
      <c r="BF17" s="49">
        <f>IFERROR(SWCT!BF17*(1+Dashboard!$D$14)^($B17-$B$11),"-")</f>
        <v>3.2710200813415656E-2</v>
      </c>
      <c r="BG17" s="49">
        <f>IFERROR(SWCT!BG17*(1+Dashboard!$D$14)^($B17-$B$11),"-")</f>
        <v>3.1021156890531889E-2</v>
      </c>
      <c r="BH17" s="52">
        <f>IFERROR(SWCT!BH17*(1+Dashboard!$D$14)^($B17-$B$11),"-")</f>
        <v>2.3035684781624009E-2</v>
      </c>
      <c r="BI17" s="53" t="str">
        <f>IFERROR(SWCT!BI17*(1+Dashboard!$D$14)^($B17-$B$11),"-")</f>
        <v>-</v>
      </c>
      <c r="BJ17" s="55">
        <f>IFERROR(SWCT!BJ17*(1+Dashboard!$D$14)^($B17-$B$11),"-")</f>
        <v>28.904618842685252</v>
      </c>
      <c r="BK17" s="109" t="str">
        <f>IFERROR(BI17*(1+Dashboard!$D$8),"-")</f>
        <v>-</v>
      </c>
      <c r="BL17" s="119">
        <f>IFERROR(BJ17*(1+Dashboard!$D$7)*(1+Dashboard!$D$8)*(1+Dashboard!$D$10),"-")</f>
        <v>34.253776976797816</v>
      </c>
      <c r="BM17" s="112">
        <f>IF(AND(BK17="-",BL17="-"),"-",IFERROR(BK17*Dashboard!$D$9,0)+IFERROR(BL17*(1-Dashboard!$D$9),0))</f>
        <v>17.126888488398908</v>
      </c>
      <c r="BO17" s="36">
        <v>2024</v>
      </c>
      <c r="BP17" s="47"/>
      <c r="BQ17" s="59">
        <f>IFERROR(SWCT!BQ17*(1+Dashboard!$D$14)^($B17-$B$11),"-")</f>
        <v>105.859267410816</v>
      </c>
      <c r="BR17" s="53" t="str">
        <f>IFERROR(SWCT!BR17*(1+Dashboard!$D$14)^($B17-$B$11),"-")</f>
        <v>-</v>
      </c>
      <c r="BS17" s="57">
        <f>IFERROR(SWCT!BS17*(1+Dashboard!$D$14)^($B17-$B$11),"-")</f>
        <v>5.2208682248106353</v>
      </c>
      <c r="BT17" s="112">
        <f>IF(AND(BR17="-",BS17="-"),"-",IFERROR(BR17*Dashboard!$D$9,0)+IFERROR(BS17*(1-Dashboard!$D$9),0))</f>
        <v>2.6104341124053176</v>
      </c>
      <c r="BU17" s="53">
        <f>IFERROR(SWCT!BU17*(1+Dashboard!$D$14)^($B17-$B$11),"-")</f>
        <v>0.11261624192640002</v>
      </c>
      <c r="BV17" s="57">
        <f>IFERROR(SWCT!BV17*(1+Dashboard!$D$14)^($B17-$B$11),"-")</f>
        <v>7.0280254357819869</v>
      </c>
      <c r="BW17" s="112">
        <f>IF(AND(BU17="-",BV17="-"),"-",IFERROR(BU17*Dashboard!$D$9,0)+IFERROR(BV17*(1-Dashboard!$D$9),0))</f>
        <v>3.5703208388541934</v>
      </c>
      <c r="BX17" s="112">
        <f>IFERROR(BT17*(1+Dashboard!$D$7)*(1+Dashboard!$D$8),"-")</f>
        <v>3.0448103487095626</v>
      </c>
      <c r="BY17" s="112">
        <f>IFERROR(BW17*(1+Dashboard!$D$7)*(1+Dashboard!$D$8),"-")</f>
        <v>4.1644222264395321</v>
      </c>
    </row>
    <row r="18" spans="2:77" x14ac:dyDescent="0.2">
      <c r="B18" s="36">
        <v>2025</v>
      </c>
      <c r="C18" s="47"/>
      <c r="D18" s="48">
        <f>IFERROR(SWCT!D18*(1+Dashboard!$D$14)^($B18-$B$11),"-")</f>
        <v>6.3836420138037642E-2</v>
      </c>
      <c r="E18" s="49">
        <f>IFERROR(SWCT!E18*(1+Dashboard!$D$14)^($B18-$B$11),"-")</f>
        <v>6.0313140825019436E-2</v>
      </c>
      <c r="F18" s="49">
        <f>IFERROR(SWCT!F18*(1+Dashboard!$D$14)^($B18-$B$11),"-")</f>
        <v>4.9570306370118548E-2</v>
      </c>
      <c r="G18" s="49">
        <f>IFERROR(SWCT!G18*(1+Dashboard!$D$14)^($B18-$B$11),"-")</f>
        <v>4.4372968197541968E-2</v>
      </c>
      <c r="H18" s="50">
        <f>IFERROR(SWCT!H18*(1+Dashboard!$D$14)^($B18-$B$11),"-")</f>
        <v>2.9404792266575991E-3</v>
      </c>
      <c r="I18" s="101">
        <f>IFERROR((D18+$H18)*(1+Dashboard!$D$7)*(1+Dashboard!$D$8),"-")</f>
        <v>7.7888575418980546E-2</v>
      </c>
      <c r="J18" s="102">
        <f>IFERROR((E18+$H18)*(1+Dashboard!$D$7)*(1+Dashboard!$D$8),"-")</f>
        <v>7.3779022428276109E-2</v>
      </c>
      <c r="K18" s="102">
        <f>IFERROR((F18+$H18)*(1+Dashboard!$D$7)*(1+Dashboard!$D$8),"-")</f>
        <v>6.124858032007971E-2</v>
      </c>
      <c r="L18" s="103">
        <f>IFERROR((G18+$H18)*(1+Dashboard!$D$7)*(1+Dashboard!$D$8),"-")</f>
        <v>5.5186405075586385E-2</v>
      </c>
      <c r="M18" s="53">
        <f>IFERROR(SWCT!M18*(1+Dashboard!$D$14)^($B18-$B$11),"-")</f>
        <v>75.411214081175231</v>
      </c>
      <c r="N18" s="54">
        <f>IFERROR(SWCT!N18*(1+Dashboard!$D$14)^($B18-$B$11),"-")</f>
        <v>61.920147882052973</v>
      </c>
      <c r="O18" s="109">
        <f>M18*(1+Dashboard!$D$8)</f>
        <v>81.444111207669252</v>
      </c>
      <c r="P18" s="111">
        <f>N18*(1+Dashboard!$D$10)*(1+Dashboard!$D$7)*(1+Dashboard!$D$8)</f>
        <v>73.379239057460623</v>
      </c>
      <c r="Q18" s="112">
        <f>O18*Dashboard!$D$9+P18*(1-Dashboard!$D$9)</f>
        <v>77.411675132564937</v>
      </c>
      <c r="R18" s="51">
        <f>IFERROR(SWCT!R18*(1+Dashboard!$D$14)^($B18-$B$11),"-")</f>
        <v>4.8304570390591793E-2</v>
      </c>
      <c r="S18" s="49">
        <f>IFERROR(SWCT!S18*(1+Dashboard!$D$14)^($B18-$B$11),"-")</f>
        <v>4.9334042714627178E-2</v>
      </c>
      <c r="T18" s="49">
        <f>IFERROR(SWCT!T18*(1+Dashboard!$D$14)^($B18-$B$11),"-")</f>
        <v>4.7056660259769151E-2</v>
      </c>
      <c r="U18" s="52">
        <f>IFERROR(SWCT!U18*(1+Dashboard!$D$14)^($B18-$B$11),"-")</f>
        <v>4.7355682523701273E-2</v>
      </c>
      <c r="W18" s="36">
        <v>2025</v>
      </c>
      <c r="X18" s="47"/>
      <c r="Y18" s="51">
        <f>IFERROR(SWCT!Y18*(1+Dashboard!$D$14)^($B18-$B$11),"-")</f>
        <v>6.6762362144177165E-3</v>
      </c>
      <c r="Z18" s="49">
        <f>IFERROR(SWCT!Z18*(1+Dashboard!$D$14)^($B18-$B$11),"-")</f>
        <v>4.9185100131276206E-3</v>
      </c>
      <c r="AA18" s="49">
        <f>IFERROR(SWCT!AA18*(1+Dashboard!$D$14)^($B18-$B$11),"-")</f>
        <v>5.4867411159872015E-3</v>
      </c>
      <c r="AB18" s="52">
        <f>IFERROR(SWCT!AB18*(1+Dashboard!$D$14)^($B18-$B$11),"-")</f>
        <v>3.9724821513166366E-3</v>
      </c>
      <c r="AC18" s="53" t="str">
        <f>IFERROR(SWCT!AC18*(1+Dashboard!$D$14)^($B18-$B$11),"-")</f>
        <v>-</v>
      </c>
      <c r="AD18" s="55">
        <f>IFERROR(SWCT!AD18*(1+Dashboard!$D$14)^($B18-$B$11),"-")</f>
        <v>257.89967814919476</v>
      </c>
      <c r="AE18" s="109" t="str">
        <f>IFERROR(AC18*(1+Dashboard!$D$8),"-")</f>
        <v>-</v>
      </c>
      <c r="AF18" s="119">
        <f>IFERROR(AD18*(1+Dashboard!$D$7)*(1+Dashboard!$D$8)*(1+Dashboard!$D$10),"-")</f>
        <v>305.62721154671237</v>
      </c>
      <c r="AG18" s="112">
        <f>IF(AND(AE18="-",AF18="-"),"-",IFERROR(AE18*Dashboard!$D$9,0)+IFERROR(AF18*(1-Dashboard!$D$9),0))</f>
        <v>152.81360577335619</v>
      </c>
      <c r="AH18" s="51">
        <f>IFERROR(SWCT!AH18*(1+Dashboard!$D$14)^($B18-$B$11),"-")</f>
        <v>9.1901301978413313E-3</v>
      </c>
      <c r="AI18" s="49">
        <f>IFERROR(SWCT!AI18*(1+Dashboard!$D$14)^($B18-$B$11),"-")</f>
        <v>6.7705434541715757E-3</v>
      </c>
      <c r="AJ18" s="49">
        <f>IFERROR(SWCT!AJ18*(1+Dashboard!$D$14)^($B18-$B$11),"-")</f>
        <v>7.5527383391376076E-3</v>
      </c>
      <c r="AK18" s="52">
        <f>IFERROR(SWCT!AK18*(1+Dashboard!$D$14)^($B18-$B$11),"-")</f>
        <v>5.4682948605623612E-3</v>
      </c>
      <c r="AL18" s="53" t="str">
        <f>IFERROR(SWCT!AL18*(1+Dashboard!$D$14)^($B18-$B$11),"-")</f>
        <v>-</v>
      </c>
      <c r="AM18" s="55">
        <f>IFERROR(SWCT!AM18*(1+Dashboard!$D$14)^($B18-$B$11),"-")</f>
        <v>202.26110346150455</v>
      </c>
      <c r="AN18" s="109" t="str">
        <f>IFERROR(AL18*(1+Dashboard!$D$8),"-")</f>
        <v>-</v>
      </c>
      <c r="AO18" s="119">
        <f>IFERROR(AM18*(1+Dashboard!$D$7)*(1+Dashboard!$D$8)*(1+Dashboard!$D$10),"-")</f>
        <v>239.69202869473889</v>
      </c>
      <c r="AP18" s="112">
        <f>IF(AND(AN18="-",AO18="-"),"-",IFERROR(AN18*Dashboard!$D$9,0)+IFERROR(AO18*(1-Dashboard!$D$9),0))</f>
        <v>119.84601434736945</v>
      </c>
      <c r="AQ18" s="56">
        <f>IFERROR(SWCT!AQ18*(1+Dashboard!$D$14)^($B18-$B$11),"-")</f>
        <v>2.0909094512890653E-3</v>
      </c>
      <c r="AR18" s="58">
        <f>IFERROR(SWCT!AR18*(1+Dashboard!$D$14)^($B18-$B$11),"-")</f>
        <v>2.0909094512890653E-3</v>
      </c>
      <c r="AT18" s="36">
        <v>2025</v>
      </c>
      <c r="AU18" s="47"/>
      <c r="AV18" s="51">
        <f>IFERROR(SWCT!AV18*(1+Dashboard!$D$14)^($B18-$B$11),"-")</f>
        <v>2.3422515346408605E-2</v>
      </c>
      <c r="AW18" s="49">
        <f>IFERROR(SWCT!AW18*(1+Dashboard!$D$14)^($B18-$B$11),"-")</f>
        <v>1.7268433611218267E-2</v>
      </c>
      <c r="AX18" s="49">
        <f>IFERROR(SWCT!AX18*(1+Dashboard!$D$14)^($B18-$B$11),"-")</f>
        <v>1.828099607536025E-2</v>
      </c>
      <c r="AY18" s="52">
        <f>IFERROR(SWCT!AY18*(1+Dashboard!$D$14)^($B18-$B$11),"-")</f>
        <v>1.3324190998672507E-2</v>
      </c>
      <c r="AZ18" s="53" t="str">
        <f>IFERROR(SWCT!AZ18*(1+Dashboard!$D$14)^($B18-$B$11),"-")</f>
        <v>-</v>
      </c>
      <c r="BA18" s="55">
        <f>IFERROR(SWCT!BA18*(1+Dashboard!$D$14)^($B18-$B$11),"-")</f>
        <v>833.63549436027461</v>
      </c>
      <c r="BB18" s="109" t="str">
        <f>IFERROR(AZ18*(1+Dashboard!$D$8),"-")</f>
        <v>-</v>
      </c>
      <c r="BC18" s="119">
        <f>IFERROR(BA18*(1+Dashboard!$D$7)*(1+Dashboard!$D$8)*(1+Dashboard!$D$10),"-")</f>
        <v>987.9100796717737</v>
      </c>
      <c r="BD18" s="112">
        <f>IF(AND(BB18="-",BC18="-"),"-",IFERROR(BB18*Dashboard!$D$9,0)+IFERROR(BC18*(1-Dashboard!$D$9),0))</f>
        <v>493.95503983588685</v>
      </c>
      <c r="BE18" s="51">
        <f>IFERROR(SWCT!BE18*(1+Dashboard!$D$14)^($B18-$B$11),"-")</f>
        <v>3.2242113472494283E-2</v>
      </c>
      <c r="BF18" s="49">
        <f>IFERROR(SWCT!BF18*(1+Dashboard!$D$14)^($B18-$B$11),"-")</f>
        <v>2.3770751678491429E-2</v>
      </c>
      <c r="BG18" s="49">
        <f>IFERROR(SWCT!BG18*(1+Dashboard!$D$14)^($B18-$B$11),"-")</f>
        <v>2.5164588052767094E-2</v>
      </c>
      <c r="BH18" s="52">
        <f>IFERROR(SWCT!BH18*(1+Dashboard!$D$14)^($B18-$B$11),"-")</f>
        <v>1.8341329774142167E-2</v>
      </c>
      <c r="BI18" s="53" t="str">
        <f>IFERROR(SWCT!BI18*(1+Dashboard!$D$14)^($B18-$B$11),"-")</f>
        <v>-</v>
      </c>
      <c r="BJ18" s="55">
        <f>IFERROR(SWCT!BJ18*(1+Dashboard!$D$14)^($B18-$B$11),"-")</f>
        <v>653.78924155323716</v>
      </c>
      <c r="BK18" s="109" t="str">
        <f>IFERROR(BI18*(1+Dashboard!$D$8),"-")</f>
        <v>-</v>
      </c>
      <c r="BL18" s="119">
        <f>IFERROR(BJ18*(1+Dashboard!$D$7)*(1+Dashboard!$D$8)*(1+Dashboard!$D$10),"-")</f>
        <v>774.78104768925914</v>
      </c>
      <c r="BM18" s="112">
        <f>IF(AND(BK18="-",BL18="-"),"-",IFERROR(BK18*Dashboard!$D$9,0)+IFERROR(BL18*(1-Dashboard!$D$9),0))</f>
        <v>387.39052384462957</v>
      </c>
      <c r="BO18" s="36">
        <v>2025</v>
      </c>
      <c r="BP18" s="47"/>
      <c r="BQ18" s="59">
        <f>IFERROR(SWCT!BQ18*(1+Dashboard!$D$14)^($B18-$B$11),"-")</f>
        <v>107.9764527590323</v>
      </c>
      <c r="BR18" s="53" t="str">
        <f>IFERROR(SWCT!BR18*(1+Dashboard!$D$14)^($B18-$B$11),"-")</f>
        <v>-</v>
      </c>
      <c r="BS18" s="57">
        <f>IFERROR(SWCT!BS18*(1+Dashboard!$D$14)^($B18-$B$11),"-")</f>
        <v>9.5076236207130975</v>
      </c>
      <c r="BT18" s="112">
        <f>IF(AND(BR18="-",BS18="-"),"-",IFERROR(BR18*Dashboard!$D$9,0)+IFERROR(BS18*(1-Dashboard!$D$9),0))</f>
        <v>4.7538118103565488</v>
      </c>
      <c r="BU18" s="53" t="str">
        <f>IFERROR(SWCT!BU18*(1+Dashboard!$D$14)^($B18-$B$11),"-")</f>
        <v>-</v>
      </c>
      <c r="BV18" s="57">
        <f>IFERROR(SWCT!BV18*(1+Dashboard!$D$14)^($B18-$B$11),"-")</f>
        <v>10.31267191227634</v>
      </c>
      <c r="BW18" s="112">
        <f>IF(AND(BU18="-",BV18="-"),"-",IFERROR(BU18*Dashboard!$D$9,0)+IFERROR(BV18*(1-Dashboard!$D$9),0))</f>
        <v>5.1563359561381699</v>
      </c>
      <c r="BX18" s="112">
        <f>IFERROR(BT18*(1+Dashboard!$D$7)*(1+Dashboard!$D$8),"-")</f>
        <v>5.5448460955998797</v>
      </c>
      <c r="BY18" s="112">
        <f>IFERROR(BW18*(1+Dashboard!$D$7)*(1+Dashboard!$D$8),"-")</f>
        <v>6.0143502592395617</v>
      </c>
    </row>
    <row r="19" spans="2:77" x14ac:dyDescent="0.2">
      <c r="B19" s="36">
        <v>2026</v>
      </c>
      <c r="C19" s="47"/>
      <c r="D19" s="48">
        <f>IFERROR(SWCT!D19*(1+Dashboard!$D$14)^($B19-$B$11),"-")</f>
        <v>6.5080472142862278E-2</v>
      </c>
      <c r="E19" s="49">
        <f>IFERROR(SWCT!E19*(1+Dashboard!$D$14)^($B19-$B$11),"-")</f>
        <v>6.0971887637130198E-2</v>
      </c>
      <c r="F19" s="49">
        <f>IFERROR(SWCT!F19*(1+Dashboard!$D$14)^($B19-$B$11),"-")</f>
        <v>5.4865422591181226E-2</v>
      </c>
      <c r="G19" s="49">
        <f>IFERROR(SWCT!G19*(1+Dashboard!$D$14)^($B19-$B$11),"-")</f>
        <v>4.8027832186495263E-2</v>
      </c>
      <c r="H19" s="50">
        <f>IFERROR(SWCT!H19*(1+Dashboard!$D$14)^($B19-$B$11),"-")</f>
        <v>2.4812825621695865E-3</v>
      </c>
      <c r="I19" s="101">
        <f>IFERROR((D19+$H19)*(1+Dashboard!$D$7)*(1+Dashboard!$D$8),"-")</f>
        <v>7.8804030687949181E-2</v>
      </c>
      <c r="J19" s="102">
        <f>IFERROR((E19+$H19)*(1+Dashboard!$D$7)*(1+Dashboard!$D$8),"-")</f>
        <v>7.4011777720463287E-2</v>
      </c>
      <c r="K19" s="102">
        <f>IFERROR((F19+$H19)*(1+Dashboard!$D$7)*(1+Dashboard!$D$8),"-")</f>
        <v>6.6889196890868405E-2</v>
      </c>
      <c r="L19" s="103">
        <f>IFERROR((G19+$H19)*(1+Dashboard!$D$7)*(1+Dashboard!$D$8),"-")</f>
        <v>5.8913831442842686E-2</v>
      </c>
      <c r="M19" s="53">
        <f>IFERROR(SWCT!M19*(1+Dashboard!$D$14)^($B19-$B$11),"-")</f>
        <v>83.375281552121209</v>
      </c>
      <c r="N19" s="54">
        <f>IFERROR(SWCT!N19*(1+Dashboard!$D$14)^($B19-$B$11),"-")</f>
        <v>87.719133720986747</v>
      </c>
      <c r="O19" s="109">
        <f>M19*(1+Dashboard!$D$8)</f>
        <v>90.045304076290904</v>
      </c>
      <c r="P19" s="111">
        <f>N19*(1+Dashboard!$D$10)*(1+Dashboard!$D$7)*(1+Dashboard!$D$8)</f>
        <v>103.9526471333135</v>
      </c>
      <c r="Q19" s="112">
        <f>O19*Dashboard!$D$9+P19*(1-Dashboard!$D$9)</f>
        <v>96.998975604802212</v>
      </c>
      <c r="R19" s="51">
        <f>IFERROR(SWCT!R19*(1+Dashboard!$D$14)^($B19-$B$11),"-")</f>
        <v>4.8876991475433604E-2</v>
      </c>
      <c r="S19" s="49">
        <f>IFERROR(SWCT!S19*(1+Dashboard!$D$14)^($B19-$B$11),"-")</f>
        <v>4.9918663300670921E-2</v>
      </c>
      <c r="T19" s="49">
        <f>IFERROR(SWCT!T19*(1+Dashboard!$D$14)^($B19-$B$11),"-")</f>
        <v>4.7614293301469393E-2</v>
      </c>
      <c r="U19" s="52">
        <f>IFERROR(SWCT!U19*(1+Dashboard!$D$14)^($B19-$B$11),"-")</f>
        <v>4.7916859053053464E-2</v>
      </c>
      <c r="W19" s="36">
        <v>2026</v>
      </c>
      <c r="X19" s="47"/>
      <c r="Y19" s="51">
        <f>IFERROR(SWCT!Y19*(1+Dashboard!$D$14)^($B19-$B$11),"-")</f>
        <v>3.5756173446724816E-3</v>
      </c>
      <c r="Z19" s="49">
        <f>IFERROR(SWCT!Z19*(1+Dashboard!$D$14)^($B19-$B$11),"-")</f>
        <v>2.5857091909697759E-3</v>
      </c>
      <c r="AA19" s="49">
        <f>IFERROR(SWCT!AA19*(1+Dashboard!$D$14)^($B19-$B$11),"-")</f>
        <v>3.2173868119128065E-3</v>
      </c>
      <c r="AB19" s="52">
        <f>IFERROR(SWCT!AB19*(1+Dashboard!$D$14)^($B19-$B$11),"-")</f>
        <v>2.2469469579952809E-3</v>
      </c>
      <c r="AC19" s="53" t="str">
        <f>IFERROR(SWCT!AC19*(1+Dashboard!$D$14)^($B19-$B$11),"-")</f>
        <v>-</v>
      </c>
      <c r="AD19" s="55">
        <f>IFERROR(SWCT!AD19*(1+Dashboard!$D$14)^($B19-$B$11),"-")</f>
        <v>309.32653046986565</v>
      </c>
      <c r="AE19" s="109" t="str">
        <f>IFERROR(AC19*(1+Dashboard!$D$8),"-")</f>
        <v>-</v>
      </c>
      <c r="AF19" s="119">
        <f>IFERROR(AD19*(1+Dashboard!$D$7)*(1+Dashboard!$D$8)*(1+Dashboard!$D$10),"-")</f>
        <v>366.57124058229215</v>
      </c>
      <c r="AG19" s="112">
        <f>IF(AND(AE19="-",AF19="-"),"-",IFERROR(AE19*Dashboard!$D$9,0)+IFERROR(AF19*(1-Dashboard!$D$9),0))</f>
        <v>183.28562029114607</v>
      </c>
      <c r="AH19" s="51">
        <f>IFERROR(SWCT!AH19*(1+Dashboard!$D$14)^($B19-$B$11),"-")</f>
        <v>6.6253068536038821E-3</v>
      </c>
      <c r="AI19" s="49">
        <f>IFERROR(SWCT!AI19*(1+Dashboard!$D$14)^($B19-$B$11),"-")</f>
        <v>4.7910934456907818E-3</v>
      </c>
      <c r="AJ19" s="49">
        <f>IFERROR(SWCT!AJ19*(1+Dashboard!$D$14)^($B19-$B$11),"-")</f>
        <v>5.9615369433815004E-3</v>
      </c>
      <c r="AK19" s="52">
        <f>IFERROR(SWCT!AK19*(1+Dashboard!$D$14)^($B19-$B$11),"-")</f>
        <v>4.163396595743417E-3</v>
      </c>
      <c r="AL19" s="53" t="str">
        <f>IFERROR(SWCT!AL19*(1+Dashboard!$D$14)^($B19-$B$11),"-")</f>
        <v>-</v>
      </c>
      <c r="AM19" s="55">
        <f>IFERROR(SWCT!AM19*(1+Dashboard!$D$14)^($B19-$B$11),"-")</f>
        <v>279.7629008851851</v>
      </c>
      <c r="AN19" s="109" t="str">
        <f>IFERROR(AL19*(1+Dashboard!$D$8),"-")</f>
        <v>-</v>
      </c>
      <c r="AO19" s="119">
        <f>IFERROR(AM19*(1+Dashboard!$D$7)*(1+Dashboard!$D$8)*(1+Dashboard!$D$10),"-")</f>
        <v>331.53649475395969</v>
      </c>
      <c r="AP19" s="112">
        <f>IF(AND(AN19="-",AO19="-"),"-",IFERROR(AN19*Dashboard!$D$9,0)+IFERROR(AO19*(1-Dashboard!$D$9),0))</f>
        <v>165.76824737697984</v>
      </c>
      <c r="AQ19" s="56">
        <f>IFERROR(SWCT!AQ19*(1+Dashboard!$D$14)^($B19-$B$11),"-")</f>
        <v>1.4921734913798965E-3</v>
      </c>
      <c r="AR19" s="58">
        <f>IFERROR(SWCT!AR19*(1+Dashboard!$D$14)^($B19-$B$11),"-")</f>
        <v>1.4921734913798965E-3</v>
      </c>
      <c r="AT19" s="36">
        <v>2026</v>
      </c>
      <c r="AU19" s="47"/>
      <c r="AV19" s="51">
        <f>IFERROR(SWCT!AV19*(1+Dashboard!$D$14)^($B19-$B$11),"-")</f>
        <v>1.2496922081587319E-2</v>
      </c>
      <c r="AW19" s="49">
        <f>IFERROR(SWCT!AW19*(1+Dashboard!$D$14)^($B19-$B$11),"-")</f>
        <v>9.0153755100386614E-3</v>
      </c>
      <c r="AX19" s="49">
        <f>IFERROR(SWCT!AX19*(1+Dashboard!$D$14)^($B19-$B$11),"-")</f>
        <v>1.0559484721116662E-2</v>
      </c>
      <c r="AY19" s="52">
        <f>IFERROR(SWCT!AY19*(1+Dashboard!$D$14)^($B19-$B$11),"-")</f>
        <v>7.3897892055830843E-3</v>
      </c>
      <c r="AZ19" s="53" t="str">
        <f>IFERROR(SWCT!AZ19*(1+Dashboard!$D$14)^($B19-$B$11),"-")</f>
        <v>-</v>
      </c>
      <c r="BA19" s="55">
        <f>IFERROR(SWCT!BA19*(1+Dashboard!$D$14)^($B19-$B$11),"-")</f>
        <v>1005.3646318041534</v>
      </c>
      <c r="BB19" s="109" t="str">
        <f>IFERROR(AZ19*(1+Dashboard!$D$8),"-")</f>
        <v>-</v>
      </c>
      <c r="BC19" s="119">
        <f>IFERROR(BA19*(1+Dashboard!$D$7)*(1+Dashboard!$D$8)*(1+Dashboard!$D$10),"-")</f>
        <v>1191.4198234409466</v>
      </c>
      <c r="BD19" s="112">
        <f>IF(AND(BB19="-",BC19="-"),"-",IFERROR(BB19*Dashboard!$D$9,0)+IFERROR(BC19*(1-Dashboard!$D$9),0))</f>
        <v>595.70991172047331</v>
      </c>
      <c r="BE19" s="51">
        <f>IFERROR(SWCT!BE19*(1+Dashboard!$D$14)^($B19-$B$11),"-")</f>
        <v>2.31557058641794E-2</v>
      </c>
      <c r="BF19" s="49">
        <f>IFERROR(SWCT!BF19*(1+Dashboard!$D$14)^($B19-$B$11),"-")</f>
        <v>1.6704703942513967E-2</v>
      </c>
      <c r="BG19" s="49">
        <f>IFERROR(SWCT!BG19*(1+Dashboard!$D$14)^($B19-$B$11),"-")</f>
        <v>1.9565803538115416E-2</v>
      </c>
      <c r="BH19" s="52">
        <f>IFERROR(SWCT!BH19*(1+Dashboard!$D$14)^($B19-$B$11),"-")</f>
        <v>1.3692634404345689E-2</v>
      </c>
      <c r="BI19" s="53" t="str">
        <f>IFERROR(SWCT!BI19*(1+Dashboard!$D$14)^($B19-$B$11),"-")</f>
        <v>-</v>
      </c>
      <c r="BJ19" s="55">
        <f>IFERROR(SWCT!BJ19*(1+Dashboard!$D$14)^($B19-$B$11),"-")</f>
        <v>909.27773124942632</v>
      </c>
      <c r="BK19" s="109" t="str">
        <f>IFERROR(BI19*(1+Dashboard!$D$8),"-")</f>
        <v>-</v>
      </c>
      <c r="BL19" s="119">
        <f>IFERROR(BJ19*(1+Dashboard!$D$7)*(1+Dashboard!$D$8)*(1+Dashboard!$D$10),"-")</f>
        <v>1077.5508504610004</v>
      </c>
      <c r="BM19" s="112">
        <f>IF(AND(BK19="-",BL19="-"),"-",IFERROR(BK19*Dashboard!$D$9,0)+IFERROR(BL19*(1-Dashboard!$D$9),0))</f>
        <v>538.77542523050022</v>
      </c>
      <c r="BO19" s="36">
        <v>2026</v>
      </c>
      <c r="BP19" s="47"/>
      <c r="BQ19" s="59">
        <f>IFERROR(SWCT!BQ19*(1+Dashboard!$D$14)^($B19-$B$11),"-")</f>
        <v>110.13598181421295</v>
      </c>
      <c r="BR19" s="53" t="str">
        <f>IFERROR(SWCT!BR19*(1+Dashboard!$D$14)^($B19-$B$11),"-")</f>
        <v>-</v>
      </c>
      <c r="BS19" s="57">
        <f>IFERROR(SWCT!BS19*(1+Dashboard!$D$14)^($B19-$B$11),"-")</f>
        <v>8.9350138094788871</v>
      </c>
      <c r="BT19" s="112">
        <f>IF(AND(BR19="-",BS19="-"),"-",IFERROR(BR19*Dashboard!$D$9,0)+IFERROR(BS19*(1-Dashboard!$D$9),0))</f>
        <v>4.4675069047394436</v>
      </c>
      <c r="BU19" s="53" t="str">
        <f>IFERROR(SWCT!BU19*(1+Dashboard!$D$14)^($B19-$B$11),"-")</f>
        <v>-</v>
      </c>
      <c r="BV19" s="57">
        <f>IFERROR(SWCT!BV19*(1+Dashboard!$D$14)^($B19-$B$11),"-")</f>
        <v>10.572985211139697</v>
      </c>
      <c r="BW19" s="112">
        <f>IF(AND(BU19="-",BV19="-"),"-",IFERROR(BU19*Dashboard!$D$9,0)+IFERROR(BV19*(1-Dashboard!$D$9),0))</f>
        <v>5.2864926055698485</v>
      </c>
      <c r="BX19" s="112">
        <f>IFERROR(BT19*(1+Dashboard!$D$7)*(1+Dashboard!$D$8),"-")</f>
        <v>5.2109000536880874</v>
      </c>
      <c r="BY19" s="112">
        <f>IFERROR(BW19*(1+Dashboard!$D$7)*(1+Dashboard!$D$8),"-")</f>
        <v>6.1661649751366712</v>
      </c>
    </row>
    <row r="20" spans="2:77" x14ac:dyDescent="0.2">
      <c r="B20" s="36">
        <v>2027</v>
      </c>
      <c r="C20" s="47"/>
      <c r="D20" s="48">
        <f>IFERROR(SWCT!D20*(1+Dashboard!$D$14)^($B20-$B$11),"-")</f>
        <v>7.2143637854691287E-2</v>
      </c>
      <c r="E20" s="49">
        <f>IFERROR(SWCT!E20*(1+Dashboard!$D$14)^($B20-$B$11),"-")</f>
        <v>6.7409123754911968E-2</v>
      </c>
      <c r="F20" s="49">
        <f>IFERROR(SWCT!F20*(1+Dashboard!$D$14)^($B20-$B$11),"-")</f>
        <v>5.3504721210270556E-2</v>
      </c>
      <c r="G20" s="49">
        <f>IFERROR(SWCT!G20*(1+Dashboard!$D$14)^($B20-$B$11),"-")</f>
        <v>4.6479527295758237E-2</v>
      </c>
      <c r="H20" s="50">
        <f>IFERROR(SWCT!H20*(1+Dashboard!$D$14)^($B20-$B$11),"-")</f>
        <v>1.9519016982206612E-3</v>
      </c>
      <c r="I20" s="101">
        <f>IFERROR((D20+$H20)*(1+Dashboard!$D$7)*(1+Dashboard!$D$8),"-")</f>
        <v>8.6425037334516508E-2</v>
      </c>
      <c r="J20" s="102">
        <f>IFERROR((E20+$H20)*(1+Dashboard!$D$7)*(1+Dashboard!$D$8),"-")</f>
        <v>8.0902700088533924E-2</v>
      </c>
      <c r="K20" s="102">
        <f>IFERROR((F20+$H20)*(1+Dashboard!$D$7)*(1+Dashboard!$D$8),"-")</f>
        <v>6.4684604960464159E-2</v>
      </c>
      <c r="L20" s="103">
        <f>IFERROR((G20+$H20)*(1+Dashboard!$D$7)*(1+Dashboard!$D$8),"-")</f>
        <v>5.6490418778576995E-2</v>
      </c>
      <c r="M20" s="53">
        <f>IFERROR(SWCT!M20*(1+Dashboard!$D$14)^($B20-$B$11),"-")</f>
        <v>91.842863898624586</v>
      </c>
      <c r="N20" s="54">
        <f>IFERROR(SWCT!N20*(1+Dashboard!$D$14)^($B20-$B$11),"-")</f>
        <v>106.99693644189765</v>
      </c>
      <c r="O20" s="109">
        <f>M20*(1+Dashboard!$D$8)</f>
        <v>99.190293010514566</v>
      </c>
      <c r="P20" s="111">
        <f>N20*(1+Dashboard!$D$10)*(1+Dashboard!$D$7)*(1+Dashboard!$D$8)</f>
        <v>126.7980462924827</v>
      </c>
      <c r="Q20" s="112">
        <f>O20*Dashboard!$D$9+P20*(1-Dashboard!$D$9)</f>
        <v>112.99416965149862</v>
      </c>
      <c r="R20" s="51">
        <f>IFERROR(SWCT!R20*(1+Dashboard!$D$14)^($B20-$B$11),"-")</f>
        <v>4.9487086824310876E-2</v>
      </c>
      <c r="S20" s="49">
        <f>IFERROR(SWCT!S20*(1+Dashboard!$D$14)^($B20-$B$11),"-")</f>
        <v>5.0541761068814389E-2</v>
      </c>
      <c r="T20" s="49">
        <f>IFERROR(SWCT!T20*(1+Dashboard!$D$14)^($B20-$B$11),"-")</f>
        <v>4.8208627322578392E-2</v>
      </c>
      <c r="U20" s="52">
        <f>IFERROR(SWCT!U20*(1+Dashboard!$D$14)^($B20-$B$11),"-")</f>
        <v>4.8514969778746739E-2</v>
      </c>
      <c r="W20" s="36">
        <v>2027</v>
      </c>
      <c r="X20" s="47"/>
      <c r="Y20" s="51">
        <f>IFERROR(SWCT!Y20*(1+Dashboard!$D$14)^($B20-$B$11),"-")</f>
        <v>2.246337716653223E-3</v>
      </c>
      <c r="Z20" s="49">
        <f>IFERROR(SWCT!Z20*(1+Dashboard!$D$14)^($B20-$B$11),"-")</f>
        <v>1.6434563118047476E-3</v>
      </c>
      <c r="AA20" s="49">
        <f>IFERROR(SWCT!AA20*(1+Dashboard!$D$14)^($B20-$B$11),"-")</f>
        <v>1.7789564402562151E-3</v>
      </c>
      <c r="AB20" s="52">
        <f>IFERROR(SWCT!AB20*(1+Dashboard!$D$14)^($B20-$B$11),"-")</f>
        <v>1.2353478306915769E-3</v>
      </c>
      <c r="AC20" s="53" t="str">
        <f>IFERROR(SWCT!AC20*(1+Dashboard!$D$14)^($B20-$B$11),"-")</f>
        <v>-</v>
      </c>
      <c r="AD20" s="55">
        <f>IFERROR(SWCT!AD20*(1+Dashboard!$D$14)^($B20-$B$11),"-")</f>
        <v>308.98879043130745</v>
      </c>
      <c r="AE20" s="109" t="str">
        <f>IFERROR(AC20*(1+Dashboard!$D$8),"-")</f>
        <v>-</v>
      </c>
      <c r="AF20" s="119">
        <f>IFERROR(AD20*(1+Dashboard!$D$7)*(1+Dashboard!$D$8)*(1+Dashboard!$D$10),"-")</f>
        <v>366.1709975616223</v>
      </c>
      <c r="AG20" s="112">
        <f>IF(AND(AE20="-",AF20="-"),"-",IFERROR(AE20*Dashboard!$D$9,0)+IFERROR(AF20*(1-Dashboard!$D$9),0))</f>
        <v>183.08549878081115</v>
      </c>
      <c r="AH20" s="51">
        <f>IFERROR(SWCT!AH20*(1+Dashboard!$D$14)^($B20-$B$11),"-")</f>
        <v>3.7894821356819625E-3</v>
      </c>
      <c r="AI20" s="49">
        <f>IFERROR(SWCT!AI20*(1+Dashboard!$D$14)^($B20-$B$11),"-")</f>
        <v>2.7724452508577431E-3</v>
      </c>
      <c r="AJ20" s="49">
        <f>IFERROR(SWCT!AJ20*(1+Dashboard!$D$14)^($B20-$B$11),"-")</f>
        <v>3.001028563305733E-3</v>
      </c>
      <c r="AK20" s="52">
        <f>IFERROR(SWCT!AK20*(1+Dashboard!$D$14)^($B20-$B$11),"-")</f>
        <v>2.0839825201055791E-3</v>
      </c>
      <c r="AL20" s="53" t="str">
        <f>IFERROR(SWCT!AL20*(1+Dashboard!$D$14)^($B20-$B$11),"-")</f>
        <v>-</v>
      </c>
      <c r="AM20" s="55">
        <f>IFERROR(SWCT!AM20*(1+Dashboard!$D$14)^($B20-$B$11),"-")</f>
        <v>332.24233418550432</v>
      </c>
      <c r="AN20" s="109" t="str">
        <f>IFERROR(AL20*(1+Dashboard!$D$8),"-")</f>
        <v>-</v>
      </c>
      <c r="AO20" s="119">
        <f>IFERROR(AM20*(1+Dashboard!$D$7)*(1+Dashboard!$D$8)*(1+Dashboard!$D$10),"-")</f>
        <v>393.72789793147581</v>
      </c>
      <c r="AP20" s="112">
        <f>IF(AND(AN20="-",AO20="-"),"-",IFERROR(AN20*Dashboard!$D$9,0)+IFERROR(AO20*(1-Dashboard!$D$9),0))</f>
        <v>196.8639489657379</v>
      </c>
      <c r="AQ20" s="56">
        <f>IFERROR(SWCT!AQ20*(1+Dashboard!$D$14)^($B20-$B$11),"-")</f>
        <v>9.0013795051155788E-4</v>
      </c>
      <c r="AR20" s="58">
        <f>IFERROR(SWCT!AR20*(1+Dashboard!$D$14)^($B20-$B$11),"-")</f>
        <v>9.0013795051155788E-4</v>
      </c>
      <c r="AT20" s="36">
        <v>2027</v>
      </c>
      <c r="AU20" s="47"/>
      <c r="AV20" s="51">
        <f>IFERROR(SWCT!AV20*(1+Dashboard!$D$14)^($B20-$B$11),"-")</f>
        <v>7.8161531359739831E-3</v>
      </c>
      <c r="AW20" s="49">
        <f>IFERROR(SWCT!AW20*(1+Dashboard!$D$14)^($B20-$B$11),"-")</f>
        <v>5.7304442751677474E-3</v>
      </c>
      <c r="AX20" s="49">
        <f>IFERROR(SWCT!AX20*(1+Dashboard!$D$14)^($B20-$B$11),"-")</f>
        <v>5.8559141840809834E-3</v>
      </c>
      <c r="AY20" s="52">
        <f>IFERROR(SWCT!AY20*(1+Dashboard!$D$14)^($B20-$B$11),"-")</f>
        <v>4.1020458575327153E-3</v>
      </c>
      <c r="AZ20" s="53" t="str">
        <f>IFERROR(SWCT!AZ20*(1+Dashboard!$D$14)^($B20-$B$11),"-")</f>
        <v>-</v>
      </c>
      <c r="BA20" s="55">
        <f>IFERROR(SWCT!BA20*(1+Dashboard!$D$14)^($B20-$B$11),"-")</f>
        <v>1004.2669183652356</v>
      </c>
      <c r="BB20" s="109" t="str">
        <f>IFERROR(AZ20*(1+Dashboard!$D$8),"-")</f>
        <v>-</v>
      </c>
      <c r="BC20" s="119">
        <f>IFERROR(BA20*(1+Dashboard!$D$7)*(1+Dashboard!$D$8)*(1+Dashboard!$D$10),"-")</f>
        <v>1190.1189645185104</v>
      </c>
      <c r="BD20" s="112">
        <f>IF(AND(BB20="-",BC20="-"),"-",IFERROR(BB20*Dashboard!$D$9,0)+IFERROR(BC20*(1-Dashboard!$D$9),0))</f>
        <v>595.05948225925522</v>
      </c>
      <c r="BE20" s="51">
        <f>IFERROR(SWCT!BE20*(1+Dashboard!$D$14)^($B20-$B$11),"-")</f>
        <v>1.3185538603098831E-2</v>
      </c>
      <c r="BF20" s="49">
        <f>IFERROR(SWCT!BF20*(1+Dashboard!$D$14)^($B20-$B$11),"-")</f>
        <v>9.6670309407538898E-3</v>
      </c>
      <c r="BG20" s="49">
        <f>IFERROR(SWCT!BG20*(1+Dashboard!$D$14)^($B20-$B$11),"-")</f>
        <v>9.8786936728833836E-3</v>
      </c>
      <c r="BH20" s="52">
        <f>IFERROR(SWCT!BH20*(1+Dashboard!$D$14)^($B20-$B$11),"-")</f>
        <v>6.9199877567955714E-3</v>
      </c>
      <c r="BI20" s="53" t="str">
        <f>IFERROR(SWCT!BI20*(1+Dashboard!$D$14)^($B20-$B$11),"-")</f>
        <v>-</v>
      </c>
      <c r="BJ20" s="55">
        <f>IFERROR(SWCT!BJ20*(1+Dashboard!$D$14)^($B20-$B$11),"-")</f>
        <v>1079.844950482521</v>
      </c>
      <c r="BK20" s="109" t="str">
        <f>IFERROR(BI20*(1+Dashboard!$D$8),"-")</f>
        <v>-</v>
      </c>
      <c r="BL20" s="119">
        <f>IFERROR(BJ20*(1+Dashboard!$D$7)*(1+Dashboard!$D$8)*(1+Dashboard!$D$10),"-")</f>
        <v>1279.6836486466975</v>
      </c>
      <c r="BM20" s="112">
        <f>IF(AND(BK20="-",BL20="-"),"-",IFERROR(BK20*Dashboard!$D$9,0)+IFERROR(BL20*(1-Dashboard!$D$9),0))</f>
        <v>639.84182432334876</v>
      </c>
      <c r="BO20" s="36">
        <v>2027</v>
      </c>
      <c r="BP20" s="47"/>
      <c r="BQ20" s="59">
        <f>IFERROR(SWCT!BQ20*(1+Dashboard!$D$14)^($B20-$B$11),"-")</f>
        <v>112.33870145049721</v>
      </c>
      <c r="BR20" s="53" t="str">
        <f>IFERROR(SWCT!BR20*(1+Dashboard!$D$14)^($B20-$B$11),"-")</f>
        <v>-</v>
      </c>
      <c r="BS20" s="57">
        <f>IFERROR(SWCT!BS20*(1+Dashboard!$D$14)^($B20-$B$11),"-")</f>
        <v>7.655971940628068</v>
      </c>
      <c r="BT20" s="112">
        <f>IF(AND(BR20="-",BS20="-"),"-",IFERROR(BR20*Dashboard!$D$9,0)+IFERROR(BS20*(1-Dashboard!$D$9),0))</f>
        <v>3.827985970314034</v>
      </c>
      <c r="BU20" s="53" t="str">
        <f>IFERROR(SWCT!BU20*(1+Dashboard!$D$14)^($B20-$B$11),"-")</f>
        <v>-</v>
      </c>
      <c r="BV20" s="57">
        <f>IFERROR(SWCT!BV20*(1+Dashboard!$D$14)^($B20-$B$11),"-")</f>
        <v>9.9813424097267482</v>
      </c>
      <c r="BW20" s="112">
        <f>IF(AND(BU20="-",BV20="-"),"-",IFERROR(BU20*Dashboard!$D$9,0)+IFERROR(BV20*(1-Dashboard!$D$9),0))</f>
        <v>4.9906712048633741</v>
      </c>
      <c r="BX20" s="112">
        <f>IFERROR(BT20*(1+Dashboard!$D$7)*(1+Dashboard!$D$8),"-")</f>
        <v>4.4649628357742897</v>
      </c>
      <c r="BY20" s="112">
        <f>IFERROR(BW20*(1+Dashboard!$D$7)*(1+Dashboard!$D$8),"-")</f>
        <v>5.821118893352641</v>
      </c>
    </row>
    <row r="21" spans="2:77" x14ac:dyDescent="0.2">
      <c r="B21" s="36">
        <v>2028</v>
      </c>
      <c r="C21" s="47"/>
      <c r="D21" s="48">
        <f>IFERROR(SWCT!D21*(1+Dashboard!$D$14)^($B21-$B$11),"-")</f>
        <v>7.5718491752850683E-2</v>
      </c>
      <c r="E21" s="49">
        <f>IFERROR(SWCT!E21*(1+Dashboard!$D$14)^($B21-$B$11),"-")</f>
        <v>6.6913804771204038E-2</v>
      </c>
      <c r="F21" s="49">
        <f>IFERROR(SWCT!F21*(1+Dashboard!$D$14)^($B21-$B$11),"-")</f>
        <v>5.9646981949200061E-2</v>
      </c>
      <c r="G21" s="49">
        <f>IFERROR(SWCT!G21*(1+Dashboard!$D$14)^($B21-$B$11),"-")</f>
        <v>4.8627953373115811E-2</v>
      </c>
      <c r="H21" s="50">
        <f>IFERROR(SWCT!H21*(1+Dashboard!$D$14)^($B21-$B$11),"-")</f>
        <v>1.718229709875341E-3</v>
      </c>
      <c r="I21" s="101">
        <f>IFERROR((D21+$H21)*(1+Dashboard!$D$7)*(1+Dashboard!$D$8),"-")</f>
        <v>9.0322191914123634E-2</v>
      </c>
      <c r="J21" s="102">
        <f>IFERROR((E21+$H21)*(1+Dashboard!$D$7)*(1+Dashboard!$D$8),"-")</f>
        <v>8.005240501873101E-2</v>
      </c>
      <c r="K21" s="102">
        <f>IFERROR((F21+$H21)*(1+Dashboard!$D$7)*(1+Dashboard!$D$8),"-")</f>
        <v>7.1576382879145556E-2</v>
      </c>
      <c r="L21" s="103">
        <f>IFERROR((G21+$H21)*(1+Dashboard!$D$7)*(1+Dashboard!$D$8),"-")</f>
        <v>5.8723787948000886E-2</v>
      </c>
      <c r="M21" s="53">
        <f>IFERROR(SWCT!M21*(1+Dashboard!$D$14)^($B21-$B$11),"-")</f>
        <v>100.55484970536753</v>
      </c>
      <c r="N21" s="54">
        <f>IFERROR(SWCT!N21*(1+Dashboard!$D$14)^($B21-$B$11),"-")</f>
        <v>115.53752231146728</v>
      </c>
      <c r="O21" s="109">
        <f>M21*(1+Dashboard!$D$8)</f>
        <v>108.59923768179694</v>
      </c>
      <c r="P21" s="111">
        <f>N21*(1+Dashboard!$D$10)*(1+Dashboard!$D$7)*(1+Dashboard!$D$8)</f>
        <v>136.91917348048099</v>
      </c>
      <c r="Q21" s="112">
        <f>O21*Dashboard!$D$9+P21*(1-Dashboard!$D$9)</f>
        <v>122.75920558113896</v>
      </c>
      <c r="R21" s="51">
        <f>IFERROR(SWCT!R21*(1+Dashboard!$D$14)^($B21-$B$11),"-")</f>
        <v>5.0120093042125752E-2</v>
      </c>
      <c r="S21" s="49">
        <f>IFERROR(SWCT!S21*(1+Dashboard!$D$14)^($B21-$B$11),"-")</f>
        <v>5.1188257984857474E-2</v>
      </c>
      <c r="T21" s="49">
        <f>IFERROR(SWCT!T21*(1+Dashboard!$D$14)^($B21-$B$11),"-")</f>
        <v>4.8825280328560566E-2</v>
      </c>
      <c r="U21" s="52">
        <f>IFERROR(SWCT!U21*(1+Dashboard!$D$14)^($B21-$B$11),"-")</f>
        <v>4.9135541315642323E-2</v>
      </c>
      <c r="W21" s="36">
        <v>2028</v>
      </c>
      <c r="X21" s="47"/>
      <c r="Y21" s="51" t="str">
        <f>IFERROR(SWCT!Y21*(1+Dashboard!$D$14)^($B21-$B$11),"-")</f>
        <v>-</v>
      </c>
      <c r="Z21" s="49" t="str">
        <f>IFERROR(SWCT!Z21*(1+Dashboard!$D$14)^($B21-$B$11),"-")</f>
        <v>-</v>
      </c>
      <c r="AA21" s="49" t="str">
        <f>IFERROR(SWCT!AA21*(1+Dashboard!$D$14)^($B21-$B$11),"-")</f>
        <v>-</v>
      </c>
      <c r="AB21" s="52" t="str">
        <f>IFERROR(SWCT!AB21*(1+Dashboard!$D$14)^($B21-$B$11),"-")</f>
        <v>-</v>
      </c>
      <c r="AC21" s="53" t="str">
        <f>IFERROR(SWCT!AC21*(1+Dashboard!$D$14)^($B21-$B$11),"-")</f>
        <v>-</v>
      </c>
      <c r="AD21" s="55">
        <f>IFERROR(SWCT!AD21*(1+Dashboard!$D$14)^($B21-$B$11),"-")</f>
        <v>241.41900221243208</v>
      </c>
      <c r="AE21" s="109" t="str">
        <f>IFERROR(AC21*(1+Dashboard!$D$8),"-")</f>
        <v>-</v>
      </c>
      <c r="AF21" s="119">
        <f>IFERROR(AD21*(1+Dashboard!$D$7)*(1+Dashboard!$D$8)*(1+Dashboard!$D$10),"-")</f>
        <v>286.09658216747016</v>
      </c>
      <c r="AG21" s="112">
        <f>IF(AND(AE21="-",AF21="-"),"-",IFERROR(AE21*Dashboard!$D$9,0)+IFERROR(AF21*(1-Dashboard!$D$9),0))</f>
        <v>143.04829108373508</v>
      </c>
      <c r="AH21" s="51">
        <f>IFERROR(SWCT!AH21*(1+Dashboard!$D$14)^($B21-$B$11),"-")</f>
        <v>2.2646596292927707E-3</v>
      </c>
      <c r="AI21" s="49">
        <f>IFERROR(SWCT!AI21*(1+Dashboard!$D$14)^($B21-$B$11),"-")</f>
        <v>1.5531641251721566E-3</v>
      </c>
      <c r="AJ21" s="49">
        <f>IFERROR(SWCT!AJ21*(1+Dashboard!$D$14)^($B21-$B$11),"-")</f>
        <v>1.9044534621796563E-3</v>
      </c>
      <c r="AK21" s="52">
        <f>IFERROR(SWCT!AK21*(1+Dashboard!$D$14)^($B21-$B$11),"-")</f>
        <v>1.2507641533966404E-3</v>
      </c>
      <c r="AL21" s="53" t="str">
        <f>IFERROR(SWCT!AL21*(1+Dashboard!$D$14)^($B21-$B$11),"-")</f>
        <v>-</v>
      </c>
      <c r="AM21" s="55">
        <f>IFERROR(SWCT!AM21*(1+Dashboard!$D$14)^($B21-$B$11),"-")</f>
        <v>332.89190952553571</v>
      </c>
      <c r="AN21" s="109" t="str">
        <f>IFERROR(AL21*(1+Dashboard!$D$8),"-")</f>
        <v>-</v>
      </c>
      <c r="AO21" s="119">
        <f>IFERROR(AM21*(1+Dashboard!$D$7)*(1+Dashboard!$D$8)*(1+Dashboard!$D$10),"-")</f>
        <v>394.49768524291426</v>
      </c>
      <c r="AP21" s="112">
        <f>IF(AND(AN21="-",AO21="-"),"-",IFERROR(AN21*Dashboard!$D$9,0)+IFERROR(AO21*(1-Dashboard!$D$9),0))</f>
        <v>197.24884262145713</v>
      </c>
      <c r="AQ21" s="56">
        <f>IFERROR(SWCT!AQ21*(1+Dashboard!$D$14)^($B21-$B$11),"-")</f>
        <v>3.14454288573392E-4</v>
      </c>
      <c r="AR21" s="58">
        <f>IFERROR(SWCT!AR21*(1+Dashboard!$D$14)^($B21-$B$11),"-")</f>
        <v>3.14454288573392E-4</v>
      </c>
      <c r="AT21" s="36">
        <v>2028</v>
      </c>
      <c r="AU21" s="47"/>
      <c r="AV21" s="51">
        <f>IFERROR(SWCT!AV21*(1+Dashboard!$D$14)^($B21-$B$11),"-")</f>
        <v>0</v>
      </c>
      <c r="AW21" s="49">
        <f>IFERROR(SWCT!AW21*(1+Dashboard!$D$14)^($B21-$B$11),"-")</f>
        <v>0</v>
      </c>
      <c r="AX21" s="49">
        <f>IFERROR(SWCT!AX21*(1+Dashboard!$D$14)^($B21-$B$11),"-")</f>
        <v>0</v>
      </c>
      <c r="AY21" s="52">
        <f>IFERROR(SWCT!AY21*(1+Dashboard!$D$14)^($B21-$B$11),"-")</f>
        <v>0</v>
      </c>
      <c r="AZ21" s="53" t="str">
        <f>IFERROR(SWCT!AZ21*(1+Dashboard!$D$14)^($B21-$B$11),"-")</f>
        <v>-</v>
      </c>
      <c r="BA21" s="55">
        <f>IFERROR(SWCT!BA21*(1+Dashboard!$D$14)^($B21-$B$11),"-")</f>
        <v>784.65344017257803</v>
      </c>
      <c r="BB21" s="109" t="str">
        <f>IFERROR(AZ21*(1+Dashboard!$D$8),"-")</f>
        <v>-</v>
      </c>
      <c r="BC21" s="119">
        <f>IFERROR(BA21*(1+Dashboard!$D$7)*(1+Dashboard!$D$8)*(1+Dashboard!$D$10),"-")</f>
        <v>929.8632889791719</v>
      </c>
      <c r="BD21" s="112">
        <f>IF(AND(BB21="-",BC21="-"),"-",IFERROR(BB21*Dashboard!$D$9,0)+IFERROR(BC21*(1-Dashboard!$D$9),0))</f>
        <v>464.93164448958595</v>
      </c>
      <c r="BE21" s="51">
        <f>IFERROR(SWCT!BE21*(1+Dashboard!$D$14)^($B21-$B$11),"-")</f>
        <v>7.9041388214281024E-3</v>
      </c>
      <c r="BF21" s="49">
        <f>IFERROR(SWCT!BF21*(1+Dashboard!$D$14)^($B21-$B$11),"-")</f>
        <v>5.4545283958576237E-3</v>
      </c>
      <c r="BG21" s="49">
        <f>IFERROR(SWCT!BG21*(1+Dashboard!$D$14)^($B21-$B$11),"-")</f>
        <v>6.2947401045613544E-3</v>
      </c>
      <c r="BH21" s="52">
        <f>IFERROR(SWCT!BH21*(1+Dashboard!$D$14)^($B21-$B$11),"-")</f>
        <v>4.20730841450881E-3</v>
      </c>
      <c r="BI21" s="53" t="str">
        <f>IFERROR(SWCT!BI21*(1+Dashboard!$D$14)^($B21-$B$11),"-")</f>
        <v>-</v>
      </c>
      <c r="BJ21" s="55">
        <f>IFERROR(SWCT!BJ21*(1+Dashboard!$D$14)^($B21-$B$11),"-")</f>
        <v>1081.9561824921636</v>
      </c>
      <c r="BK21" s="109" t="str">
        <f>IFERROR(BI21*(1+Dashboard!$D$8),"-")</f>
        <v>-</v>
      </c>
      <c r="BL21" s="119">
        <f>IFERROR(BJ21*(1+Dashboard!$D$7)*(1+Dashboard!$D$8)*(1+Dashboard!$D$10),"-")</f>
        <v>1282.1855903190017</v>
      </c>
      <c r="BM21" s="112">
        <f>IF(AND(BK21="-",BL21="-"),"-",IFERROR(BK21*Dashboard!$D$9,0)+IFERROR(BL21*(1-Dashboard!$D$9),0))</f>
        <v>641.09279515950084</v>
      </c>
      <c r="BO21" s="36">
        <v>2028</v>
      </c>
      <c r="BP21" s="47"/>
      <c r="BQ21" s="59">
        <f>IFERROR(SWCT!BQ21*(1+Dashboard!$D$14)^($B21-$B$11),"-")</f>
        <v>114.58547547950717</v>
      </c>
      <c r="BR21" s="53" t="str">
        <f>IFERROR(SWCT!BR21*(1+Dashboard!$D$14)^($B21-$B$11),"-")</f>
        <v>-</v>
      </c>
      <c r="BS21" s="57">
        <f>IFERROR(SWCT!BS21*(1+Dashboard!$D$14)^($B21-$B$11),"-")</f>
        <v>7.970936838813568</v>
      </c>
      <c r="BT21" s="112">
        <f>IF(AND(BR21="-",BS21="-"),"-",IFERROR(BR21*Dashboard!$D$9,0)+IFERROR(BS21*(1-Dashboard!$D$9),0))</f>
        <v>3.985468419406784</v>
      </c>
      <c r="BU21" s="53" t="str">
        <f>IFERROR(SWCT!BU21*(1+Dashboard!$D$14)^($B21-$B$11),"-")</f>
        <v>-</v>
      </c>
      <c r="BV21" s="57">
        <f>IFERROR(SWCT!BV21*(1+Dashboard!$D$14)^($B21-$B$11),"-")</f>
        <v>11.001362134675867</v>
      </c>
      <c r="BW21" s="112">
        <f>IF(AND(BU21="-",BV21="-"),"-",IFERROR(BU21*Dashboard!$D$9,0)+IFERROR(BV21*(1-Dashboard!$D$9),0))</f>
        <v>5.5006810673379336</v>
      </c>
      <c r="BX21" s="112">
        <f>IFERROR(BT21*(1+Dashboard!$D$7)*(1+Dashboard!$D$8),"-")</f>
        <v>4.6486503643960733</v>
      </c>
      <c r="BY21" s="112">
        <f>IFERROR(BW21*(1+Dashboard!$D$7)*(1+Dashboard!$D$8),"-")</f>
        <v>6.4159943969429669</v>
      </c>
    </row>
    <row r="22" spans="2:77" x14ac:dyDescent="0.2">
      <c r="B22" s="36">
        <v>2029</v>
      </c>
      <c r="C22" s="47"/>
      <c r="D22" s="48">
        <f>IFERROR(SWCT!D22*(1+Dashboard!$D$14)^($B22-$B$11),"-")</f>
        <v>7.9490125860518804E-2</v>
      </c>
      <c r="E22" s="49">
        <f>IFERROR(SWCT!E22*(1+Dashboard!$D$14)^($B22-$B$11),"-")</f>
        <v>7.2831086814633045E-2</v>
      </c>
      <c r="F22" s="49">
        <f>IFERROR(SWCT!F22*(1+Dashboard!$D$14)^($B22-$B$11),"-")</f>
        <v>5.9631575570196958E-2</v>
      </c>
      <c r="G22" s="49">
        <f>IFERROR(SWCT!G22*(1+Dashboard!$D$14)^($B22-$B$11),"-")</f>
        <v>5.0466046932315593E-2</v>
      </c>
      <c r="H22" s="50">
        <f>IFERROR(SWCT!H22*(1+Dashboard!$D$14)^($B22-$B$11),"-")</f>
        <v>1.5937590684946031E-3</v>
      </c>
      <c r="I22" s="101">
        <f>IFERROR((D22+$H22)*(1+Dashboard!$D$7)*(1+Dashboard!$D$8),"-")</f>
        <v>9.4576243381201242E-2</v>
      </c>
      <c r="J22" s="102">
        <f>IFERROR((E22+$H22)*(1+Dashboard!$D$7)*(1+Dashboard!$D$8),"-")</f>
        <v>8.6809140238080104E-2</v>
      </c>
      <c r="K22" s="102">
        <f>IFERROR((F22+$H22)*(1+Dashboard!$D$7)*(1+Dashboard!$D$8),"-")</f>
        <v>7.141323032256984E-2</v>
      </c>
      <c r="L22" s="103">
        <f>IFERROR((G22+$H22)*(1+Dashboard!$D$7)*(1+Dashboard!$D$8),"-")</f>
        <v>6.0722557719345024E-2</v>
      </c>
      <c r="M22" s="53">
        <f>IFERROR(SWCT!M22*(1+Dashboard!$D$14)^($B22-$B$11),"-")</f>
        <v>109.57857779882067</v>
      </c>
      <c r="N22" s="54">
        <f>IFERROR(SWCT!N22*(1+Dashboard!$D$14)^($B22-$B$11),"-")</f>
        <v>125.5770501574485</v>
      </c>
      <c r="O22" s="109">
        <f>M22*(1+Dashboard!$D$8)</f>
        <v>118.34486402272634</v>
      </c>
      <c r="P22" s="111">
        <f>N22*(1+Dashboard!$D$10)*(1+Dashboard!$D$7)*(1+Dashboard!$D$8)</f>
        <v>148.81664044450631</v>
      </c>
      <c r="Q22" s="112">
        <f>O22*Dashboard!$D$9+P22*(1-Dashboard!$D$9)</f>
        <v>133.58075223361632</v>
      </c>
      <c r="R22" s="51">
        <f>IFERROR(SWCT!R22*(1+Dashboard!$D$14)^($B22-$B$11),"-")</f>
        <v>5.0776468346256959E-2</v>
      </c>
      <c r="S22" s="49">
        <f>IFERROR(SWCT!S22*(1+Dashboard!$D$14)^($B22-$B$11),"-")</f>
        <v>5.1858622031758152E-2</v>
      </c>
      <c r="T22" s="49">
        <f>IFERROR(SWCT!T22*(1+Dashboard!$D$14)^($B22-$B$11),"-")</f>
        <v>4.9464698699113373E-2</v>
      </c>
      <c r="U22" s="52">
        <f>IFERROR(SWCT!U22*(1+Dashboard!$D$14)^($B22-$B$11),"-")</f>
        <v>4.9779022879964226E-2</v>
      </c>
      <c r="W22" s="36">
        <v>2029</v>
      </c>
      <c r="X22" s="47"/>
      <c r="Y22" s="51" t="str">
        <f>IFERROR(SWCT!Y22*(1+Dashboard!$D$14)^($B22-$B$11),"-")</f>
        <v>-</v>
      </c>
      <c r="Z22" s="49" t="str">
        <f>IFERROR(SWCT!Z22*(1+Dashboard!$D$14)^($B22-$B$11),"-")</f>
        <v>-</v>
      </c>
      <c r="AA22" s="49" t="str">
        <f>IFERROR(SWCT!AA22*(1+Dashboard!$D$14)^($B22-$B$11),"-")</f>
        <v>-</v>
      </c>
      <c r="AB22" s="52" t="str">
        <f>IFERROR(SWCT!AB22*(1+Dashboard!$D$14)^($B22-$B$11),"-")</f>
        <v>-</v>
      </c>
      <c r="AC22" s="53" t="str">
        <f>IFERROR(SWCT!AC22*(1+Dashboard!$D$14)^($B22-$B$11),"-")</f>
        <v>-</v>
      </c>
      <c r="AD22" s="55">
        <f>IFERROR(SWCT!AD22*(1+Dashboard!$D$14)^($B22-$B$11),"-")</f>
        <v>161.93838299508445</v>
      </c>
      <c r="AE22" s="109" t="str">
        <f>IFERROR(AC22*(1+Dashboard!$D$8),"-")</f>
        <v>-</v>
      </c>
      <c r="AF22" s="119">
        <f>IFERROR(AD22*(1+Dashboard!$D$7)*(1+Dashboard!$D$8)*(1+Dashboard!$D$10),"-")</f>
        <v>191.90708880427397</v>
      </c>
      <c r="AG22" s="112">
        <f>IF(AND(AE22="-",AF22="-"),"-",IFERROR(AE22*Dashboard!$D$9,0)+IFERROR(AF22*(1-Dashboard!$D$9),0))</f>
        <v>95.953544402136984</v>
      </c>
      <c r="AH22" s="51" t="str">
        <f>IFERROR(SWCT!AH22*(1+Dashboard!$D$14)^($B22-$B$11),"-")</f>
        <v>-</v>
      </c>
      <c r="AI22" s="49" t="str">
        <f>IFERROR(SWCT!AI22*(1+Dashboard!$D$14)^($B22-$B$11),"-")</f>
        <v>-</v>
      </c>
      <c r="AJ22" s="49" t="str">
        <f>IFERROR(SWCT!AJ22*(1+Dashboard!$D$14)^($B22-$B$11),"-")</f>
        <v>-</v>
      </c>
      <c r="AK22" s="52" t="str">
        <f>IFERROR(SWCT!AK22*(1+Dashboard!$D$14)^($B22-$B$11),"-")</f>
        <v>-</v>
      </c>
      <c r="AL22" s="53" t="str">
        <f>IFERROR(SWCT!AL22*(1+Dashboard!$D$14)^($B22-$B$11),"-")</f>
        <v>-</v>
      </c>
      <c r="AM22" s="55">
        <f>IFERROR(SWCT!AM22*(1+Dashboard!$D$14)^($B22-$B$11),"-")</f>
        <v>261.73761902693849</v>
      </c>
      <c r="AN22" s="109" t="str">
        <f>IFERROR(AL22*(1+Dashboard!$D$8),"-")</f>
        <v>-</v>
      </c>
      <c r="AO22" s="119">
        <f>IFERROR(AM22*(1+Dashboard!$D$7)*(1+Dashboard!$D$8)*(1+Dashboard!$D$10),"-")</f>
        <v>310.17541097434946</v>
      </c>
      <c r="AP22" s="112">
        <f>IF(AND(AN22="-",AO22="-"),"-",IFERROR(AN22*Dashboard!$D$9,0)+IFERROR(AO22*(1-Dashboard!$D$9),0))</f>
        <v>155.08770548717473</v>
      </c>
      <c r="AQ22" s="56">
        <f>IFERROR(SWCT!AQ22*(1+Dashboard!$D$14)^($B22-$B$11),"-")</f>
        <v>3.2244780738262539E-4</v>
      </c>
      <c r="AR22" s="58">
        <f>IFERROR(SWCT!AR22*(1+Dashboard!$D$14)^($B22-$B$11),"-")</f>
        <v>3.2244780738262539E-4</v>
      </c>
      <c r="AT22" s="36">
        <v>2029</v>
      </c>
      <c r="AU22" s="47"/>
      <c r="AV22" s="51">
        <f>IFERROR(SWCT!AV22*(1+Dashboard!$D$14)^($B22-$B$11),"-")</f>
        <v>0</v>
      </c>
      <c r="AW22" s="49">
        <f>IFERROR(SWCT!AW22*(1+Dashboard!$D$14)^($B22-$B$11),"-")</f>
        <v>0</v>
      </c>
      <c r="AX22" s="49">
        <f>IFERROR(SWCT!AX22*(1+Dashboard!$D$14)^($B22-$B$11),"-")</f>
        <v>0</v>
      </c>
      <c r="AY22" s="52">
        <f>IFERROR(SWCT!AY22*(1+Dashboard!$D$14)^($B22-$B$11),"-")</f>
        <v>0</v>
      </c>
      <c r="AZ22" s="53" t="str">
        <f>IFERROR(SWCT!AZ22*(1+Dashboard!$D$14)^($B22-$B$11),"-")</f>
        <v>-</v>
      </c>
      <c r="BA22" s="55">
        <f>IFERROR(SWCT!BA22*(1+Dashboard!$D$14)^($B22-$B$11),"-")</f>
        <v>526.32770473166249</v>
      </c>
      <c r="BB22" s="109" t="str">
        <f>IFERROR(AZ22*(1+Dashboard!$D$8),"-")</f>
        <v>-</v>
      </c>
      <c r="BC22" s="119">
        <f>IFERROR(BA22*(1+Dashboard!$D$7)*(1+Dashboard!$D$8)*(1+Dashboard!$D$10),"-")</f>
        <v>623.73117295579539</v>
      </c>
      <c r="BD22" s="112">
        <f>IF(AND(BB22="-",BC22="-"),"-",IFERROR(BB22*Dashboard!$D$9,0)+IFERROR(BC22*(1-Dashboard!$D$9),0))</f>
        <v>311.86558647789769</v>
      </c>
      <c r="BE22" s="51" t="str">
        <f>IFERROR(SWCT!BE22*(1+Dashboard!$D$14)^($B22-$B$11),"-")</f>
        <v>-</v>
      </c>
      <c r="BF22" s="49" t="str">
        <f>IFERROR(SWCT!BF22*(1+Dashboard!$D$14)^($B22-$B$11),"-")</f>
        <v>-</v>
      </c>
      <c r="BG22" s="49" t="str">
        <f>IFERROR(SWCT!BG22*(1+Dashboard!$D$14)^($B22-$B$11),"-")</f>
        <v>-</v>
      </c>
      <c r="BH22" s="52" t="str">
        <f>IFERROR(SWCT!BH22*(1+Dashboard!$D$14)^($B22-$B$11),"-")</f>
        <v>-</v>
      </c>
      <c r="BI22" s="53" t="str">
        <f>IFERROR(SWCT!BI22*(1+Dashboard!$D$14)^($B22-$B$11),"-")</f>
        <v>-</v>
      </c>
      <c r="BJ22" s="55">
        <f>IFERROR(SWCT!BJ22*(1+Dashboard!$D$14)^($B22-$B$11),"-")</f>
        <v>850.69245299652323</v>
      </c>
      <c r="BK22" s="109" t="str">
        <f>IFERROR(BI22*(1+Dashboard!$D$8),"-")</f>
        <v>-</v>
      </c>
      <c r="BL22" s="119">
        <f>IFERROR(BJ22*(1+Dashboard!$D$7)*(1+Dashboard!$D$8)*(1+Dashboard!$D$10),"-")</f>
        <v>1008.1236400099472</v>
      </c>
      <c r="BM22" s="112">
        <f>IF(AND(BK22="-",BL22="-"),"-",IFERROR(BK22*Dashboard!$D$9,0)+IFERROR(BL22*(1-Dashboard!$D$9),0))</f>
        <v>504.06182000497358</v>
      </c>
      <c r="BO22" s="36">
        <v>2029</v>
      </c>
      <c r="BP22" s="47"/>
      <c r="BQ22" s="59">
        <f>IFERROR(SWCT!BQ22*(1+Dashboard!$D$14)^($B22-$B$11),"-")</f>
        <v>116.87718498909729</v>
      </c>
      <c r="BR22" s="53" t="str">
        <f>IFERROR(SWCT!BR22*(1+Dashboard!$D$14)^($B22-$B$11),"-")</f>
        <v>-</v>
      </c>
      <c r="BS22" s="57">
        <f>IFERROR(SWCT!BS22*(1+Dashboard!$D$14)^($B22-$B$11),"-")</f>
        <v>5.3150915480809546</v>
      </c>
      <c r="BT22" s="112">
        <f>IF(AND(BR22="-",BS22="-"),"-",IFERROR(BR22*Dashboard!$D$9,0)+IFERROR(BS22*(1-Dashboard!$D$9),0))</f>
        <v>2.6575457740404773</v>
      </c>
      <c r="BU22" s="53" t="str">
        <f>IFERROR(SWCT!BU22*(1+Dashboard!$D$14)^($B22-$B$11),"-")</f>
        <v>-</v>
      </c>
      <c r="BV22" s="57">
        <f>IFERROR(SWCT!BV22*(1+Dashboard!$D$14)^($B22-$B$11),"-")</f>
        <v>8.6395121043712884</v>
      </c>
      <c r="BW22" s="112">
        <f>IF(AND(BU22="-",BV22="-"),"-",IFERROR(BU22*Dashboard!$D$9,0)+IFERROR(BV22*(1-Dashboard!$D$9),0))</f>
        <v>4.3197560521856442</v>
      </c>
      <c r="BX22" s="112">
        <f>IFERROR(BT22*(1+Dashboard!$D$7)*(1+Dashboard!$D$8),"-")</f>
        <v>3.0997613908408135</v>
      </c>
      <c r="BY22" s="112">
        <f>IFERROR(BW22*(1+Dashboard!$D$7)*(1+Dashboard!$D$8),"-")</f>
        <v>5.0385634592693362</v>
      </c>
    </row>
    <row r="23" spans="2:77" x14ac:dyDescent="0.2">
      <c r="B23" s="36">
        <v>2030</v>
      </c>
      <c r="C23" s="47"/>
      <c r="D23" s="48">
        <f>IFERROR(SWCT!D23*(1+Dashboard!$D$14)^($B23-$B$11),"-")</f>
        <v>7.4655792834031662E-2</v>
      </c>
      <c r="E23" s="49">
        <f>IFERROR(SWCT!E23*(1+Dashboard!$D$14)^($B23-$B$11),"-")</f>
        <v>7.0443721811465354E-2</v>
      </c>
      <c r="F23" s="49">
        <f>IFERROR(SWCT!F23*(1+Dashboard!$D$14)^($B23-$B$11),"-")</f>
        <v>6.4191816961802303E-2</v>
      </c>
      <c r="G23" s="49">
        <f>IFERROR(SWCT!G23*(1+Dashboard!$D$14)^($B23-$B$11),"-")</f>
        <v>5.8660826768554365E-2</v>
      </c>
      <c r="H23" s="50">
        <f>IFERROR(SWCT!H23*(1+Dashboard!$D$14)^($B23-$B$11),"-")</f>
        <v>1.4876271025694374E-3</v>
      </c>
      <c r="I23" s="101">
        <f>IFERROR((D23+$H23)*(1+Dashboard!$D$7)*(1+Dashboard!$D$8),"-")</f>
        <v>8.8813685014051527E-2</v>
      </c>
      <c r="J23" s="102">
        <f>IFERROR((E23+$H23)*(1+Dashboard!$D$7)*(1+Dashboard!$D$8),"-")</f>
        <v>8.3900725373330209E-2</v>
      </c>
      <c r="K23" s="102">
        <f>IFERROR((F23+$H23)*(1+Dashboard!$D$7)*(1+Dashboard!$D$8),"-")</f>
        <v>7.6608503556683208E-2</v>
      </c>
      <c r="L23" s="103">
        <f>IFERROR((G23+$H23)*(1+Dashboard!$D$7)*(1+Dashboard!$D$8),"-")</f>
        <v>7.0157156595278811E-2</v>
      </c>
      <c r="M23" s="53">
        <f>IFERROR(SWCT!M23*(1+Dashboard!$D$14)^($B23-$B$11),"-")</f>
        <v>106.40548656379755</v>
      </c>
      <c r="N23" s="54">
        <f>IFERROR(SWCT!N23*(1+Dashboard!$D$14)^($B23-$B$11),"-")</f>
        <v>123.96239184682416</v>
      </c>
      <c r="O23" s="109">
        <f>M23*(1+Dashboard!$D$8)</f>
        <v>114.91792548890136</v>
      </c>
      <c r="P23" s="111">
        <f>N23*(1+Dashboard!$D$10)*(1+Dashboard!$D$7)*(1+Dashboard!$D$8)</f>
        <v>146.90316959173788</v>
      </c>
      <c r="Q23" s="112">
        <f>O23*Dashboard!$D$9+P23*(1-Dashboard!$D$9)</f>
        <v>130.91054754031961</v>
      </c>
      <c r="R23" s="51">
        <f>IFERROR(SWCT!R23*(1+Dashboard!$D$14)^($B23-$B$11),"-")</f>
        <v>5.115946176225418E-2</v>
      </c>
      <c r="S23" s="49">
        <f>IFERROR(SWCT!S23*(1+Dashboard!$D$14)^($B23-$B$11),"-")</f>
        <v>5.2249777845616865E-2</v>
      </c>
      <c r="T23" s="49">
        <f>IFERROR(SWCT!T23*(1+Dashboard!$D$14)^($B23-$B$11),"-")</f>
        <v>4.9837797785029669E-2</v>
      </c>
      <c r="U23" s="52">
        <f>IFERROR(SWCT!U23*(1+Dashboard!$D$14)^($B23-$B$11),"-")</f>
        <v>5.0154492829701407E-2</v>
      </c>
      <c r="W23" s="36">
        <v>2030</v>
      </c>
      <c r="X23" s="47"/>
      <c r="Y23" s="51" t="str">
        <f>IFERROR(SWCT!Y23*(1+Dashboard!$D$14)^($B23-$B$11),"-")</f>
        <v>-</v>
      </c>
      <c r="Z23" s="49" t="str">
        <f>IFERROR(SWCT!Z23*(1+Dashboard!$D$14)^($B23-$B$11),"-")</f>
        <v>-</v>
      </c>
      <c r="AA23" s="49" t="str">
        <f>IFERROR(SWCT!AA23*(1+Dashboard!$D$14)^($B23-$B$11),"-")</f>
        <v>-</v>
      </c>
      <c r="AB23" s="52" t="str">
        <f>IFERROR(SWCT!AB23*(1+Dashboard!$D$14)^($B23-$B$11),"-")</f>
        <v>-</v>
      </c>
      <c r="AC23" s="53" t="str">
        <f>IFERROR(SWCT!AC23*(1+Dashboard!$D$14)^($B23-$B$11),"-")</f>
        <v>-</v>
      </c>
      <c r="AD23" s="55">
        <f>IFERROR(SWCT!AD23*(1+Dashboard!$D$14)^($B23-$B$11),"-")</f>
        <v>80.407120105321695</v>
      </c>
      <c r="AE23" s="109" t="str">
        <f>IFERROR(AC23*(1+Dashboard!$D$8),"-")</f>
        <v>-</v>
      </c>
      <c r="AF23" s="119">
        <f>IFERROR(AD23*(1+Dashboard!$D$7)*(1+Dashboard!$D$8)*(1+Dashboard!$D$10),"-")</f>
        <v>95.287454729100787</v>
      </c>
      <c r="AG23" s="112">
        <f>IF(AND(AE23="-",AF23="-"),"-",IFERROR(AE23*Dashboard!$D$9,0)+IFERROR(AF23*(1-Dashboard!$D$9),0))</f>
        <v>47.643727364550394</v>
      </c>
      <c r="AH23" s="51" t="str">
        <f>IFERROR(SWCT!AH23*(1+Dashboard!$D$14)^($B23-$B$11),"-")</f>
        <v>-</v>
      </c>
      <c r="AI23" s="49" t="str">
        <f>IFERROR(SWCT!AI23*(1+Dashboard!$D$14)^($B23-$B$11),"-")</f>
        <v>-</v>
      </c>
      <c r="AJ23" s="49" t="str">
        <f>IFERROR(SWCT!AJ23*(1+Dashboard!$D$14)^($B23-$B$11),"-")</f>
        <v>-</v>
      </c>
      <c r="AK23" s="52" t="str">
        <f>IFERROR(SWCT!AK23*(1+Dashboard!$D$14)^($B23-$B$11),"-")</f>
        <v>-</v>
      </c>
      <c r="AL23" s="53" t="str">
        <f>IFERROR(SWCT!AL23*(1+Dashboard!$D$14)^($B23-$B$11),"-")</f>
        <v>-</v>
      </c>
      <c r="AM23" s="55">
        <f>IFERROR(SWCT!AM23*(1+Dashboard!$D$14)^($B23-$B$11),"-")</f>
        <v>147.12792189484367</v>
      </c>
      <c r="AN23" s="109" t="str">
        <f>IFERROR(AL23*(1+Dashboard!$D$8),"-")</f>
        <v>-</v>
      </c>
      <c r="AO23" s="119">
        <f>IFERROR(AM23*(1+Dashboard!$D$7)*(1+Dashboard!$D$8)*(1+Dashboard!$D$10),"-")</f>
        <v>174.355768227716</v>
      </c>
      <c r="AP23" s="112">
        <f>IF(AND(AN23="-",AO23="-"),"-",IFERROR(AN23*Dashboard!$D$9,0)+IFERROR(AO23*(1-Dashboard!$D$9),0))</f>
        <v>87.177884113857999</v>
      </c>
      <c r="AQ23" s="56">
        <f>IFERROR(SWCT!AQ23*(1+Dashboard!$D$14)^($B23-$B$11),"-")</f>
        <v>3.3022397680625869E-4</v>
      </c>
      <c r="AR23" s="58">
        <f>IFERROR(SWCT!AR23*(1+Dashboard!$D$14)^($B23-$B$11),"-")</f>
        <v>3.3022397680625869E-4</v>
      </c>
      <c r="AT23" s="36">
        <v>2030</v>
      </c>
      <c r="AU23" s="47"/>
      <c r="AV23" s="51" t="str">
        <f>IFERROR(SWCT!AV23*(1+Dashboard!$D$14)^($B23-$B$11),"-")</f>
        <v>-</v>
      </c>
      <c r="AW23" s="49" t="str">
        <f>IFERROR(SWCT!AW23*(1+Dashboard!$D$14)^($B23-$B$11),"-")</f>
        <v>-</v>
      </c>
      <c r="AX23" s="49" t="str">
        <f>IFERROR(SWCT!AX23*(1+Dashboard!$D$14)^($B23-$B$11),"-")</f>
        <v>-</v>
      </c>
      <c r="AY23" s="52" t="str">
        <f>IFERROR(SWCT!AY23*(1+Dashboard!$D$14)^($B23-$B$11),"-")</f>
        <v>-</v>
      </c>
      <c r="AZ23" s="53" t="str">
        <f>IFERROR(SWCT!AZ23*(1+Dashboard!$D$14)^($B23-$B$11),"-")</f>
        <v>-</v>
      </c>
      <c r="BA23" s="55">
        <f>IFERROR(SWCT!BA23*(1+Dashboard!$D$14)^($B23-$B$11),"-")</f>
        <v>261.33702329485214</v>
      </c>
      <c r="BB23" s="109" t="str">
        <f>IFERROR(AZ23*(1+Dashboard!$D$8),"-")</f>
        <v>-</v>
      </c>
      <c r="BC23" s="119">
        <f>IFERROR(BA23*(1+Dashboard!$D$7)*(1+Dashboard!$D$8)*(1+Dashboard!$D$10),"-")</f>
        <v>309.70068003465343</v>
      </c>
      <c r="BD23" s="112">
        <f>IF(AND(BB23="-",BC23="-"),"-",IFERROR(BB23*Dashboard!$D$9,0)+IFERROR(BC23*(1-Dashboard!$D$9),0))</f>
        <v>154.85034001732672</v>
      </c>
      <c r="BE23" s="51" t="str">
        <f>IFERROR(SWCT!BE23*(1+Dashboard!$D$14)^($B23-$B$11),"-")</f>
        <v>-</v>
      </c>
      <c r="BF23" s="49" t="str">
        <f>IFERROR(SWCT!BF23*(1+Dashboard!$D$14)^($B23-$B$11),"-")</f>
        <v>-</v>
      </c>
      <c r="BG23" s="49" t="str">
        <f>IFERROR(SWCT!BG23*(1+Dashboard!$D$14)^($B23-$B$11),"-")</f>
        <v>-</v>
      </c>
      <c r="BH23" s="52" t="str">
        <f>IFERROR(SWCT!BH23*(1+Dashboard!$D$14)^($B23-$B$11),"-")</f>
        <v>-</v>
      </c>
      <c r="BI23" s="53" t="str">
        <f>IFERROR(SWCT!BI23*(1+Dashboard!$D$14)^($B23-$B$11),"-")</f>
        <v>-</v>
      </c>
      <c r="BJ23" s="55">
        <f>IFERROR(SWCT!BJ23*(1+Dashboard!$D$14)^($B23-$B$11),"-")</f>
        <v>478.19114900760087</v>
      </c>
      <c r="BK23" s="109" t="str">
        <f>IFERROR(BI23*(1+Dashboard!$D$8),"-")</f>
        <v>-</v>
      </c>
      <c r="BL23" s="119">
        <f>IFERROR(BJ23*(1+Dashboard!$D$7)*(1+Dashboard!$D$8)*(1+Dashboard!$D$10),"-")</f>
        <v>566.68635070170512</v>
      </c>
      <c r="BM23" s="112">
        <f>IF(AND(BK23="-",BL23="-"),"-",IFERROR(BK23*Dashboard!$D$9,0)+IFERROR(BL23*(1-Dashboard!$D$9),0))</f>
        <v>283.34317535085256</v>
      </c>
      <c r="BO23" s="36">
        <v>2030</v>
      </c>
      <c r="BP23" s="47"/>
      <c r="BQ23" s="59">
        <f>IFERROR(SWCT!BQ23*(1+Dashboard!$D$14)^($B23-$B$11),"-")</f>
        <v>119.21472868887926</v>
      </c>
      <c r="BR23" s="53" t="str">
        <f>IFERROR(SWCT!BR23*(1+Dashboard!$D$14)^($B23-$B$11),"-")</f>
        <v>-</v>
      </c>
      <c r="BS23" s="57">
        <f>IFERROR(SWCT!BS23*(1+Dashboard!$D$14)^($B23-$B$11),"-")</f>
        <v>2.0345355603931652</v>
      </c>
      <c r="BT23" s="112">
        <f>IF(AND(BR23="-",BS23="-"),"-",IFERROR(BR23*Dashboard!$D$9,0)+IFERROR(BS23*(1-Dashboard!$D$9),0))</f>
        <v>1.0172677801965826</v>
      </c>
      <c r="BU23" s="53" t="str">
        <f>IFERROR(SWCT!BU23*(1+Dashboard!$D$14)^($B23-$B$11),"-")</f>
        <v>-</v>
      </c>
      <c r="BV23" s="57">
        <f>IFERROR(SWCT!BV23*(1+Dashboard!$D$14)^($B23-$B$11),"-")</f>
        <v>3.6214732974998309</v>
      </c>
      <c r="BW23" s="112">
        <f>IF(AND(BU23="-",BV23="-"),"-",IFERROR(BU23*Dashboard!$D$9,0)+IFERROR(BV23*(1-Dashboard!$D$9),0))</f>
        <v>1.8107366487499155</v>
      </c>
      <c r="BX23" s="112">
        <f>IFERROR(BT23*(1+Dashboard!$D$7)*(1+Dashboard!$D$8),"-")</f>
        <v>1.1865411388212941</v>
      </c>
      <c r="BY23" s="112">
        <f>IFERROR(BW23*(1+Dashboard!$D$7)*(1+Dashboard!$D$8),"-")</f>
        <v>2.1120432271019016</v>
      </c>
    </row>
    <row r="24" spans="2:77" x14ac:dyDescent="0.2">
      <c r="B24" s="36">
        <v>2031</v>
      </c>
      <c r="C24" s="47"/>
      <c r="D24" s="48">
        <f>IFERROR(SWCT!D24*(1+Dashboard!$D$14)^($B24-$B$11),"-")</f>
        <v>7.5602714170429033E-2</v>
      </c>
      <c r="E24" s="49">
        <f>IFERROR(SWCT!E24*(1+Dashboard!$D$14)^($B24-$B$11),"-")</f>
        <v>7.0805138592064013E-2</v>
      </c>
      <c r="F24" s="49">
        <f>IFERROR(SWCT!F24*(1+Dashboard!$D$14)^($B24-$B$11),"-")</f>
        <v>5.9378078751475515E-2</v>
      </c>
      <c r="G24" s="49">
        <f>IFERROR(SWCT!G24*(1+Dashboard!$D$14)^($B24-$B$11),"-")</f>
        <v>5.182720210041325E-2</v>
      </c>
      <c r="H24" s="50">
        <f>IFERROR(SWCT!H24*(1+Dashboard!$D$14)^($B24-$B$11),"-")</f>
        <v>1.4545970061177885E-3</v>
      </c>
      <c r="I24" s="101">
        <f>IFERROR((D24+$H24)*(1+Dashboard!$D$7)*(1+Dashboard!$D$8),"-")</f>
        <v>8.9879647756324219E-2</v>
      </c>
      <c r="J24" s="102">
        <f>IFERROR((E24+$H24)*(1+Dashboard!$D$7)*(1+Dashboard!$D$8),"-")</f>
        <v>8.428375560171926E-2</v>
      </c>
      <c r="K24" s="102">
        <f>IFERROR((F24+$H24)*(1+Dashboard!$D$7)*(1+Dashboard!$D$8),"-")</f>
        <v>7.0955233003656831E-2</v>
      </c>
      <c r="L24" s="103">
        <f>IFERROR((G24+$H24)*(1+Dashboard!$D$7)*(1+Dashboard!$D$8),"-")</f>
        <v>6.2147890477857813E-2</v>
      </c>
      <c r="M24" s="53">
        <f>IFERROR(SWCT!M24*(1+Dashboard!$D$14)^($B24-$B$11),"-")</f>
        <v>106.70961094613365</v>
      </c>
      <c r="N24" s="54">
        <f>IFERROR(SWCT!N24*(1+Dashboard!$D$14)^($B24-$B$11),"-")</f>
        <v>122.60934297710756</v>
      </c>
      <c r="O24" s="109">
        <f>M24*(1+Dashboard!$D$8)</f>
        <v>115.24637982182435</v>
      </c>
      <c r="P24" s="111">
        <f>N24*(1+Dashboard!$D$10)*(1+Dashboard!$D$7)*(1+Dashboard!$D$8)</f>
        <v>145.29972225087425</v>
      </c>
      <c r="Q24" s="112">
        <f>O24*Dashboard!$D$9+P24*(1-Dashboard!$D$9)</f>
        <v>130.2730510363493</v>
      </c>
      <c r="R24" s="51">
        <f>IFERROR(SWCT!R24*(1+Dashboard!$D$14)^($B24-$B$11),"-")</f>
        <v>5.1566768375654916E-2</v>
      </c>
      <c r="S24" s="49">
        <f>IFERROR(SWCT!S24*(1+Dashboard!$D$14)^($B24-$B$11),"-")</f>
        <v>5.2665765022419826E-2</v>
      </c>
      <c r="T24" s="49">
        <f>IFERROR(SWCT!T24*(1+Dashboard!$D$14)^($B24-$B$11),"-")</f>
        <v>5.0234581956245243E-2</v>
      </c>
      <c r="U24" s="52">
        <f>IFERROR(SWCT!U24*(1+Dashboard!$D$14)^($B24-$B$11),"-")</f>
        <v>5.0553798371972949E-2</v>
      </c>
      <c r="W24" s="36">
        <v>2031</v>
      </c>
      <c r="X24" s="47"/>
      <c r="Y24" s="51" t="str">
        <f>IFERROR(SWCT!Y24*(1+Dashboard!$D$14)^($B24-$B$11),"-")</f>
        <v>-</v>
      </c>
      <c r="Z24" s="49" t="str">
        <f>IFERROR(SWCT!Z24*(1+Dashboard!$D$14)^($B24-$B$11),"-")</f>
        <v>-</v>
      </c>
      <c r="AA24" s="49" t="str">
        <f>IFERROR(SWCT!AA24*(1+Dashboard!$D$14)^($B24-$B$11),"-")</f>
        <v>-</v>
      </c>
      <c r="AB24" s="52" t="str">
        <f>IFERROR(SWCT!AB24*(1+Dashboard!$D$14)^($B24-$B$11),"-")</f>
        <v>-</v>
      </c>
      <c r="AC24" s="53" t="str">
        <f>IFERROR(SWCT!AC24*(1+Dashboard!$D$14)^($B24-$B$11),"-")</f>
        <v>-</v>
      </c>
      <c r="AD24" s="55">
        <f>IFERROR(SWCT!AD24*(1+Dashboard!$D$14)^($B24-$B$11),"-")</f>
        <v>38.314868689535338</v>
      </c>
      <c r="AE24" s="109" t="str">
        <f>IFERROR(AC24*(1+Dashboard!$D$8),"-")</f>
        <v>-</v>
      </c>
      <c r="AF24" s="119">
        <f>IFERROR(AD24*(1+Dashboard!$D$7)*(1+Dashboard!$D$8)*(1+Dashboard!$D$10),"-")</f>
        <v>45.405510244905606</v>
      </c>
      <c r="AG24" s="112">
        <f>IF(AND(AE24="-",AF24="-"),"-",IFERROR(AE24*Dashboard!$D$9,0)+IFERROR(AF24*(1-Dashboard!$D$9),0))</f>
        <v>22.702755122452803</v>
      </c>
      <c r="AH24" s="51" t="str">
        <f>IFERROR(SWCT!AH24*(1+Dashboard!$D$14)^($B24-$B$11),"-")</f>
        <v>-</v>
      </c>
      <c r="AI24" s="49" t="str">
        <f>IFERROR(SWCT!AI24*(1+Dashboard!$D$14)^($B24-$B$11),"-")</f>
        <v>-</v>
      </c>
      <c r="AJ24" s="49" t="str">
        <f>IFERROR(SWCT!AJ24*(1+Dashboard!$D$14)^($B24-$B$11),"-")</f>
        <v>-</v>
      </c>
      <c r="AK24" s="52" t="str">
        <f>IFERROR(SWCT!AK24*(1+Dashboard!$D$14)^($B24-$B$11),"-")</f>
        <v>-</v>
      </c>
      <c r="AL24" s="53" t="str">
        <f>IFERROR(SWCT!AL24*(1+Dashboard!$D$14)^($B24-$B$11),"-")</f>
        <v>-</v>
      </c>
      <c r="AM24" s="55">
        <f>IFERROR(SWCT!AM24*(1+Dashboard!$D$14)^($B24-$B$11),"-")</f>
        <v>86.627348888438974</v>
      </c>
      <c r="AN24" s="109" t="str">
        <f>IFERROR(AL24*(1+Dashboard!$D$8),"-")</f>
        <v>-</v>
      </c>
      <c r="AO24" s="119">
        <f>IFERROR(AM24*(1+Dashboard!$D$7)*(1+Dashboard!$D$8)*(1+Dashboard!$D$10),"-")</f>
        <v>102.65881397937083</v>
      </c>
      <c r="AP24" s="112">
        <f>IF(AND(AN24="-",AO24="-"),"-",IFERROR(AN24*Dashboard!$D$9,0)+IFERROR(AO24*(1-Dashboard!$D$9),0))</f>
        <v>51.329406989685417</v>
      </c>
      <c r="AQ24" s="56">
        <f>IFERROR(SWCT!AQ24*(1+Dashboard!$D$14)^($B24-$B$11),"-")</f>
        <v>3.3682845634238381E-4</v>
      </c>
      <c r="AR24" s="58">
        <f>IFERROR(SWCT!AR24*(1+Dashboard!$D$14)^($B24-$B$11),"-")</f>
        <v>3.3682845634238381E-4</v>
      </c>
      <c r="AT24" s="36">
        <v>2031</v>
      </c>
      <c r="AU24" s="47"/>
      <c r="AV24" s="51" t="str">
        <f>IFERROR(SWCT!AV24*(1+Dashboard!$D$14)^($B24-$B$11),"-")</f>
        <v>-</v>
      </c>
      <c r="AW24" s="49" t="str">
        <f>IFERROR(SWCT!AW24*(1+Dashboard!$D$14)^($B24-$B$11),"-")</f>
        <v>-</v>
      </c>
      <c r="AX24" s="49" t="str">
        <f>IFERROR(SWCT!AX24*(1+Dashboard!$D$14)^($B24-$B$11),"-")</f>
        <v>-</v>
      </c>
      <c r="AY24" s="52" t="str">
        <f>IFERROR(SWCT!AY24*(1+Dashboard!$D$14)^($B24-$B$11),"-")</f>
        <v>-</v>
      </c>
      <c r="AZ24" s="53" t="str">
        <f>IFERROR(SWCT!AZ24*(1+Dashboard!$D$14)^($B24-$B$11),"-")</f>
        <v>-</v>
      </c>
      <c r="BA24" s="55">
        <f>IFERROR(SWCT!BA24*(1+Dashboard!$D$14)^($B24-$B$11),"-")</f>
        <v>124.52993861912472</v>
      </c>
      <c r="BB24" s="109" t="str">
        <f>IFERROR(AZ24*(1+Dashboard!$D$8),"-")</f>
        <v>-</v>
      </c>
      <c r="BC24" s="119">
        <f>IFERROR(BA24*(1+Dashboard!$D$7)*(1+Dashboard!$D$8)*(1+Dashboard!$D$10),"-")</f>
        <v>147.57574793183267</v>
      </c>
      <c r="BD24" s="112">
        <f>IF(AND(BB24="-",BC24="-"),"-",IFERROR(BB24*Dashboard!$D$9,0)+IFERROR(BC24*(1-Dashboard!$D$9),0))</f>
        <v>73.787873965916333</v>
      </c>
      <c r="BE24" s="51" t="str">
        <f>IFERROR(SWCT!BE24*(1+Dashboard!$D$14)^($B24-$B$11),"-")</f>
        <v>-</v>
      </c>
      <c r="BF24" s="49" t="str">
        <f>IFERROR(SWCT!BF24*(1+Dashboard!$D$14)^($B24-$B$11),"-")</f>
        <v>-</v>
      </c>
      <c r="BG24" s="49" t="str">
        <f>IFERROR(SWCT!BG24*(1+Dashboard!$D$14)^($B24-$B$11),"-")</f>
        <v>-</v>
      </c>
      <c r="BH24" s="52" t="str">
        <f>IFERROR(SWCT!BH24*(1+Dashboard!$D$14)^($B24-$B$11),"-")</f>
        <v>-</v>
      </c>
      <c r="BI24" s="53" t="str">
        <f>IFERROR(SWCT!BI24*(1+Dashboard!$D$14)^($B24-$B$11),"-")</f>
        <v>-</v>
      </c>
      <c r="BJ24" s="55">
        <f>IFERROR(SWCT!BJ24*(1+Dashboard!$D$14)^($B24-$B$11),"-")</f>
        <v>281.55384081379287</v>
      </c>
      <c r="BK24" s="109" t="str">
        <f>IFERROR(BI24*(1+Dashboard!$D$8),"-")</f>
        <v>-</v>
      </c>
      <c r="BL24" s="119">
        <f>IFERROR(BJ24*(1+Dashboard!$D$7)*(1+Dashboard!$D$8)*(1+Dashboard!$D$10),"-")</f>
        <v>333.65887032401139</v>
      </c>
      <c r="BM24" s="112">
        <f>IF(AND(BK24="-",BL24="-"),"-",IFERROR(BK24*Dashboard!$D$9,0)+IFERROR(BL24*(1-Dashboard!$D$9),0))</f>
        <v>166.82943516200569</v>
      </c>
      <c r="BO24" s="36">
        <v>2031</v>
      </c>
      <c r="BP24" s="47"/>
      <c r="BQ24" s="59">
        <f>IFERROR(SWCT!BQ24*(1+Dashboard!$D$14)^($B24-$B$11),"-")</f>
        <v>121.59902326265683</v>
      </c>
      <c r="BR24" s="53" t="str">
        <f>IFERROR(SWCT!BR24*(1+Dashboard!$D$14)^($B24-$B$11),"-")</f>
        <v>-</v>
      </c>
      <c r="BS24" s="57">
        <f>IFERROR(SWCT!BS24*(1+Dashboard!$D$14)^($B24-$B$11),"-")</f>
        <v>1.3058550000841618</v>
      </c>
      <c r="BT24" s="112">
        <f>IF(AND(BR24="-",BS24="-"),"-",IFERROR(BR24*Dashboard!$D$9,0)+IFERROR(BS24*(1-Dashboard!$D$9),0))</f>
        <v>0.65292750004208089</v>
      </c>
      <c r="BU24" s="53" t="str">
        <f>IFERROR(SWCT!BU24*(1+Dashboard!$D$14)^($B24-$B$11),"-")</f>
        <v>-</v>
      </c>
      <c r="BV24" s="57">
        <f>IFERROR(SWCT!BV24*(1+Dashboard!$D$14)^($B24-$B$11),"-")</f>
        <v>2.9235559703376754</v>
      </c>
      <c r="BW24" s="112">
        <f>IF(AND(BU24="-",BV24="-"),"-",IFERROR(BU24*Dashboard!$D$9,0)+IFERROR(BV24*(1-Dashboard!$D$9),0))</f>
        <v>1.4617779851688377</v>
      </c>
      <c r="BX24" s="112">
        <f>IFERROR(BT24*(1+Dashboard!$D$7)*(1+Dashboard!$D$8),"-")</f>
        <v>0.76157463604908326</v>
      </c>
      <c r="BY24" s="112">
        <f>IFERROR(BW24*(1+Dashboard!$D$7)*(1+Dashboard!$D$8),"-")</f>
        <v>1.7050178419009325</v>
      </c>
    </row>
    <row r="25" spans="2:77" x14ac:dyDescent="0.2">
      <c r="B25" s="36">
        <v>2032</v>
      </c>
      <c r="C25" s="47"/>
      <c r="D25" s="48">
        <f>IFERROR(SWCT!D25*(1+Dashboard!$D$14)^($B25-$B$11),"-")</f>
        <v>7.5330458476368808E-2</v>
      </c>
      <c r="E25" s="49">
        <f>IFERROR(SWCT!E25*(1+Dashboard!$D$14)^($B25-$B$11),"-")</f>
        <v>6.9993104279359203E-2</v>
      </c>
      <c r="F25" s="49">
        <f>IFERROR(SWCT!F25*(1+Dashboard!$D$14)^($B25-$B$11),"-")</f>
        <v>6.1832515117529289E-2</v>
      </c>
      <c r="G25" s="49">
        <f>IFERROR(SWCT!G25*(1+Dashboard!$D$14)^($B25-$B$11),"-")</f>
        <v>5.3569474253149639E-2</v>
      </c>
      <c r="H25" s="50">
        <f>IFERROR(SWCT!H25*(1+Dashboard!$D$14)^($B25-$B$11),"-")</f>
        <v>2.1811053506422822E-3</v>
      </c>
      <c r="I25" s="101">
        <f>IFERROR((D25+$H25)*(1+Dashboard!$D$7)*(1+Dashboard!$D$8),"-")</f>
        <v>9.0409488047825753E-2</v>
      </c>
      <c r="J25" s="102">
        <f>IFERROR((E25+$H25)*(1+Dashboard!$D$7)*(1+Dashboard!$D$8),"-")</f>
        <v>8.4183998112433739E-2</v>
      </c>
      <c r="K25" s="102">
        <f>IFERROR((F25+$H25)*(1+Dashboard!$D$7)*(1+Dashboard!$D$8),"-")</f>
        <v>7.4665486914075332E-2</v>
      </c>
      <c r="L25" s="103">
        <f>IFERROR((G25+$H25)*(1+Dashboard!$D$7)*(1+Dashboard!$D$8),"-")</f>
        <v>6.5027476049862906E-2</v>
      </c>
      <c r="M25" s="53">
        <f>IFERROR(SWCT!M25*(1+Dashboard!$D$14)^($B25-$B$11),"-")</f>
        <v>116.28566338873091</v>
      </c>
      <c r="N25" s="54">
        <f>IFERROR(SWCT!N25*(1+Dashboard!$D$14)^($B25-$B$11),"-")</f>
        <v>133.26337024348564</v>
      </c>
      <c r="O25" s="109">
        <f>M25*(1+Dashboard!$D$8)</f>
        <v>125.58851645982939</v>
      </c>
      <c r="P25" s="111">
        <f>N25*(1+Dashboard!$D$10)*(1+Dashboard!$D$7)*(1+Dashboard!$D$8)</f>
        <v>157.92540937283368</v>
      </c>
      <c r="Q25" s="112">
        <f>O25*Dashboard!$D$9+P25*(1-Dashboard!$D$9)</f>
        <v>141.75696291633153</v>
      </c>
      <c r="R25" s="51">
        <f>IFERROR(SWCT!R25*(1+Dashboard!$D$14)^($B25-$B$11),"-")</f>
        <v>5.1998874450407254E-2</v>
      </c>
      <c r="S25" s="49">
        <f>IFERROR(SWCT!S25*(1+Dashboard!$D$14)^($B25-$B$11),"-")</f>
        <v>5.3107080189425927E-2</v>
      </c>
      <c r="T25" s="49">
        <f>IFERROR(SWCT!T25*(1+Dashboard!$D$14)^($B25-$B$11),"-")</f>
        <v>5.06555249144661E-2</v>
      </c>
      <c r="U25" s="52">
        <f>IFERROR(SWCT!U25*(1+Dashboard!$D$14)^($B25-$B$11),"-")</f>
        <v>5.0977416218629557E-2</v>
      </c>
      <c r="W25" s="36">
        <v>2032</v>
      </c>
      <c r="X25" s="47"/>
      <c r="Y25" s="51" t="str">
        <f>IFERROR(SWCT!Y25*(1+Dashboard!$D$14)^($B25-$B$11),"-")</f>
        <v>-</v>
      </c>
      <c r="Z25" s="49" t="str">
        <f>IFERROR(SWCT!Z25*(1+Dashboard!$D$14)^($B25-$B$11),"-")</f>
        <v>-</v>
      </c>
      <c r="AA25" s="49" t="str">
        <f>IFERROR(SWCT!AA25*(1+Dashboard!$D$14)^($B25-$B$11),"-")</f>
        <v>-</v>
      </c>
      <c r="AB25" s="52" t="str">
        <f>IFERROR(SWCT!AB25*(1+Dashboard!$D$14)^($B25-$B$11),"-")</f>
        <v>-</v>
      </c>
      <c r="AC25" s="53" t="str">
        <f>IFERROR(SWCT!AC25*(1+Dashboard!$D$14)^($B25-$B$11),"-")</f>
        <v>-</v>
      </c>
      <c r="AD25" s="55">
        <f>IFERROR(SWCT!AD25*(1+Dashboard!$D$14)^($B25-$B$11),"-")</f>
        <v>11.323469876762207</v>
      </c>
      <c r="AE25" s="109" t="str">
        <f>IFERROR(AC25*(1+Dashboard!$D$8),"-")</f>
        <v>-</v>
      </c>
      <c r="AF25" s="119">
        <f>IFERROR(AD25*(1+Dashboard!$D$7)*(1+Dashboard!$D$8)*(1+Dashboard!$D$10),"-")</f>
        <v>13.419018388483529</v>
      </c>
      <c r="AG25" s="112">
        <f>IF(AND(AE25="-",AF25="-"),"-",IFERROR(AE25*Dashboard!$D$9,0)+IFERROR(AF25*(1-Dashboard!$D$9),0))</f>
        <v>6.7095091942417646</v>
      </c>
      <c r="AH25" s="51" t="str">
        <f>IFERROR(SWCT!AH25*(1+Dashboard!$D$14)^($B25-$B$11),"-")</f>
        <v>-</v>
      </c>
      <c r="AI25" s="49" t="str">
        <f>IFERROR(SWCT!AI25*(1+Dashboard!$D$14)^($B25-$B$11),"-")</f>
        <v>-</v>
      </c>
      <c r="AJ25" s="49" t="str">
        <f>IFERROR(SWCT!AJ25*(1+Dashboard!$D$14)^($B25-$B$11),"-")</f>
        <v>-</v>
      </c>
      <c r="AK25" s="52" t="str">
        <f>IFERROR(SWCT!AK25*(1+Dashboard!$D$14)^($B25-$B$11),"-")</f>
        <v>-</v>
      </c>
      <c r="AL25" s="53" t="str">
        <f>IFERROR(SWCT!AL25*(1+Dashboard!$D$14)^($B25-$B$11),"-")</f>
        <v>-</v>
      </c>
      <c r="AM25" s="55">
        <f>IFERROR(SWCT!AM25*(1+Dashboard!$D$14)^($B25-$B$11),"-")</f>
        <v>41.539573986410723</v>
      </c>
      <c r="AN25" s="109" t="str">
        <f>IFERROR(AL25*(1+Dashboard!$D$8),"-")</f>
        <v>-</v>
      </c>
      <c r="AO25" s="119">
        <f>IFERROR(AM25*(1+Dashboard!$D$7)*(1+Dashboard!$D$8)*(1+Dashboard!$D$10),"-")</f>
        <v>49.226987243313467</v>
      </c>
      <c r="AP25" s="112">
        <f>IF(AND(AN25="-",AO25="-"),"-",IFERROR(AN25*Dashboard!$D$9,0)+IFERROR(AO25*(1-Dashboard!$D$9),0))</f>
        <v>24.613493621656733</v>
      </c>
      <c r="AQ25" s="56">
        <f>IFERROR(SWCT!AQ25*(1+Dashboard!$D$14)^($B25-$B$11),"-")</f>
        <v>3.4356502546923154E-4</v>
      </c>
      <c r="AR25" s="58">
        <f>IFERROR(SWCT!AR25*(1+Dashboard!$D$14)^($B25-$B$11),"-")</f>
        <v>3.4356502546923154E-4</v>
      </c>
      <c r="AT25" s="36">
        <v>2032</v>
      </c>
      <c r="AU25" s="47"/>
      <c r="AV25" s="51" t="str">
        <f>IFERROR(SWCT!AV25*(1+Dashboard!$D$14)^($B25-$B$11),"-")</f>
        <v>-</v>
      </c>
      <c r="AW25" s="49" t="str">
        <f>IFERROR(SWCT!AW25*(1+Dashboard!$D$14)^($B25-$B$11),"-")</f>
        <v>-</v>
      </c>
      <c r="AX25" s="49" t="str">
        <f>IFERROR(SWCT!AX25*(1+Dashboard!$D$14)^($B25-$B$11),"-")</f>
        <v>-</v>
      </c>
      <c r="AY25" s="52" t="str">
        <f>IFERROR(SWCT!AY25*(1+Dashboard!$D$14)^($B25-$B$11),"-")</f>
        <v>-</v>
      </c>
      <c r="AZ25" s="53" t="str">
        <f>IFERROR(SWCT!AZ25*(1+Dashboard!$D$14)^($B25-$B$11),"-")</f>
        <v>-</v>
      </c>
      <c r="BA25" s="55">
        <f>IFERROR(SWCT!BA25*(1+Dashboard!$D$14)^($B25-$B$11),"-")</f>
        <v>36.80323218995759</v>
      </c>
      <c r="BB25" s="109" t="str">
        <f>IFERROR(AZ25*(1+Dashboard!$D$8),"-")</f>
        <v>-</v>
      </c>
      <c r="BC25" s="119">
        <f>IFERROR(BA25*(1+Dashboard!$D$7)*(1+Dashboard!$D$8)*(1+Dashboard!$D$10),"-")</f>
        <v>43.614126666788401</v>
      </c>
      <c r="BD25" s="112">
        <f>IF(AND(BB25="-",BC25="-"),"-",IFERROR(BB25*Dashboard!$D$9,0)+IFERROR(BC25*(1-Dashboard!$D$9),0))</f>
        <v>21.807063333394201</v>
      </c>
      <c r="BE25" s="51" t="str">
        <f>IFERROR(SWCT!BE25*(1+Dashboard!$D$14)^($B25-$B$11),"-")</f>
        <v>-</v>
      </c>
      <c r="BF25" s="49" t="str">
        <f>IFERROR(SWCT!BF25*(1+Dashboard!$D$14)^($B25-$B$11),"-")</f>
        <v>-</v>
      </c>
      <c r="BG25" s="49" t="str">
        <f>IFERROR(SWCT!BG25*(1+Dashboard!$D$14)^($B25-$B$11),"-")</f>
        <v>-</v>
      </c>
      <c r="BH25" s="52" t="str">
        <f>IFERROR(SWCT!BH25*(1+Dashboard!$D$14)^($B25-$B$11),"-")</f>
        <v>-</v>
      </c>
      <c r="BI25" s="53" t="str">
        <f>IFERROR(SWCT!BI25*(1+Dashboard!$D$14)^($B25-$B$11),"-")</f>
        <v>-</v>
      </c>
      <c r="BJ25" s="55">
        <f>IFERROR(SWCT!BJ25*(1+Dashboard!$D$14)^($B25-$B$11),"-")</f>
        <v>135.01078760593947</v>
      </c>
      <c r="BK25" s="109" t="str">
        <f>IFERROR(BI25*(1+Dashboard!$D$8),"-")</f>
        <v>-</v>
      </c>
      <c r="BL25" s="119">
        <f>IFERROR(BJ25*(1+Dashboard!$D$7)*(1+Dashboard!$D$8)*(1+Dashboard!$D$10),"-")</f>
        <v>159.99620798618491</v>
      </c>
      <c r="BM25" s="112">
        <f>IF(AND(BK25="-",BL25="-"),"-",IFERROR(BK25*Dashboard!$D$9,0)+IFERROR(BL25*(1-Dashboard!$D$9),0))</f>
        <v>79.998103993092457</v>
      </c>
      <c r="BO25" s="36">
        <v>2032</v>
      </c>
      <c r="BP25" s="47"/>
      <c r="BQ25" s="59">
        <f>IFERROR(SWCT!BQ25*(1+Dashboard!$D$14)^($B25-$B$11),"-")</f>
        <v>124.03100372790998</v>
      </c>
      <c r="BR25" s="53" t="str">
        <f>IFERROR(SWCT!BR25*(1+Dashboard!$D$14)^($B25-$B$11),"-")</f>
        <v>-</v>
      </c>
      <c r="BS25" s="57">
        <f>IFERROR(SWCT!BS25*(1+Dashboard!$D$14)^($B25-$B$11),"-")</f>
        <v>0.35912771691554418</v>
      </c>
      <c r="BT25" s="112">
        <f>IF(AND(BR25="-",BS25="-"),"-",IFERROR(BR25*Dashboard!$D$9,0)+IFERROR(BS25*(1-Dashboard!$D$9),0))</f>
        <v>0.17956385845777209</v>
      </c>
      <c r="BU25" s="53" t="str">
        <f>IFERROR(SWCT!BU25*(1+Dashboard!$D$14)^($B25-$B$11),"-")</f>
        <v>-</v>
      </c>
      <c r="BV25" s="57">
        <f>IFERROR(SWCT!BV25*(1+Dashboard!$D$14)^($B25-$B$11),"-")</f>
        <v>1.4153857078436154</v>
      </c>
      <c r="BW25" s="112">
        <f>IF(AND(BU25="-",BV25="-"),"-",IFERROR(BU25*Dashboard!$D$9,0)+IFERROR(BV25*(1-Dashboard!$D$9),0))</f>
        <v>0.7076928539218077</v>
      </c>
      <c r="BX25" s="112">
        <f>IFERROR(BT25*(1+Dashboard!$D$7)*(1+Dashboard!$D$8),"-")</f>
        <v>0.20944328450514538</v>
      </c>
      <c r="BY25" s="112">
        <f>IFERROR(BW25*(1+Dashboard!$D$7)*(1+Dashboard!$D$8),"-")</f>
        <v>0.82545294481439657</v>
      </c>
    </row>
    <row r="26" spans="2:77" x14ac:dyDescent="0.2">
      <c r="B26" s="36">
        <v>2033</v>
      </c>
      <c r="C26" s="47"/>
      <c r="D26" s="48">
        <f>IFERROR(SWCT!D26*(1+Dashboard!$D$14)^($B26-$B$11),"-")</f>
        <v>8.3088815221212295E-2</v>
      </c>
      <c r="E26" s="49">
        <f>IFERROR(SWCT!E26*(1+Dashboard!$D$14)^($B26-$B$11),"-")</f>
        <v>7.2983916275503422E-2</v>
      </c>
      <c r="F26" s="49">
        <f>IFERROR(SWCT!F26*(1+Dashboard!$D$14)^($B26-$B$11),"-")</f>
        <v>6.4020172905829661E-2</v>
      </c>
      <c r="G26" s="49">
        <f>IFERROR(SWCT!G26*(1+Dashboard!$D$14)^($B26-$B$11),"-")</f>
        <v>5.2328636514152975E-2</v>
      </c>
      <c r="H26" s="50">
        <f>IFERROR(SWCT!H26*(1+Dashboard!$D$14)^($B26-$B$11),"-")</f>
        <v>2.3151306141819782E-3</v>
      </c>
      <c r="I26" s="101">
        <f>IFERROR((D26+$H26)*(1+Dashboard!$D$7)*(1+Dashboard!$D$8),"-")</f>
        <v>9.9615162422403897E-2</v>
      </c>
      <c r="J26" s="102">
        <f>IFERROR((E26+$H26)*(1+Dashboard!$D$7)*(1+Dashboard!$D$8),"-")</f>
        <v>8.7828808292129065E-2</v>
      </c>
      <c r="K26" s="102">
        <f>IFERROR((F26+$H26)*(1+Dashboard!$D$7)*(1+Dashboard!$D$8),"-")</f>
        <v>7.7373498025741588E-2</v>
      </c>
      <c r="L26" s="103">
        <f>IFERROR((G26+$H26)*(1+Dashboard!$D$7)*(1+Dashboard!$D$8),"-")</f>
        <v>6.3736489978489894E-2</v>
      </c>
      <c r="M26" s="53">
        <f>IFERROR(SWCT!M26*(1+Dashboard!$D$14)^($B26-$B$11),"-")</f>
        <v>112.91835358539446</v>
      </c>
      <c r="N26" s="54">
        <f>IFERROR(SWCT!N26*(1+Dashboard!$D$14)^($B26-$B$11),"-")</f>
        <v>131.54988192698454</v>
      </c>
      <c r="O26" s="109">
        <f>M26*(1+Dashboard!$D$8)</f>
        <v>121.95182187222602</v>
      </c>
      <c r="P26" s="111">
        <f>N26*(1+Dashboard!$D$10)*(1+Dashboard!$D$7)*(1+Dashboard!$D$8)</f>
        <v>155.89481879610895</v>
      </c>
      <c r="Q26" s="112">
        <f>O26*Dashboard!$D$9+P26*(1-Dashboard!$D$9)</f>
        <v>138.9233203341675</v>
      </c>
      <c r="R26" s="51">
        <f>IFERROR(SWCT!R26*(1+Dashboard!$D$14)^($B26-$B$11),"-")</f>
        <v>5.2456275975738209E-2</v>
      </c>
      <c r="S26" s="49">
        <f>IFERROR(SWCT!S26*(1+Dashboard!$D$14)^($B26-$B$11),"-")</f>
        <v>5.3574229906439189E-2</v>
      </c>
      <c r="T26" s="49">
        <f>IFERROR(SWCT!T26*(1+Dashboard!$D$14)^($B26-$B$11),"-")</f>
        <v>5.1101109835432319E-2</v>
      </c>
      <c r="U26" s="52">
        <f>IFERROR(SWCT!U26*(1+Dashboard!$D$14)^($B26-$B$11),"-")</f>
        <v>5.1425832615758879E-2</v>
      </c>
      <c r="W26" s="36">
        <v>2033</v>
      </c>
      <c r="X26" s="47"/>
      <c r="Y26" s="51" t="str">
        <f>IFERROR(SWCT!Y26*(1+Dashboard!$D$14)^($B26-$B$11),"-")</f>
        <v>-</v>
      </c>
      <c r="Z26" s="49" t="str">
        <f>IFERROR(SWCT!Z26*(1+Dashboard!$D$14)^($B26-$B$11),"-")</f>
        <v>-</v>
      </c>
      <c r="AA26" s="49" t="str">
        <f>IFERROR(SWCT!AA26*(1+Dashboard!$D$14)^($B26-$B$11),"-")</f>
        <v>-</v>
      </c>
      <c r="AB26" s="52" t="str">
        <f>IFERROR(SWCT!AB26*(1+Dashboard!$D$14)^($B26-$B$11),"-")</f>
        <v>-</v>
      </c>
      <c r="AC26" s="53" t="str">
        <f>IFERROR(SWCT!AC26*(1+Dashboard!$D$14)^($B26-$B$11),"-")</f>
        <v>-</v>
      </c>
      <c r="AD26" s="55" t="str">
        <f>IFERROR(SWCT!AD26*(1+Dashboard!$D$14)^($B26-$B$11),"-")</f>
        <v>-</v>
      </c>
      <c r="AE26" s="109" t="str">
        <f>IFERROR(AC26*(1+Dashboard!$D$8),"-")</f>
        <v>-</v>
      </c>
      <c r="AF26" s="119" t="str">
        <f>IFERROR(AD26*(1+Dashboard!$D$7)*(1+Dashboard!$D$8)*(1+Dashboard!$D$10),"-")</f>
        <v>-</v>
      </c>
      <c r="AG26" s="112" t="str">
        <f>IF(AND(AE26="-",AF26="-"),"-",IFERROR(AE26*Dashboard!$D$9,0)+IFERROR(AF26*(1-Dashboard!$D$9),0))</f>
        <v>-</v>
      </c>
      <c r="AH26" s="51" t="str">
        <f>IFERROR(SWCT!AH26*(1+Dashboard!$D$14)^($B26-$B$11),"-")</f>
        <v>-</v>
      </c>
      <c r="AI26" s="49" t="str">
        <f>IFERROR(SWCT!AI26*(1+Dashboard!$D$14)^($B26-$B$11),"-")</f>
        <v>-</v>
      </c>
      <c r="AJ26" s="49" t="str">
        <f>IFERROR(SWCT!AJ26*(1+Dashboard!$D$14)^($B26-$B$11),"-")</f>
        <v>-</v>
      </c>
      <c r="AK26" s="52" t="str">
        <f>IFERROR(SWCT!AK26*(1+Dashboard!$D$14)^($B26-$B$11),"-")</f>
        <v>-</v>
      </c>
      <c r="AL26" s="53" t="str">
        <f>IFERROR(SWCT!AL26*(1+Dashboard!$D$14)^($B26-$B$11),"-")</f>
        <v>-</v>
      </c>
      <c r="AM26" s="55">
        <f>IFERROR(SWCT!AM26*(1+Dashboard!$D$14)^($B26-$B$11),"-")</f>
        <v>10.287854928485078</v>
      </c>
      <c r="AN26" s="109" t="str">
        <f>IFERROR(AL26*(1+Dashboard!$D$8),"-")</f>
        <v>-</v>
      </c>
      <c r="AO26" s="119">
        <f>IFERROR(AM26*(1+Dashboard!$D$7)*(1+Dashboard!$D$8)*(1+Dashboard!$D$10),"-")</f>
        <v>12.191750052402357</v>
      </c>
      <c r="AP26" s="112">
        <f>IF(AND(AN26="-",AO26="-"),"-",IFERROR(AN26*Dashboard!$D$9,0)+IFERROR(AO26*(1-Dashboard!$D$9),0))</f>
        <v>6.0958750262011785</v>
      </c>
      <c r="AQ26" s="56">
        <f>IFERROR(SWCT!AQ26*(1+Dashboard!$D$14)^($B26-$B$11),"-")</f>
        <v>3.5043632597861609E-4</v>
      </c>
      <c r="AR26" s="58">
        <f>IFERROR(SWCT!AR26*(1+Dashboard!$D$14)^($B26-$B$11),"-")</f>
        <v>3.5043632597861609E-4</v>
      </c>
      <c r="AT26" s="36">
        <v>2033</v>
      </c>
      <c r="AU26" s="47"/>
      <c r="AV26" s="51" t="str">
        <f>IFERROR(SWCT!AV26*(1+Dashboard!$D$14)^($B26-$B$11),"-")</f>
        <v>-</v>
      </c>
      <c r="AW26" s="49" t="str">
        <f>IFERROR(SWCT!AW26*(1+Dashboard!$D$14)^($B26-$B$11),"-")</f>
        <v>-</v>
      </c>
      <c r="AX26" s="49" t="str">
        <f>IFERROR(SWCT!AX26*(1+Dashboard!$D$14)^($B26-$B$11),"-")</f>
        <v>-</v>
      </c>
      <c r="AY26" s="52" t="str">
        <f>IFERROR(SWCT!AY26*(1+Dashboard!$D$14)^($B26-$B$11),"-")</f>
        <v>-</v>
      </c>
      <c r="AZ26" s="53" t="str">
        <f>IFERROR(SWCT!AZ26*(1+Dashboard!$D$14)^($B26-$B$11),"-")</f>
        <v>-</v>
      </c>
      <c r="BA26" s="55" t="str">
        <f>IFERROR(SWCT!BA26*(1+Dashboard!$D$14)^($B26-$B$11),"-")</f>
        <v>-</v>
      </c>
      <c r="BB26" s="109" t="str">
        <f>IFERROR(AZ26*(1+Dashboard!$D$8),"-")</f>
        <v>-</v>
      </c>
      <c r="BC26" s="119" t="str">
        <f>IFERROR(BA26*(1+Dashboard!$D$7)*(1+Dashboard!$D$8)*(1+Dashboard!$D$10),"-")</f>
        <v>-</v>
      </c>
      <c r="BD26" s="112" t="str">
        <f>IF(AND(BB26="-",BC26="-"),"-",IFERROR(BB26*Dashboard!$D$9,0)+IFERROR(BC26*(1-Dashboard!$D$9),0))</f>
        <v>-</v>
      </c>
      <c r="BE26" s="51" t="str">
        <f>IFERROR(SWCT!BE26*(1+Dashboard!$D$14)^($B26-$B$11),"-")</f>
        <v>-</v>
      </c>
      <c r="BF26" s="49" t="str">
        <f>IFERROR(SWCT!BF26*(1+Dashboard!$D$14)^($B26-$B$11),"-")</f>
        <v>-</v>
      </c>
      <c r="BG26" s="49" t="str">
        <f>IFERROR(SWCT!BG26*(1+Dashboard!$D$14)^($B26-$B$11),"-")</f>
        <v>-</v>
      </c>
      <c r="BH26" s="52" t="str">
        <f>IFERROR(SWCT!BH26*(1+Dashboard!$D$14)^($B26-$B$11),"-")</f>
        <v>-</v>
      </c>
      <c r="BI26" s="53" t="str">
        <f>IFERROR(SWCT!BI26*(1+Dashboard!$D$14)^($B26-$B$11),"-")</f>
        <v>-</v>
      </c>
      <c r="BJ26" s="55">
        <f>IFERROR(SWCT!BJ26*(1+Dashboard!$D$14)^($B26-$B$11),"-")</f>
        <v>33.437304800593409</v>
      </c>
      <c r="BK26" s="109" t="str">
        <f>IFERROR(BI26*(1+Dashboard!$D$8),"-")</f>
        <v>-</v>
      </c>
      <c r="BL26" s="119">
        <f>IFERROR(BJ26*(1+Dashboard!$D$7)*(1+Dashboard!$D$8)*(1+Dashboard!$D$10),"-")</f>
        <v>39.625292676522754</v>
      </c>
      <c r="BM26" s="112">
        <f>IF(AND(BK26="-",BL26="-"),"-",IFERROR(BK26*Dashboard!$D$9,0)+IFERROR(BL26*(1-Dashboard!$D$9),0))</f>
        <v>19.812646338261377</v>
      </c>
      <c r="BO26" s="36">
        <v>2033</v>
      </c>
      <c r="BP26" s="47"/>
      <c r="BQ26" s="59">
        <f>IFERROR(SWCT!BQ26*(1+Dashboard!$D$14)^($B26-$B$11),"-")</f>
        <v>126.51162380246815</v>
      </c>
      <c r="BR26" s="53" t="str">
        <f>IFERROR(SWCT!BR26*(1+Dashboard!$D$14)^($B26-$B$11),"-")</f>
        <v>-</v>
      </c>
      <c r="BS26" s="57" t="str">
        <f>IFERROR(SWCT!BS26*(1+Dashboard!$D$14)^($B26-$B$11),"-")</f>
        <v>-</v>
      </c>
      <c r="BT26" s="112" t="str">
        <f>IF(AND(BR26="-",BS26="-"),"-",IFERROR(BR26*Dashboard!$D$9,0)+IFERROR(BS26*(1-Dashboard!$D$9),0))</f>
        <v>-</v>
      </c>
      <c r="BU26" s="53" t="str">
        <f>IFERROR(SWCT!BU26*(1+Dashboard!$D$14)^($B26-$B$11),"-")</f>
        <v>-</v>
      </c>
      <c r="BV26" s="57">
        <f>IFERROR(SWCT!BV26*(1+Dashboard!$D$14)^($B26-$B$11),"-")</f>
        <v>0.24469408013702043</v>
      </c>
      <c r="BW26" s="112">
        <f>IF(AND(BU26="-",BV26="-"),"-",IFERROR(BU26*Dashboard!$D$9,0)+IFERROR(BV26*(1-Dashboard!$D$9),0))</f>
        <v>0.12234704006851022</v>
      </c>
      <c r="BX26" s="112" t="str">
        <f>IFERROR(BT26*(1+Dashboard!$D$7)*(1+Dashboard!$D$8),"-")</f>
        <v>-</v>
      </c>
      <c r="BY26" s="112">
        <f>IFERROR(BW26*(1+Dashboard!$D$7)*(1+Dashboard!$D$8),"-")</f>
        <v>0.14270558753591034</v>
      </c>
    </row>
    <row r="27" spans="2:77" x14ac:dyDescent="0.2">
      <c r="B27" s="36">
        <v>2034</v>
      </c>
      <c r="C27" s="47"/>
      <c r="D27" s="48">
        <f>IFERROR(SWCT!D27*(1+Dashboard!$D$14)^($B27-$B$11),"-")</f>
        <v>8.3488252304433991E-2</v>
      </c>
      <c r="E27" s="49">
        <f>IFERROR(SWCT!E27*(1+Dashboard!$D$14)^($B27-$B$11),"-")</f>
        <v>7.0257614608405197E-2</v>
      </c>
      <c r="F27" s="49">
        <f>IFERROR(SWCT!F27*(1+Dashboard!$D$14)^($B27-$B$11),"-")</f>
        <v>6.9363236660534205E-2</v>
      </c>
      <c r="G27" s="49">
        <f>IFERROR(SWCT!G27*(1+Dashboard!$D$14)^($B27-$B$11),"-")</f>
        <v>5.4547889282747349E-2</v>
      </c>
      <c r="H27" s="50">
        <f>IFERROR(SWCT!H27*(1+Dashboard!$D$14)^($B27-$B$11),"-")</f>
        <v>2.4573915052495225E-3</v>
      </c>
      <c r="I27" s="101">
        <f>IFERROR((D27+$H27)*(1+Dashboard!$D$7)*(1+Dashboard!$D$8),"-")</f>
        <v>0.10024699893961488</v>
      </c>
      <c r="J27" s="102">
        <f>IFERROR((E27+$H27)*(1+Dashboard!$D$7)*(1+Dashboard!$D$8),"-")</f>
        <v>8.4814783130966881E-2</v>
      </c>
      <c r="K27" s="102">
        <f>IFERROR((F27+$H27)*(1+Dashboard!$D$7)*(1+Dashboard!$D$8),"-")</f>
        <v>8.3771580692570166E-2</v>
      </c>
      <c r="L27" s="103">
        <f>IFERROR((G27+$H27)*(1+Dashboard!$D$7)*(1+Dashboard!$D$8),"-")</f>
        <v>6.6490959511119552E-2</v>
      </c>
      <c r="M27" s="53">
        <f>IFERROR(SWCT!M27*(1+Dashboard!$D$14)^($B27-$B$11),"-")</f>
        <v>113.24109281292461</v>
      </c>
      <c r="N27" s="54">
        <f>IFERROR(SWCT!N27*(1+Dashboard!$D$14)^($B27-$B$11),"-")</f>
        <v>130.11401564205036</v>
      </c>
      <c r="O27" s="109">
        <f>M27*(1+Dashboard!$D$8)</f>
        <v>122.30038023795858</v>
      </c>
      <c r="P27" s="111">
        <f>N27*(1+Dashboard!$D$10)*(1+Dashboard!$D$7)*(1+Dashboard!$D$8)</f>
        <v>154.19322765040576</v>
      </c>
      <c r="Q27" s="112">
        <f>O27*Dashboard!$D$9+P27*(1-Dashboard!$D$9)</f>
        <v>138.24680394418218</v>
      </c>
      <c r="R27" s="51">
        <f>IFERROR(SWCT!R27*(1+Dashboard!$D$14)^($B27-$B$11),"-")</f>
        <v>5.2939478860659396E-2</v>
      </c>
      <c r="S27" s="49">
        <f>IFERROR(SWCT!S27*(1+Dashboard!$D$14)^($B27-$B$11),"-")</f>
        <v>5.4067730864459852E-2</v>
      </c>
      <c r="T27" s="49">
        <f>IFERROR(SWCT!T27*(1+Dashboard!$D$14)^($B27-$B$11),"-")</f>
        <v>5.1571829558398848E-2</v>
      </c>
      <c r="U27" s="52">
        <f>IFERROR(SWCT!U27*(1+Dashboard!$D$14)^($B27-$B$11),"-")</f>
        <v>5.1899543534370457E-2</v>
      </c>
      <c r="W27" s="36">
        <v>2034</v>
      </c>
      <c r="X27" s="47"/>
      <c r="Y27" s="51" t="str">
        <f>IFERROR(SWCT!Y27*(1+Dashboard!$D$14)^($B27-$B$11),"-")</f>
        <v>-</v>
      </c>
      <c r="Z27" s="49" t="str">
        <f>IFERROR(SWCT!Z27*(1+Dashboard!$D$14)^($B27-$B$11),"-")</f>
        <v>-</v>
      </c>
      <c r="AA27" s="49" t="str">
        <f>IFERROR(SWCT!AA27*(1+Dashboard!$D$14)^($B27-$B$11),"-")</f>
        <v>-</v>
      </c>
      <c r="AB27" s="52" t="str">
        <f>IFERROR(SWCT!AB27*(1+Dashboard!$D$14)^($B27-$B$11),"-")</f>
        <v>-</v>
      </c>
      <c r="AC27" s="53" t="str">
        <f>IFERROR(SWCT!AC27*(1+Dashboard!$D$14)^($B27-$B$11),"-")</f>
        <v>-</v>
      </c>
      <c r="AD27" s="55" t="str">
        <f>IFERROR(SWCT!AD27*(1+Dashboard!$D$14)^($B27-$B$11),"-")</f>
        <v>-</v>
      </c>
      <c r="AE27" s="109" t="str">
        <f>IFERROR(AC27*(1+Dashboard!$D$8),"-")</f>
        <v>-</v>
      </c>
      <c r="AF27" s="119" t="str">
        <f>IFERROR(AD27*(1+Dashboard!$D$7)*(1+Dashboard!$D$8)*(1+Dashboard!$D$10),"-")</f>
        <v>-</v>
      </c>
      <c r="AG27" s="112" t="str">
        <f>IF(AND(AE27="-",AF27="-"),"-",IFERROR(AE27*Dashboard!$D$9,0)+IFERROR(AF27*(1-Dashboard!$D$9),0))</f>
        <v>-</v>
      </c>
      <c r="AH27" s="51" t="str">
        <f>IFERROR(SWCT!AH27*(1+Dashboard!$D$14)^($B27-$B$11),"-")</f>
        <v>-</v>
      </c>
      <c r="AI27" s="49" t="str">
        <f>IFERROR(SWCT!AI27*(1+Dashboard!$D$14)^($B27-$B$11),"-")</f>
        <v>-</v>
      </c>
      <c r="AJ27" s="49" t="str">
        <f>IFERROR(SWCT!AJ27*(1+Dashboard!$D$14)^($B27-$B$11),"-")</f>
        <v>-</v>
      </c>
      <c r="AK27" s="52" t="str">
        <f>IFERROR(SWCT!AK27*(1+Dashboard!$D$14)^($B27-$B$11),"-")</f>
        <v>-</v>
      </c>
      <c r="AL27" s="53" t="str">
        <f>IFERROR(SWCT!AL27*(1+Dashboard!$D$14)^($B27-$B$11),"-")</f>
        <v>-</v>
      </c>
      <c r="AM27" s="55" t="str">
        <f>IFERROR(SWCT!AM27*(1+Dashboard!$D$14)^($B27-$B$11),"-")</f>
        <v>-</v>
      </c>
      <c r="AN27" s="109" t="str">
        <f>IFERROR(AL27*(1+Dashboard!$D$8),"-")</f>
        <v>-</v>
      </c>
      <c r="AO27" s="119" t="str">
        <f>IFERROR(AM27*(1+Dashboard!$D$7)*(1+Dashboard!$D$8)*(1+Dashboard!$D$10),"-")</f>
        <v>-</v>
      </c>
      <c r="AP27" s="112" t="str">
        <f>IF(AND(AN27="-",AO27="-"),"-",IFERROR(AN27*Dashboard!$D$9,0)+IFERROR(AO27*(1-Dashboard!$D$9),0))</f>
        <v>-</v>
      </c>
      <c r="AQ27" s="56">
        <f>IFERROR(SWCT!AQ27*(1+Dashboard!$D$14)^($B27-$B$11),"-")</f>
        <v>3.5744505249818843E-4</v>
      </c>
      <c r="AR27" s="58">
        <f>IFERROR(SWCT!AR27*(1+Dashboard!$D$14)^($B27-$B$11),"-")</f>
        <v>3.5744505249818843E-4</v>
      </c>
      <c r="AT27" s="36">
        <v>2034</v>
      </c>
      <c r="AU27" s="47"/>
      <c r="AV27" s="51" t="str">
        <f>IFERROR(SWCT!AV27*(1+Dashboard!$D$14)^($B27-$B$11),"-")</f>
        <v>-</v>
      </c>
      <c r="AW27" s="49" t="str">
        <f>IFERROR(SWCT!AW27*(1+Dashboard!$D$14)^($B27-$B$11),"-")</f>
        <v>-</v>
      </c>
      <c r="AX27" s="49" t="str">
        <f>IFERROR(SWCT!AX27*(1+Dashboard!$D$14)^($B27-$B$11),"-")</f>
        <v>-</v>
      </c>
      <c r="AY27" s="52" t="str">
        <f>IFERROR(SWCT!AY27*(1+Dashboard!$D$14)^($B27-$B$11),"-")</f>
        <v>-</v>
      </c>
      <c r="AZ27" s="53" t="str">
        <f>IFERROR(SWCT!AZ27*(1+Dashboard!$D$14)^($B27-$B$11),"-")</f>
        <v>-</v>
      </c>
      <c r="BA27" s="55" t="str">
        <f>IFERROR(SWCT!BA27*(1+Dashboard!$D$14)^($B27-$B$11),"-")</f>
        <v>-</v>
      </c>
      <c r="BB27" s="109" t="str">
        <f>IFERROR(AZ27*(1+Dashboard!$D$8),"-")</f>
        <v>-</v>
      </c>
      <c r="BC27" s="119" t="str">
        <f>IFERROR(BA27*(1+Dashboard!$D$7)*(1+Dashboard!$D$8)*(1+Dashboard!$D$10),"-")</f>
        <v>-</v>
      </c>
      <c r="BD27" s="112" t="str">
        <f>IF(AND(BB27="-",BC27="-"),"-",IFERROR(BB27*Dashboard!$D$9,0)+IFERROR(BC27*(1-Dashboard!$D$9),0))</f>
        <v>-</v>
      </c>
      <c r="BE27" s="51" t="str">
        <f>IFERROR(SWCT!BE27*(1+Dashboard!$D$14)^($B27-$B$11),"-")</f>
        <v>-</v>
      </c>
      <c r="BF27" s="49" t="str">
        <f>IFERROR(SWCT!BF27*(1+Dashboard!$D$14)^($B27-$B$11),"-")</f>
        <v>-</v>
      </c>
      <c r="BG27" s="49" t="str">
        <f>IFERROR(SWCT!BG27*(1+Dashboard!$D$14)^($B27-$B$11),"-")</f>
        <v>-</v>
      </c>
      <c r="BH27" s="52" t="str">
        <f>IFERROR(SWCT!BH27*(1+Dashboard!$D$14)^($B27-$B$11),"-")</f>
        <v>-</v>
      </c>
      <c r="BI27" s="53" t="str">
        <f>IFERROR(SWCT!BI27*(1+Dashboard!$D$14)^($B27-$B$11),"-")</f>
        <v>-</v>
      </c>
      <c r="BJ27" s="55" t="str">
        <f>IFERROR(SWCT!BJ27*(1+Dashboard!$D$14)^($B27-$B$11),"-")</f>
        <v>-</v>
      </c>
      <c r="BK27" s="109" t="str">
        <f>IFERROR(BI27*(1+Dashboard!$D$8),"-")</f>
        <v>-</v>
      </c>
      <c r="BL27" s="119" t="str">
        <f>IFERROR(BJ27*(1+Dashboard!$D$7)*(1+Dashboard!$D$8)*(1+Dashboard!$D$10),"-")</f>
        <v>-</v>
      </c>
      <c r="BM27" s="112" t="str">
        <f>IF(AND(BK27="-",BL27="-"),"-",IFERROR(BK27*Dashboard!$D$9,0)+IFERROR(BL27*(1-Dashboard!$D$9),0))</f>
        <v>-</v>
      </c>
      <c r="BO27" s="36">
        <v>2034</v>
      </c>
      <c r="BP27" s="47"/>
      <c r="BQ27" s="59">
        <f>IFERROR(SWCT!BQ27*(1+Dashboard!$D$14)^($B27-$B$11),"-")</f>
        <v>129.04185627851754</v>
      </c>
      <c r="BR27" s="53" t="str">
        <f>IFERROR(SWCT!BR27*(1+Dashboard!$D$14)^($B27-$B$11),"-")</f>
        <v>-</v>
      </c>
      <c r="BS27" s="57" t="str">
        <f>IFERROR(SWCT!BS27*(1+Dashboard!$D$14)^($B27-$B$11),"-")</f>
        <v>-</v>
      </c>
      <c r="BT27" s="112" t="str">
        <f>IF(AND(BR27="-",BS27="-"),"-",IFERROR(BR27*Dashboard!$D$9,0)+IFERROR(BS27*(1-Dashboard!$D$9),0))</f>
        <v>-</v>
      </c>
      <c r="BU27" s="53" t="str">
        <f>IFERROR(SWCT!BU27*(1+Dashboard!$D$14)^($B27-$B$11),"-")</f>
        <v>-</v>
      </c>
      <c r="BV27" s="57" t="str">
        <f>IFERROR(SWCT!BV27*(1+Dashboard!$D$14)^($B27-$B$11),"-")</f>
        <v>-</v>
      </c>
      <c r="BW27" s="112" t="str">
        <f>IF(AND(BU27="-",BV27="-"),"-",IFERROR(BU27*Dashboard!$D$9,0)+IFERROR(BV27*(1-Dashboard!$D$9),0))</f>
        <v>-</v>
      </c>
      <c r="BX27" s="112" t="str">
        <f>IFERROR(BT27*(1+Dashboard!$D$7)*(1+Dashboard!$D$8),"-")</f>
        <v>-</v>
      </c>
      <c r="BY27" s="112" t="str">
        <f>IFERROR(BW27*(1+Dashboard!$D$7)*(1+Dashboard!$D$8),"-")</f>
        <v>-</v>
      </c>
    </row>
    <row r="28" spans="2:77" x14ac:dyDescent="0.2">
      <c r="B28" s="36">
        <v>2035</v>
      </c>
      <c r="C28" s="47"/>
      <c r="D28" s="48">
        <f>IFERROR(SWCT!D28*(1+Dashboard!$D$14)^($B28-$B$11),"-")</f>
        <v>8.8052635530694229E-2</v>
      </c>
      <c r="E28" s="49">
        <f>IFERROR(SWCT!E28*(1+Dashboard!$D$14)^($B28-$B$11),"-")</f>
        <v>7.8683799709085137E-2</v>
      </c>
      <c r="F28" s="49">
        <f>IFERROR(SWCT!F28*(1+Dashboard!$D$14)^($B28-$B$11),"-")</f>
        <v>7.8800296726063757E-2</v>
      </c>
      <c r="G28" s="49">
        <f>IFERROR(SWCT!G28*(1+Dashboard!$D$14)^($B28-$B$11),"-")</f>
        <v>6.6747615081138273E-2</v>
      </c>
      <c r="H28" s="50">
        <f>IFERROR(SWCT!H28*(1+Dashboard!$D$14)^($B28-$B$11),"-")</f>
        <v>2.6083940893357489E-3</v>
      </c>
      <c r="I28" s="101">
        <f>IFERROR((D28+$H28)*(1+Dashboard!$D$7)*(1+Dashboard!$D$8),"-")</f>
        <v>0.10574702494880298</v>
      </c>
      <c r="J28" s="102">
        <f>IFERROR((E28+$H28)*(1+Dashboard!$D$7)*(1+Dashboard!$D$8),"-")</f>
        <v>9.4819214846478123E-2</v>
      </c>
      <c r="K28" s="102">
        <f>IFERROR((F28+$H28)*(1+Dashboard!$D$7)*(1+Dashboard!$D$8),"-")</f>
        <v>9.4955096967081987E-2</v>
      </c>
      <c r="L28" s="103">
        <f>IFERROR((G28+$H28)*(1+Dashboard!$D$7)*(1+Dashboard!$D$8),"-")</f>
        <v>8.0896849096440904E-2</v>
      </c>
      <c r="M28" s="53">
        <f>IFERROR(SWCT!M28*(1+Dashboard!$D$14)^($B28-$B$11),"-")</f>
        <v>123.40327627342836</v>
      </c>
      <c r="N28" s="54">
        <f>IFERROR(SWCT!N28*(1+Dashboard!$D$14)^($B28-$B$11),"-")</f>
        <v>141.42015460934888</v>
      </c>
      <c r="O28" s="109">
        <f>M28*(1+Dashboard!$D$8)</f>
        <v>133.27553837530263</v>
      </c>
      <c r="P28" s="111">
        <f>N28*(1+Dashboard!$D$10)*(1+Dashboard!$D$7)*(1+Dashboard!$D$8)</f>
        <v>167.59170782972606</v>
      </c>
      <c r="Q28" s="112">
        <f>O28*Dashboard!$D$9+P28*(1-Dashboard!$D$9)</f>
        <v>150.43362310251433</v>
      </c>
      <c r="R28" s="51">
        <f>IFERROR(SWCT!R28*(1+Dashboard!$D$14)^($B28-$B$11),"-")</f>
        <v>5.3448999132362583E-2</v>
      </c>
      <c r="S28" s="49">
        <f>IFERROR(SWCT!S28*(1+Dashboard!$D$14)^($B28-$B$11),"-")</f>
        <v>5.4588110088307981E-2</v>
      </c>
      <c r="T28" s="49">
        <f>IFERROR(SWCT!T28*(1+Dashboard!$D$14)^($B28-$B$11),"-")</f>
        <v>5.2068186779405667E-2</v>
      </c>
      <c r="U28" s="52">
        <f>IFERROR(SWCT!U28*(1+Dashboard!$D$14)^($B28-$B$11),"-")</f>
        <v>5.2399054864893858E-2</v>
      </c>
      <c r="W28" s="36">
        <v>2035</v>
      </c>
      <c r="X28" s="47"/>
      <c r="Y28" s="51" t="str">
        <f>IFERROR(SWCT!Y28*(1+Dashboard!$D$14)^($B28-$B$11),"-")</f>
        <v>-</v>
      </c>
      <c r="Z28" s="49" t="str">
        <f>IFERROR(SWCT!Z28*(1+Dashboard!$D$14)^($B28-$B$11),"-")</f>
        <v>-</v>
      </c>
      <c r="AA28" s="49" t="str">
        <f>IFERROR(SWCT!AA28*(1+Dashboard!$D$14)^($B28-$B$11),"-")</f>
        <v>-</v>
      </c>
      <c r="AB28" s="52" t="str">
        <f>IFERROR(SWCT!AB28*(1+Dashboard!$D$14)^($B28-$B$11),"-")</f>
        <v>-</v>
      </c>
      <c r="AC28" s="53" t="str">
        <f>IFERROR(SWCT!AC28*(1+Dashboard!$D$14)^($B28-$B$11),"-")</f>
        <v>-</v>
      </c>
      <c r="AD28" s="55" t="str">
        <f>IFERROR(SWCT!AD28*(1+Dashboard!$D$14)^($B28-$B$11),"-")</f>
        <v>-</v>
      </c>
      <c r="AE28" s="109" t="str">
        <f>IFERROR(AC28*(1+Dashboard!$D$8),"-")</f>
        <v>-</v>
      </c>
      <c r="AF28" s="119" t="str">
        <f>IFERROR(AD28*(1+Dashboard!$D$7)*(1+Dashboard!$D$8)*(1+Dashboard!$D$10),"-")</f>
        <v>-</v>
      </c>
      <c r="AG28" s="112" t="str">
        <f>IF(AND(AE28="-",AF28="-"),"-",IFERROR(AE28*Dashboard!$D$9,0)+IFERROR(AF28*(1-Dashboard!$D$9),0))</f>
        <v>-</v>
      </c>
      <c r="AH28" s="51" t="str">
        <f>IFERROR(SWCT!AH28*(1+Dashboard!$D$14)^($B28-$B$11),"-")</f>
        <v>-</v>
      </c>
      <c r="AI28" s="49" t="str">
        <f>IFERROR(SWCT!AI28*(1+Dashboard!$D$14)^($B28-$B$11),"-")</f>
        <v>-</v>
      </c>
      <c r="AJ28" s="49" t="str">
        <f>IFERROR(SWCT!AJ28*(1+Dashboard!$D$14)^($B28-$B$11),"-")</f>
        <v>-</v>
      </c>
      <c r="AK28" s="52" t="str">
        <f>IFERROR(SWCT!AK28*(1+Dashboard!$D$14)^($B28-$B$11),"-")</f>
        <v>-</v>
      </c>
      <c r="AL28" s="53" t="str">
        <f>IFERROR(SWCT!AL28*(1+Dashboard!$D$14)^($B28-$B$11),"-")</f>
        <v>-</v>
      </c>
      <c r="AM28" s="55" t="str">
        <f>IFERROR(SWCT!AM28*(1+Dashboard!$D$14)^($B28-$B$11),"-")</f>
        <v>-</v>
      </c>
      <c r="AN28" s="109" t="str">
        <f>IFERROR(AL28*(1+Dashboard!$D$8),"-")</f>
        <v>-</v>
      </c>
      <c r="AO28" s="119" t="str">
        <f>IFERROR(AM28*(1+Dashboard!$D$7)*(1+Dashboard!$D$8)*(1+Dashboard!$D$10),"-")</f>
        <v>-</v>
      </c>
      <c r="AP28" s="112" t="str">
        <f>IF(AND(AN28="-",AO28="-"),"-",IFERROR(AN28*Dashboard!$D$9,0)+IFERROR(AO28*(1-Dashboard!$D$9),0))</f>
        <v>-</v>
      </c>
      <c r="AQ28" s="56">
        <f>IFERROR(SWCT!AQ28*(1+Dashboard!$D$14)^($B28-$B$11),"-")</f>
        <v>3.6459395354815225E-4</v>
      </c>
      <c r="AR28" s="58">
        <f>IFERROR(SWCT!AR28*(1+Dashboard!$D$14)^($B28-$B$11),"-")</f>
        <v>3.6459395354815225E-4</v>
      </c>
      <c r="AT28" s="36">
        <v>2035</v>
      </c>
      <c r="AU28" s="47"/>
      <c r="AV28" s="51" t="str">
        <f>IFERROR(SWCT!AV28*(1+Dashboard!$D$14)^($B28-$B$11),"-")</f>
        <v>-</v>
      </c>
      <c r="AW28" s="49" t="str">
        <f>IFERROR(SWCT!AW28*(1+Dashboard!$D$14)^($B28-$B$11),"-")</f>
        <v>-</v>
      </c>
      <c r="AX28" s="49" t="str">
        <f>IFERROR(SWCT!AX28*(1+Dashboard!$D$14)^($B28-$B$11),"-")</f>
        <v>-</v>
      </c>
      <c r="AY28" s="52" t="str">
        <f>IFERROR(SWCT!AY28*(1+Dashboard!$D$14)^($B28-$B$11),"-")</f>
        <v>-</v>
      </c>
      <c r="AZ28" s="53" t="str">
        <f>IFERROR(SWCT!AZ28*(1+Dashboard!$D$14)^($B28-$B$11),"-")</f>
        <v>-</v>
      </c>
      <c r="BA28" s="55" t="str">
        <f>IFERROR(SWCT!BA28*(1+Dashboard!$D$14)^($B28-$B$11),"-")</f>
        <v>-</v>
      </c>
      <c r="BB28" s="109" t="str">
        <f>IFERROR(AZ28*(1+Dashboard!$D$8),"-")</f>
        <v>-</v>
      </c>
      <c r="BC28" s="119" t="str">
        <f>IFERROR(BA28*(1+Dashboard!$D$7)*(1+Dashboard!$D$8)*(1+Dashboard!$D$10),"-")</f>
        <v>-</v>
      </c>
      <c r="BD28" s="112" t="str">
        <f>IF(AND(BB28="-",BC28="-"),"-",IFERROR(BB28*Dashboard!$D$9,0)+IFERROR(BC28*(1-Dashboard!$D$9),0))</f>
        <v>-</v>
      </c>
      <c r="BE28" s="51" t="str">
        <f>IFERROR(SWCT!BE28*(1+Dashboard!$D$14)^($B28-$B$11),"-")</f>
        <v>-</v>
      </c>
      <c r="BF28" s="49" t="str">
        <f>IFERROR(SWCT!BF28*(1+Dashboard!$D$14)^($B28-$B$11),"-")</f>
        <v>-</v>
      </c>
      <c r="BG28" s="49" t="str">
        <f>IFERROR(SWCT!BG28*(1+Dashboard!$D$14)^($B28-$B$11),"-")</f>
        <v>-</v>
      </c>
      <c r="BH28" s="52" t="str">
        <f>IFERROR(SWCT!BH28*(1+Dashboard!$D$14)^($B28-$B$11),"-")</f>
        <v>-</v>
      </c>
      <c r="BI28" s="53" t="str">
        <f>IFERROR(SWCT!BI28*(1+Dashboard!$D$14)^($B28-$B$11),"-")</f>
        <v>-</v>
      </c>
      <c r="BJ28" s="55" t="str">
        <f>IFERROR(SWCT!BJ28*(1+Dashboard!$D$14)^($B28-$B$11),"-")</f>
        <v>-</v>
      </c>
      <c r="BK28" s="109" t="str">
        <f>IFERROR(BI28*(1+Dashboard!$D$8),"-")</f>
        <v>-</v>
      </c>
      <c r="BL28" s="119" t="str">
        <f>IFERROR(BJ28*(1+Dashboard!$D$7)*(1+Dashboard!$D$8)*(1+Dashboard!$D$10),"-")</f>
        <v>-</v>
      </c>
      <c r="BM28" s="112" t="str">
        <f>IF(AND(BK28="-",BL28="-"),"-",IFERROR(BK28*Dashboard!$D$9,0)+IFERROR(BL28*(1-Dashboard!$D$9),0))</f>
        <v>-</v>
      </c>
      <c r="BO28" s="36">
        <v>2035</v>
      </c>
      <c r="BP28" s="47"/>
      <c r="BQ28" s="59">
        <f>IFERROR(SWCT!BQ28*(1+Dashboard!$D$14)^($B28-$B$11),"-")</f>
        <v>131.6226934040879</v>
      </c>
      <c r="BR28" s="53" t="str">
        <f>IFERROR(SWCT!BR28*(1+Dashboard!$D$14)^($B28-$B$11),"-")</f>
        <v>-</v>
      </c>
      <c r="BS28" s="57" t="str">
        <f>IFERROR(SWCT!BS28*(1+Dashboard!$D$14)^($B28-$B$11),"-")</f>
        <v>-</v>
      </c>
      <c r="BT28" s="112" t="str">
        <f>IF(AND(BR28="-",BS28="-"),"-",IFERROR(BR28*Dashboard!$D$9,0)+IFERROR(BS28*(1-Dashboard!$D$9),0))</f>
        <v>-</v>
      </c>
      <c r="BU28" s="53" t="str">
        <f>IFERROR(SWCT!BU28*(1+Dashboard!$D$14)^($B28-$B$11),"-")</f>
        <v>-</v>
      </c>
      <c r="BV28" s="57" t="str">
        <f>IFERROR(SWCT!BV28*(1+Dashboard!$D$14)^($B28-$B$11),"-")</f>
        <v>-</v>
      </c>
      <c r="BW28" s="112" t="str">
        <f>IF(AND(BU28="-",BV28="-"),"-",IFERROR(BU28*Dashboard!$D$9,0)+IFERROR(BV28*(1-Dashboard!$D$9),0))</f>
        <v>-</v>
      </c>
      <c r="BX28" s="112" t="str">
        <f>IFERROR(BT28*(1+Dashboard!$D$7)*(1+Dashboard!$D$8),"-")</f>
        <v>-</v>
      </c>
      <c r="BY28" s="112" t="str">
        <f>IFERROR(BW28*(1+Dashboard!$D$7)*(1+Dashboard!$D$8),"-")</f>
        <v>-</v>
      </c>
    </row>
    <row r="29" spans="2:77" x14ac:dyDescent="0.2">
      <c r="B29" s="36">
        <v>2036</v>
      </c>
      <c r="C29" s="47"/>
      <c r="D29" s="48">
        <f>IFERROR(SWCT!D29*(1+Dashboard!$D$14)^($B29-$B$11),"-")</f>
        <v>9.1473143204671051E-2</v>
      </c>
      <c r="E29" s="49">
        <f>IFERROR(SWCT!E29*(1+Dashboard!$D$14)^($B29-$B$11),"-")</f>
        <v>8.0786810246840798E-2</v>
      </c>
      <c r="F29" s="49">
        <f>IFERROR(SWCT!F29*(1+Dashboard!$D$14)^($B29-$B$11),"-")</f>
        <v>8.4577195590120044E-2</v>
      </c>
      <c r="G29" s="49">
        <f>IFERROR(SWCT!G29*(1+Dashboard!$D$14)^($B29-$B$11),"-")</f>
        <v>7.1105836516159177E-2</v>
      </c>
      <c r="H29" s="50">
        <f>IFERROR(SWCT!H29*(1+Dashboard!$D$14)^($B29-$B$11),"-")</f>
        <v>3.0184281115641209E-3</v>
      </c>
      <c r="I29" s="101">
        <f>IFERROR((D29+$H29)*(1+Dashboard!$D$7)*(1+Dashboard!$D$8),"-")</f>
        <v>0.11021496878325672</v>
      </c>
      <c r="J29" s="102">
        <f>IFERROR((E29+$H29)*(1+Dashboard!$D$7)*(1+Dashboard!$D$8),"-")</f>
        <v>9.775043002124352E-2</v>
      </c>
      <c r="K29" s="102">
        <f>IFERROR((F29+$H29)*(1+Dashboard!$D$7)*(1+Dashboard!$D$8),"-")</f>
        <v>0.10217153548564442</v>
      </c>
      <c r="L29" s="103">
        <f>IFERROR((G29+$H29)*(1+Dashboard!$D$7)*(1+Dashboard!$D$8),"-")</f>
        <v>8.6458542261776475E-2</v>
      </c>
      <c r="M29" s="53">
        <f>IFERROR(SWCT!M29*(1+Dashboard!$D$14)^($B29-$B$11),"-")</f>
        <v>127.96979624671614</v>
      </c>
      <c r="N29" s="54">
        <f>IFERROR(SWCT!N29*(1+Dashboard!$D$14)^($B29-$B$11),"-")</f>
        <v>146.55756587489898</v>
      </c>
      <c r="O29" s="109">
        <f>M29*(1+Dashboard!$D$8)</f>
        <v>138.20737994645344</v>
      </c>
      <c r="P29" s="111">
        <f>N29*(1+Dashboard!$D$10)*(1+Dashboard!$D$7)*(1+Dashboard!$D$8)</f>
        <v>173.67986075386591</v>
      </c>
      <c r="Q29" s="112">
        <f>O29*Dashboard!$D$9+P29*(1-Dashboard!$D$9)</f>
        <v>155.94362035015968</v>
      </c>
      <c r="R29" s="51">
        <f>IFERROR(SWCT!R29*(1+Dashboard!$D$14)^($B29-$B$11),"-")</f>
        <v>5.3930195243963239E-2</v>
      </c>
      <c r="S29" s="49">
        <f>IFERROR(SWCT!S29*(1+Dashboard!$D$14)^($B29-$B$11),"-")</f>
        <v>5.5079561504434084E-2</v>
      </c>
      <c r="T29" s="49">
        <f>IFERROR(SWCT!T29*(1+Dashboard!$D$14)^($B29-$B$11),"-")</f>
        <v>5.2536951572443223E-2</v>
      </c>
      <c r="U29" s="52">
        <f>IFERROR(SWCT!U29*(1+Dashboard!$D$14)^($B29-$B$11),"-")</f>
        <v>5.2870798430944457E-2</v>
      </c>
      <c r="W29" s="36">
        <v>2036</v>
      </c>
      <c r="X29" s="47"/>
      <c r="Y29" s="51" t="str">
        <f>IFERROR(SWCT!Y29*(1+Dashboard!$D$14)^($B29-$B$11),"-")</f>
        <v>-</v>
      </c>
      <c r="Z29" s="49" t="str">
        <f>IFERROR(SWCT!Z29*(1+Dashboard!$D$14)^($B29-$B$11),"-")</f>
        <v>-</v>
      </c>
      <c r="AA29" s="49" t="str">
        <f>IFERROR(SWCT!AA29*(1+Dashboard!$D$14)^($B29-$B$11),"-")</f>
        <v>-</v>
      </c>
      <c r="AB29" s="52" t="str">
        <f>IFERROR(SWCT!AB29*(1+Dashboard!$D$14)^($B29-$B$11),"-")</f>
        <v>-</v>
      </c>
      <c r="AC29" s="53" t="str">
        <f>IFERROR(SWCT!AC29*(1+Dashboard!$D$14)^($B29-$B$11),"-")</f>
        <v>-</v>
      </c>
      <c r="AD29" s="55" t="str">
        <f>IFERROR(SWCT!AD29*(1+Dashboard!$D$14)^($B29-$B$11),"-")</f>
        <v>-</v>
      </c>
      <c r="AE29" s="109" t="str">
        <f>IFERROR(AC29*(1+Dashboard!$D$8),"-")</f>
        <v>-</v>
      </c>
      <c r="AF29" s="119" t="str">
        <f>IFERROR(AD29*(1+Dashboard!$D$7)*(1+Dashboard!$D$8)*(1+Dashboard!$D$10),"-")</f>
        <v>-</v>
      </c>
      <c r="AG29" s="112" t="str">
        <f>IF(AND(AE29="-",AF29="-"),"-",IFERROR(AE29*Dashboard!$D$9,0)+IFERROR(AF29*(1-Dashboard!$D$9),0))</f>
        <v>-</v>
      </c>
      <c r="AH29" s="51" t="str">
        <f>IFERROR(SWCT!AH29*(1+Dashboard!$D$14)^($B29-$B$11),"-")</f>
        <v>-</v>
      </c>
      <c r="AI29" s="49" t="str">
        <f>IFERROR(SWCT!AI29*(1+Dashboard!$D$14)^($B29-$B$11),"-")</f>
        <v>-</v>
      </c>
      <c r="AJ29" s="49" t="str">
        <f>IFERROR(SWCT!AJ29*(1+Dashboard!$D$14)^($B29-$B$11),"-")</f>
        <v>-</v>
      </c>
      <c r="AK29" s="52" t="str">
        <f>IFERROR(SWCT!AK29*(1+Dashboard!$D$14)^($B29-$B$11),"-")</f>
        <v>-</v>
      </c>
      <c r="AL29" s="53" t="str">
        <f>IFERROR(SWCT!AL29*(1+Dashboard!$D$14)^($B29-$B$11),"-")</f>
        <v>-</v>
      </c>
      <c r="AM29" s="55" t="str">
        <f>IFERROR(SWCT!AM29*(1+Dashboard!$D$14)^($B29-$B$11),"-")</f>
        <v>-</v>
      </c>
      <c r="AN29" s="109" t="str">
        <f>IFERROR(AL29*(1+Dashboard!$D$8),"-")</f>
        <v>-</v>
      </c>
      <c r="AO29" s="119" t="str">
        <f>IFERROR(AM29*(1+Dashboard!$D$7)*(1+Dashboard!$D$8)*(1+Dashboard!$D$10),"-")</f>
        <v>-</v>
      </c>
      <c r="AP29" s="112" t="str">
        <f>IF(AND(AN29="-",AO29="-"),"-",IFERROR(AN29*Dashboard!$D$9,0)+IFERROR(AO29*(1-Dashboard!$D$9),0))</f>
        <v>-</v>
      </c>
      <c r="AQ29" s="56">
        <f>IFERROR(SWCT!AQ29*(1+Dashboard!$D$14)^($B29-$B$11),"-")</f>
        <v>3.7188583261911528E-4</v>
      </c>
      <c r="AR29" s="58">
        <f>IFERROR(SWCT!AR29*(1+Dashboard!$D$14)^($B29-$B$11),"-")</f>
        <v>3.7188583261911528E-4</v>
      </c>
      <c r="AT29" s="36">
        <v>2036</v>
      </c>
      <c r="AU29" s="47"/>
      <c r="AV29" s="51" t="str">
        <f>IFERROR(SWCT!AV29*(1+Dashboard!$D$14)^($B29-$B$11),"-")</f>
        <v>-</v>
      </c>
      <c r="AW29" s="49" t="str">
        <f>IFERROR(SWCT!AW29*(1+Dashboard!$D$14)^($B29-$B$11),"-")</f>
        <v>-</v>
      </c>
      <c r="AX29" s="49" t="str">
        <f>IFERROR(SWCT!AX29*(1+Dashboard!$D$14)^($B29-$B$11),"-")</f>
        <v>-</v>
      </c>
      <c r="AY29" s="52" t="str">
        <f>IFERROR(SWCT!AY29*(1+Dashboard!$D$14)^($B29-$B$11),"-")</f>
        <v>-</v>
      </c>
      <c r="AZ29" s="53" t="str">
        <f>IFERROR(SWCT!AZ29*(1+Dashboard!$D$14)^($B29-$B$11),"-")</f>
        <v>-</v>
      </c>
      <c r="BA29" s="55" t="str">
        <f>IFERROR(SWCT!BA29*(1+Dashboard!$D$14)^($B29-$B$11),"-")</f>
        <v>-</v>
      </c>
      <c r="BB29" s="109" t="str">
        <f>IFERROR(AZ29*(1+Dashboard!$D$8),"-")</f>
        <v>-</v>
      </c>
      <c r="BC29" s="119" t="str">
        <f>IFERROR(BA29*(1+Dashboard!$D$7)*(1+Dashboard!$D$8)*(1+Dashboard!$D$10),"-")</f>
        <v>-</v>
      </c>
      <c r="BD29" s="112" t="str">
        <f>IF(AND(BB29="-",BC29="-"),"-",IFERROR(BB29*Dashboard!$D$9,0)+IFERROR(BC29*(1-Dashboard!$D$9),0))</f>
        <v>-</v>
      </c>
      <c r="BE29" s="51" t="str">
        <f>IFERROR(SWCT!BE29*(1+Dashboard!$D$14)^($B29-$B$11),"-")</f>
        <v>-</v>
      </c>
      <c r="BF29" s="49" t="str">
        <f>IFERROR(SWCT!BF29*(1+Dashboard!$D$14)^($B29-$B$11),"-")</f>
        <v>-</v>
      </c>
      <c r="BG29" s="49" t="str">
        <f>IFERROR(SWCT!BG29*(1+Dashboard!$D$14)^($B29-$B$11),"-")</f>
        <v>-</v>
      </c>
      <c r="BH29" s="52" t="str">
        <f>IFERROR(SWCT!BH29*(1+Dashboard!$D$14)^($B29-$B$11),"-")</f>
        <v>-</v>
      </c>
      <c r="BI29" s="53" t="str">
        <f>IFERROR(SWCT!BI29*(1+Dashboard!$D$14)^($B29-$B$11),"-")</f>
        <v>-</v>
      </c>
      <c r="BJ29" s="55" t="str">
        <f>IFERROR(SWCT!BJ29*(1+Dashboard!$D$14)^($B29-$B$11),"-")</f>
        <v>-</v>
      </c>
      <c r="BK29" s="109" t="str">
        <f>IFERROR(BI29*(1+Dashboard!$D$8),"-")</f>
        <v>-</v>
      </c>
      <c r="BL29" s="119" t="str">
        <f>IFERROR(BJ29*(1+Dashboard!$D$7)*(1+Dashboard!$D$8)*(1+Dashboard!$D$10),"-")</f>
        <v>-</v>
      </c>
      <c r="BM29" s="112" t="str">
        <f>IF(AND(BK29="-",BL29="-"),"-",IFERROR(BK29*Dashboard!$D$9,0)+IFERROR(BL29*(1-Dashboard!$D$9),0))</f>
        <v>-</v>
      </c>
      <c r="BO29" s="36">
        <v>2036</v>
      </c>
      <c r="BP29" s="47"/>
      <c r="BQ29" s="59">
        <f>IFERROR(SWCT!BQ29*(1+Dashboard!$D$14)^($B29-$B$11),"-")</f>
        <v>134.25514727216964</v>
      </c>
      <c r="BR29" s="53" t="str">
        <f>IFERROR(SWCT!BR29*(1+Dashboard!$D$14)^($B29-$B$11),"-")</f>
        <v>-</v>
      </c>
      <c r="BS29" s="57" t="str">
        <f>IFERROR(SWCT!BS29*(1+Dashboard!$D$14)^($B29-$B$11),"-")</f>
        <v>-</v>
      </c>
      <c r="BT29" s="112" t="str">
        <f>IF(AND(BR29="-",BS29="-"),"-",IFERROR(BR29*Dashboard!$D$9,0)+IFERROR(BS29*(1-Dashboard!$D$9),0))</f>
        <v>-</v>
      </c>
      <c r="BU29" s="53" t="str">
        <f>IFERROR(SWCT!BU29*(1+Dashboard!$D$14)^($B29-$B$11),"-")</f>
        <v>-</v>
      </c>
      <c r="BV29" s="57" t="str">
        <f>IFERROR(SWCT!BV29*(1+Dashboard!$D$14)^($B29-$B$11),"-")</f>
        <v>-</v>
      </c>
      <c r="BW29" s="112" t="str">
        <f>IF(AND(BU29="-",BV29="-"),"-",IFERROR(BU29*Dashboard!$D$9,0)+IFERROR(BV29*(1-Dashboard!$D$9),0))</f>
        <v>-</v>
      </c>
      <c r="BX29" s="112" t="str">
        <f>IFERROR(BT29*(1+Dashboard!$D$7)*(1+Dashboard!$D$8),"-")</f>
        <v>-</v>
      </c>
      <c r="BY29" s="112" t="str">
        <f>IFERROR(BW29*(1+Dashboard!$D$7)*(1+Dashboard!$D$8),"-")</f>
        <v>-</v>
      </c>
    </row>
    <row r="30" spans="2:77" x14ac:dyDescent="0.2">
      <c r="B30" s="36">
        <v>2037</v>
      </c>
      <c r="C30" s="47"/>
      <c r="D30" s="48">
        <f>IFERROR(SWCT!D30*(1+Dashboard!$D$14)^($B30-$B$11),"-")</f>
        <v>9.5026524502216547E-2</v>
      </c>
      <c r="E30" s="49">
        <f>IFERROR(SWCT!E30*(1+Dashboard!$D$14)^($B30-$B$11),"-")</f>
        <v>8.2946028712254552E-2</v>
      </c>
      <c r="F30" s="49">
        <f>IFERROR(SWCT!F30*(1+Dashboard!$D$14)^($B30-$B$11),"-")</f>
        <v>9.0777602510263344E-2</v>
      </c>
      <c r="G30" s="49">
        <f>IFERROR(SWCT!G30*(1+Dashboard!$D$14)^($B30-$B$11),"-")</f>
        <v>7.5748623834973633E-2</v>
      </c>
      <c r="H30" s="50">
        <f>IFERROR(SWCT!H30*(1+Dashboard!$D$14)^($B30-$B$11),"-")</f>
        <v>3.4929186130002008E-3</v>
      </c>
      <c r="I30" s="101">
        <f>IFERROR((D30+$H30)*(1+Dashboard!$D$7)*(1+Dashboard!$D$8),"-")</f>
        <v>0.11491307844958883</v>
      </c>
      <c r="J30" s="102">
        <f>IFERROR((E30+$H30)*(1+Dashboard!$D$7)*(1+Dashboard!$D$8),"-")</f>
        <v>0.10082238816017716</v>
      </c>
      <c r="K30" s="102">
        <f>IFERROR((F30+$H30)*(1+Dashboard!$D$7)*(1+Dashboard!$D$8),"-")</f>
        <v>0.10995713583817461</v>
      </c>
      <c r="L30" s="103">
        <f>IFERROR((G30+$H30)*(1+Dashboard!$D$7)*(1+Dashboard!$D$8),"-")</f>
        <v>9.2427335111316691E-2</v>
      </c>
      <c r="M30" s="53">
        <f>IFERROR(SWCT!M30*(1+Dashboard!$D$14)^($B30-$B$11),"-")</f>
        <v>132.70529961571404</v>
      </c>
      <c r="N30" s="54">
        <f>IFERROR(SWCT!N30*(1+Dashboard!$D$14)^($B30-$B$11),"-")</f>
        <v>151.88160538013889</v>
      </c>
      <c r="O30" s="109">
        <f>M30*(1+Dashboard!$D$8)</f>
        <v>143.32172358497118</v>
      </c>
      <c r="P30" s="111">
        <f>N30*(1+Dashboard!$D$10)*(1+Dashboard!$D$7)*(1+Dashboard!$D$8)</f>
        <v>179.98917978764032</v>
      </c>
      <c r="Q30" s="112">
        <f>O30*Dashboard!$D$9+P30*(1-Dashboard!$D$9)</f>
        <v>161.65545168630575</v>
      </c>
      <c r="R30" s="51">
        <f>IFERROR(SWCT!R30*(1+Dashboard!$D$14)^($B30-$B$11),"-")</f>
        <v>5.441572351709318E-2</v>
      </c>
      <c r="S30" s="49">
        <f>IFERROR(SWCT!S30*(1+Dashboard!$D$14)^($B30-$B$11),"-")</f>
        <v>5.5575437409593087E-2</v>
      </c>
      <c r="T30" s="49">
        <f>IFERROR(SWCT!T30*(1+Dashboard!$D$14)^($B30-$B$11),"-")</f>
        <v>5.3009936609064889E-2</v>
      </c>
      <c r="U30" s="52">
        <f>IFERROR(SWCT!U30*(1+Dashboard!$D$14)^($B30-$B$11),"-")</f>
        <v>5.3346789058181271E-2</v>
      </c>
      <c r="W30" s="36">
        <v>2037</v>
      </c>
      <c r="X30" s="47"/>
      <c r="Y30" s="51" t="str">
        <f>IFERROR(SWCT!Y30*(1+Dashboard!$D$14)^($B30-$B$11),"-")</f>
        <v>-</v>
      </c>
      <c r="Z30" s="49" t="str">
        <f>IFERROR(SWCT!Z30*(1+Dashboard!$D$14)^($B30-$B$11),"-")</f>
        <v>-</v>
      </c>
      <c r="AA30" s="49" t="str">
        <f>IFERROR(SWCT!AA30*(1+Dashboard!$D$14)^($B30-$B$11),"-")</f>
        <v>-</v>
      </c>
      <c r="AB30" s="52" t="str">
        <f>IFERROR(SWCT!AB30*(1+Dashboard!$D$14)^($B30-$B$11),"-")</f>
        <v>-</v>
      </c>
      <c r="AC30" s="53" t="str">
        <f>IFERROR(SWCT!AC30*(1+Dashboard!$D$14)^($B30-$B$11),"-")</f>
        <v>-</v>
      </c>
      <c r="AD30" s="55" t="str">
        <f>IFERROR(SWCT!AD30*(1+Dashboard!$D$14)^($B30-$B$11),"-")</f>
        <v>-</v>
      </c>
      <c r="AE30" s="109" t="str">
        <f>IFERROR(AC30*(1+Dashboard!$D$8),"-")</f>
        <v>-</v>
      </c>
      <c r="AF30" s="119" t="str">
        <f>IFERROR(AD30*(1+Dashboard!$D$7)*(1+Dashboard!$D$8)*(1+Dashboard!$D$10),"-")</f>
        <v>-</v>
      </c>
      <c r="AG30" s="112" t="str">
        <f>IF(AND(AE30="-",AF30="-"),"-",IFERROR(AE30*Dashboard!$D$9,0)+IFERROR(AF30*(1-Dashboard!$D$9),0))</f>
        <v>-</v>
      </c>
      <c r="AH30" s="51" t="str">
        <f>IFERROR(SWCT!AH30*(1+Dashboard!$D$14)^($B30-$B$11),"-")</f>
        <v>-</v>
      </c>
      <c r="AI30" s="49" t="str">
        <f>IFERROR(SWCT!AI30*(1+Dashboard!$D$14)^($B30-$B$11),"-")</f>
        <v>-</v>
      </c>
      <c r="AJ30" s="49" t="str">
        <f>IFERROR(SWCT!AJ30*(1+Dashboard!$D$14)^($B30-$B$11),"-")</f>
        <v>-</v>
      </c>
      <c r="AK30" s="52" t="str">
        <f>IFERROR(SWCT!AK30*(1+Dashboard!$D$14)^($B30-$B$11),"-")</f>
        <v>-</v>
      </c>
      <c r="AL30" s="53" t="str">
        <f>IFERROR(SWCT!AL30*(1+Dashboard!$D$14)^($B30-$B$11),"-")</f>
        <v>-</v>
      </c>
      <c r="AM30" s="55" t="str">
        <f>IFERROR(SWCT!AM30*(1+Dashboard!$D$14)^($B30-$B$11),"-")</f>
        <v>-</v>
      </c>
      <c r="AN30" s="109" t="str">
        <f>IFERROR(AL30*(1+Dashboard!$D$8),"-")</f>
        <v>-</v>
      </c>
      <c r="AO30" s="119" t="str">
        <f>IFERROR(AM30*(1+Dashboard!$D$7)*(1+Dashboard!$D$8)*(1+Dashboard!$D$10),"-")</f>
        <v>-</v>
      </c>
      <c r="AP30" s="112" t="str">
        <f>IF(AND(AN30="-",AO30="-"),"-",IFERROR(AN30*Dashboard!$D$9,0)+IFERROR(AO30*(1-Dashboard!$D$9),0))</f>
        <v>-</v>
      </c>
      <c r="AQ30" s="56">
        <f>IFERROR(SWCT!AQ30*(1+Dashboard!$D$14)^($B30-$B$11),"-")</f>
        <v>3.7932354927149758E-4</v>
      </c>
      <c r="AR30" s="58">
        <f>IFERROR(SWCT!AR30*(1+Dashboard!$D$14)^($B30-$B$11),"-")</f>
        <v>3.7932354927149758E-4</v>
      </c>
      <c r="AT30" s="36">
        <v>2037</v>
      </c>
      <c r="AU30" s="47"/>
      <c r="AV30" s="51" t="str">
        <f>IFERROR(SWCT!AV30*(1+Dashboard!$D$14)^($B30-$B$11),"-")</f>
        <v>-</v>
      </c>
      <c r="AW30" s="49" t="str">
        <f>IFERROR(SWCT!AW30*(1+Dashboard!$D$14)^($B30-$B$11),"-")</f>
        <v>-</v>
      </c>
      <c r="AX30" s="49" t="str">
        <f>IFERROR(SWCT!AX30*(1+Dashboard!$D$14)^($B30-$B$11),"-")</f>
        <v>-</v>
      </c>
      <c r="AY30" s="52" t="str">
        <f>IFERROR(SWCT!AY30*(1+Dashboard!$D$14)^($B30-$B$11),"-")</f>
        <v>-</v>
      </c>
      <c r="AZ30" s="53" t="str">
        <f>IFERROR(SWCT!AZ30*(1+Dashboard!$D$14)^($B30-$B$11),"-")</f>
        <v>-</v>
      </c>
      <c r="BA30" s="55" t="str">
        <f>IFERROR(SWCT!BA30*(1+Dashboard!$D$14)^($B30-$B$11),"-")</f>
        <v>-</v>
      </c>
      <c r="BB30" s="109" t="str">
        <f>IFERROR(AZ30*(1+Dashboard!$D$8),"-")</f>
        <v>-</v>
      </c>
      <c r="BC30" s="119" t="str">
        <f>IFERROR(BA30*(1+Dashboard!$D$7)*(1+Dashboard!$D$8)*(1+Dashboard!$D$10),"-")</f>
        <v>-</v>
      </c>
      <c r="BD30" s="112" t="str">
        <f>IF(AND(BB30="-",BC30="-"),"-",IFERROR(BB30*Dashboard!$D$9,0)+IFERROR(BC30*(1-Dashboard!$D$9),0))</f>
        <v>-</v>
      </c>
      <c r="BE30" s="51" t="str">
        <f>IFERROR(SWCT!BE30*(1+Dashboard!$D$14)^($B30-$B$11),"-")</f>
        <v>-</v>
      </c>
      <c r="BF30" s="49" t="str">
        <f>IFERROR(SWCT!BF30*(1+Dashboard!$D$14)^($B30-$B$11),"-")</f>
        <v>-</v>
      </c>
      <c r="BG30" s="49" t="str">
        <f>IFERROR(SWCT!BG30*(1+Dashboard!$D$14)^($B30-$B$11),"-")</f>
        <v>-</v>
      </c>
      <c r="BH30" s="52" t="str">
        <f>IFERROR(SWCT!BH30*(1+Dashboard!$D$14)^($B30-$B$11),"-")</f>
        <v>-</v>
      </c>
      <c r="BI30" s="53" t="str">
        <f>IFERROR(SWCT!BI30*(1+Dashboard!$D$14)^($B30-$B$11),"-")</f>
        <v>-</v>
      </c>
      <c r="BJ30" s="55" t="str">
        <f>IFERROR(SWCT!BJ30*(1+Dashboard!$D$14)^($B30-$B$11),"-")</f>
        <v>-</v>
      </c>
      <c r="BK30" s="109" t="str">
        <f>IFERROR(BI30*(1+Dashboard!$D$8),"-")</f>
        <v>-</v>
      </c>
      <c r="BL30" s="119" t="str">
        <f>IFERROR(BJ30*(1+Dashboard!$D$7)*(1+Dashboard!$D$8)*(1+Dashboard!$D$10),"-")</f>
        <v>-</v>
      </c>
      <c r="BM30" s="112" t="str">
        <f>IF(AND(BK30="-",BL30="-"),"-",IFERROR(BK30*Dashboard!$D$9,0)+IFERROR(BL30*(1-Dashboard!$D$9),0))</f>
        <v>-</v>
      </c>
      <c r="BO30" s="36">
        <v>2037</v>
      </c>
      <c r="BP30" s="47"/>
      <c r="BQ30" s="59">
        <f>IFERROR(SWCT!BQ30*(1+Dashboard!$D$14)^($B30-$B$11),"-")</f>
        <v>136.94025021761303</v>
      </c>
      <c r="BR30" s="53" t="str">
        <f>IFERROR(SWCT!BR30*(1+Dashboard!$D$14)^($B30-$B$11),"-")</f>
        <v>-</v>
      </c>
      <c r="BS30" s="57" t="str">
        <f>IFERROR(SWCT!BS30*(1+Dashboard!$D$14)^($B30-$B$11),"-")</f>
        <v>-</v>
      </c>
      <c r="BT30" s="112" t="str">
        <f>IF(AND(BR30="-",BS30="-"),"-",IFERROR(BR30*Dashboard!$D$9,0)+IFERROR(BS30*(1-Dashboard!$D$9),0))</f>
        <v>-</v>
      </c>
      <c r="BU30" s="53" t="str">
        <f>IFERROR(SWCT!BU30*(1+Dashboard!$D$14)^($B30-$B$11),"-")</f>
        <v>-</v>
      </c>
      <c r="BV30" s="57" t="str">
        <f>IFERROR(SWCT!BV30*(1+Dashboard!$D$14)^($B30-$B$11),"-")</f>
        <v>-</v>
      </c>
      <c r="BW30" s="112" t="str">
        <f>IF(AND(BU30="-",BV30="-"),"-",IFERROR(BU30*Dashboard!$D$9,0)+IFERROR(BV30*(1-Dashboard!$D$9),0))</f>
        <v>-</v>
      </c>
      <c r="BX30" s="112" t="str">
        <f>IFERROR(BT30*(1+Dashboard!$D$7)*(1+Dashboard!$D$8),"-")</f>
        <v>-</v>
      </c>
      <c r="BY30" s="112" t="str">
        <f>IFERROR(BW30*(1+Dashboard!$D$7)*(1+Dashboard!$D$8),"-")</f>
        <v>-</v>
      </c>
    </row>
    <row r="31" spans="2:77" x14ac:dyDescent="0.2">
      <c r="B31" s="36">
        <v>2038</v>
      </c>
      <c r="C31" s="47"/>
      <c r="D31" s="48">
        <f>IFERROR(SWCT!D31*(1+Dashboard!$D$14)^($B31-$B$11),"-")</f>
        <v>9.8717941054738412E-2</v>
      </c>
      <c r="E31" s="49">
        <f>IFERROR(SWCT!E31*(1+Dashboard!$D$14)^($B31-$B$11),"-")</f>
        <v>8.5162957395055777E-2</v>
      </c>
      <c r="F31" s="49">
        <f>IFERROR(SWCT!F31*(1+Dashboard!$D$14)^($B31-$B$11),"-")</f>
        <v>9.7432565126030268E-2</v>
      </c>
      <c r="G31" s="49">
        <f>IFERROR(SWCT!G31*(1+Dashboard!$D$14)^($B31-$B$11),"-")</f>
        <v>8.069455749372105E-2</v>
      </c>
      <c r="H31" s="50">
        <f>IFERROR(SWCT!H31*(1+Dashboard!$D$14)^($B31-$B$11),"-")</f>
        <v>4.0419980155568707E-3</v>
      </c>
      <c r="I31" s="101">
        <f>IFERROR((D31+$H31)*(1+Dashboard!$D$7)*(1+Dashboard!$D$8),"-")</f>
        <v>0.11985919293159242</v>
      </c>
      <c r="J31" s="102">
        <f>IFERROR((E31+$H31)*(1+Dashboard!$D$7)*(1+Dashboard!$D$8),"-")</f>
        <v>0.10404865999093861</v>
      </c>
      <c r="K31" s="102">
        <f>IFERROR((F31+$H31)*(1+Dashboard!$D$7)*(1+Dashboard!$D$8),"-")</f>
        <v>0.11835993044834725</v>
      </c>
      <c r="L31" s="103">
        <f>IFERROR((G31+$H31)*(1+Dashboard!$D$7)*(1+Dashboard!$D$8),"-")</f>
        <v>9.8836718346021771E-2</v>
      </c>
      <c r="M31" s="53">
        <f>IFERROR(SWCT!M31*(1+Dashboard!$D$14)^($B31-$B$11),"-")</f>
        <v>137.61603958596868</v>
      </c>
      <c r="N31" s="54">
        <f>IFERROR(SWCT!N31*(1+Dashboard!$D$14)^($B31-$B$11),"-")</f>
        <v>157.3990528236462</v>
      </c>
      <c r="O31" s="109">
        <f>M31*(1+Dashboard!$D$8)</f>
        <v>148.62532275284619</v>
      </c>
      <c r="P31" s="111">
        <f>N31*(1+Dashboard!$D$10)*(1+Dashboard!$D$7)*(1+Dashboard!$D$8)</f>
        <v>186.52769929691695</v>
      </c>
      <c r="Q31" s="112">
        <f>O31*Dashboard!$D$9+P31*(1-Dashboard!$D$9)</f>
        <v>167.57651102488157</v>
      </c>
      <c r="R31" s="51">
        <f>IFERROR(SWCT!R31*(1+Dashboard!$D$14)^($B31-$B$11),"-")</f>
        <v>5.4905622953778953E-2</v>
      </c>
      <c r="S31" s="49">
        <f>IFERROR(SWCT!S31*(1+Dashboard!$D$14)^($B31-$B$11),"-")</f>
        <v>5.6075777637027015E-2</v>
      </c>
      <c r="T31" s="49">
        <f>IFERROR(SWCT!T31*(1+Dashboard!$D$14)^($B31-$B$11),"-")</f>
        <v>5.3487179883710892E-2</v>
      </c>
      <c r="U31" s="52">
        <f>IFERROR(SWCT!U31*(1+Dashboard!$D$14)^($B31-$B$11),"-")</f>
        <v>5.3827064982480757E-2</v>
      </c>
      <c r="W31" s="36">
        <v>2038</v>
      </c>
      <c r="X31" s="47"/>
      <c r="Y31" s="51" t="str">
        <f>IFERROR(SWCT!Y31*(1+Dashboard!$D$14)^($B31-$B$11),"-")</f>
        <v>-</v>
      </c>
      <c r="Z31" s="49" t="str">
        <f>IFERROR(SWCT!Z31*(1+Dashboard!$D$14)^($B31-$B$11),"-")</f>
        <v>-</v>
      </c>
      <c r="AA31" s="49" t="str">
        <f>IFERROR(SWCT!AA31*(1+Dashboard!$D$14)^($B31-$B$11),"-")</f>
        <v>-</v>
      </c>
      <c r="AB31" s="52" t="str">
        <f>IFERROR(SWCT!AB31*(1+Dashboard!$D$14)^($B31-$B$11),"-")</f>
        <v>-</v>
      </c>
      <c r="AC31" s="53" t="str">
        <f>IFERROR(SWCT!AC31*(1+Dashboard!$D$14)^($B31-$B$11),"-")</f>
        <v>-</v>
      </c>
      <c r="AD31" s="55" t="str">
        <f>IFERROR(SWCT!AD31*(1+Dashboard!$D$14)^($B31-$B$11),"-")</f>
        <v>-</v>
      </c>
      <c r="AE31" s="109" t="str">
        <f>IFERROR(AC31*(1+Dashboard!$D$8),"-")</f>
        <v>-</v>
      </c>
      <c r="AF31" s="119" t="str">
        <f>IFERROR(AD31*(1+Dashboard!$D$7)*(1+Dashboard!$D$8)*(1+Dashboard!$D$10),"-")</f>
        <v>-</v>
      </c>
      <c r="AG31" s="112" t="str">
        <f>IF(AND(AE31="-",AF31="-"),"-",IFERROR(AE31*Dashboard!$D$9,0)+IFERROR(AF31*(1-Dashboard!$D$9),0))</f>
        <v>-</v>
      </c>
      <c r="AH31" s="51" t="str">
        <f>IFERROR(SWCT!AH31*(1+Dashboard!$D$14)^($B31-$B$11),"-")</f>
        <v>-</v>
      </c>
      <c r="AI31" s="49" t="str">
        <f>IFERROR(SWCT!AI31*(1+Dashboard!$D$14)^($B31-$B$11),"-")</f>
        <v>-</v>
      </c>
      <c r="AJ31" s="49" t="str">
        <f>IFERROR(SWCT!AJ31*(1+Dashboard!$D$14)^($B31-$B$11),"-")</f>
        <v>-</v>
      </c>
      <c r="AK31" s="52" t="str">
        <f>IFERROR(SWCT!AK31*(1+Dashboard!$D$14)^($B31-$B$11),"-")</f>
        <v>-</v>
      </c>
      <c r="AL31" s="53" t="str">
        <f>IFERROR(SWCT!AL31*(1+Dashboard!$D$14)^($B31-$B$11),"-")</f>
        <v>-</v>
      </c>
      <c r="AM31" s="55" t="str">
        <f>IFERROR(SWCT!AM31*(1+Dashboard!$D$14)^($B31-$B$11),"-")</f>
        <v>-</v>
      </c>
      <c r="AN31" s="109" t="str">
        <f>IFERROR(AL31*(1+Dashboard!$D$8),"-")</f>
        <v>-</v>
      </c>
      <c r="AO31" s="119" t="str">
        <f>IFERROR(AM31*(1+Dashboard!$D$7)*(1+Dashboard!$D$8)*(1+Dashboard!$D$10),"-")</f>
        <v>-</v>
      </c>
      <c r="AP31" s="112" t="str">
        <f>IF(AND(AN31="-",AO31="-"),"-",IFERROR(AN31*Dashboard!$D$9,0)+IFERROR(AO31*(1-Dashboard!$D$9),0))</f>
        <v>-</v>
      </c>
      <c r="AQ31" s="56">
        <f>IFERROR(SWCT!AQ31*(1+Dashboard!$D$14)^($B31-$B$11),"-")</f>
        <v>3.8691002025692756E-4</v>
      </c>
      <c r="AR31" s="58">
        <f>IFERROR(SWCT!AR31*(1+Dashboard!$D$14)^($B31-$B$11),"-")</f>
        <v>3.8691002025692756E-4</v>
      </c>
      <c r="AT31" s="36">
        <v>2038</v>
      </c>
      <c r="AU31" s="47"/>
      <c r="AV31" s="51" t="str">
        <f>IFERROR(SWCT!AV31*(1+Dashboard!$D$14)^($B31-$B$11),"-")</f>
        <v>-</v>
      </c>
      <c r="AW31" s="49" t="str">
        <f>IFERROR(SWCT!AW31*(1+Dashboard!$D$14)^($B31-$B$11),"-")</f>
        <v>-</v>
      </c>
      <c r="AX31" s="49" t="str">
        <f>IFERROR(SWCT!AX31*(1+Dashboard!$D$14)^($B31-$B$11),"-")</f>
        <v>-</v>
      </c>
      <c r="AY31" s="52" t="str">
        <f>IFERROR(SWCT!AY31*(1+Dashboard!$D$14)^($B31-$B$11),"-")</f>
        <v>-</v>
      </c>
      <c r="AZ31" s="53" t="str">
        <f>IFERROR(SWCT!AZ31*(1+Dashboard!$D$14)^($B31-$B$11),"-")</f>
        <v>-</v>
      </c>
      <c r="BA31" s="55" t="str">
        <f>IFERROR(SWCT!BA31*(1+Dashboard!$D$14)^($B31-$B$11),"-")</f>
        <v>-</v>
      </c>
      <c r="BB31" s="109" t="str">
        <f>IFERROR(AZ31*(1+Dashboard!$D$8),"-")</f>
        <v>-</v>
      </c>
      <c r="BC31" s="119" t="str">
        <f>IFERROR(BA31*(1+Dashboard!$D$7)*(1+Dashboard!$D$8)*(1+Dashboard!$D$10),"-")</f>
        <v>-</v>
      </c>
      <c r="BD31" s="112" t="str">
        <f>IF(AND(BB31="-",BC31="-"),"-",IFERROR(BB31*Dashboard!$D$9,0)+IFERROR(BC31*(1-Dashboard!$D$9),0))</f>
        <v>-</v>
      </c>
      <c r="BE31" s="51" t="str">
        <f>IFERROR(SWCT!BE31*(1+Dashboard!$D$14)^($B31-$B$11),"-")</f>
        <v>-</v>
      </c>
      <c r="BF31" s="49" t="str">
        <f>IFERROR(SWCT!BF31*(1+Dashboard!$D$14)^($B31-$B$11),"-")</f>
        <v>-</v>
      </c>
      <c r="BG31" s="49" t="str">
        <f>IFERROR(SWCT!BG31*(1+Dashboard!$D$14)^($B31-$B$11),"-")</f>
        <v>-</v>
      </c>
      <c r="BH31" s="52" t="str">
        <f>IFERROR(SWCT!BH31*(1+Dashboard!$D$14)^($B31-$B$11),"-")</f>
        <v>-</v>
      </c>
      <c r="BI31" s="53" t="str">
        <f>IFERROR(SWCT!BI31*(1+Dashboard!$D$14)^($B31-$B$11),"-")</f>
        <v>-</v>
      </c>
      <c r="BJ31" s="55" t="str">
        <f>IFERROR(SWCT!BJ31*(1+Dashboard!$D$14)^($B31-$B$11),"-")</f>
        <v>-</v>
      </c>
      <c r="BK31" s="109" t="str">
        <f>IFERROR(BI31*(1+Dashboard!$D$8),"-")</f>
        <v>-</v>
      </c>
      <c r="BL31" s="119" t="str">
        <f>IFERROR(BJ31*(1+Dashboard!$D$7)*(1+Dashboard!$D$8)*(1+Dashboard!$D$10),"-")</f>
        <v>-</v>
      </c>
      <c r="BM31" s="112" t="str">
        <f>IF(AND(BK31="-",BL31="-"),"-",IFERROR(BK31*Dashboard!$D$9,0)+IFERROR(BL31*(1-Dashboard!$D$9),0))</f>
        <v>-</v>
      </c>
      <c r="BO31" s="36">
        <v>2038</v>
      </c>
      <c r="BP31" s="47"/>
      <c r="BQ31" s="59">
        <f>IFERROR(SWCT!BQ31*(1+Dashboard!$D$14)^($B31-$B$11),"-")</f>
        <v>139.67905522196529</v>
      </c>
      <c r="BR31" s="53" t="str">
        <f>IFERROR(SWCT!BR31*(1+Dashboard!$D$14)^($B31-$B$11),"-")</f>
        <v>-</v>
      </c>
      <c r="BS31" s="57" t="str">
        <f>IFERROR(SWCT!BS31*(1+Dashboard!$D$14)^($B31-$B$11),"-")</f>
        <v>-</v>
      </c>
      <c r="BT31" s="112" t="str">
        <f>IF(AND(BR31="-",BS31="-"),"-",IFERROR(BR31*Dashboard!$D$9,0)+IFERROR(BS31*(1-Dashboard!$D$9),0))</f>
        <v>-</v>
      </c>
      <c r="BU31" s="53" t="str">
        <f>IFERROR(SWCT!BU31*(1+Dashboard!$D$14)^($B31-$B$11),"-")</f>
        <v>-</v>
      </c>
      <c r="BV31" s="57" t="str">
        <f>IFERROR(SWCT!BV31*(1+Dashboard!$D$14)^($B31-$B$11),"-")</f>
        <v>-</v>
      </c>
      <c r="BW31" s="112" t="str">
        <f>IF(AND(BU31="-",BV31="-"),"-",IFERROR(BU31*Dashboard!$D$9,0)+IFERROR(BV31*(1-Dashboard!$D$9),0))</f>
        <v>-</v>
      </c>
      <c r="BX31" s="112" t="str">
        <f>IFERROR(BT31*(1+Dashboard!$D$7)*(1+Dashboard!$D$8),"-")</f>
        <v>-</v>
      </c>
      <c r="BY31" s="112" t="str">
        <f>IFERROR(BW31*(1+Dashboard!$D$7)*(1+Dashboard!$D$8),"-")</f>
        <v>-</v>
      </c>
    </row>
    <row r="32" spans="2:77" x14ac:dyDescent="0.2">
      <c r="B32" s="36">
        <v>2039</v>
      </c>
      <c r="C32" s="47"/>
      <c r="D32" s="48">
        <f>IFERROR(SWCT!D32*(1+Dashboard!$D$14)^($B32-$B$11),"-")</f>
        <v>0.10255275500325696</v>
      </c>
      <c r="E32" s="49">
        <f>IFERROR(SWCT!E32*(1+Dashboard!$D$14)^($B32-$B$11),"-")</f>
        <v>8.7439138737217884E-2</v>
      </c>
      <c r="F32" s="49">
        <f>IFERROR(SWCT!F32*(1+Dashboard!$D$14)^($B32-$B$11),"-")</f>
        <v>0.10457540719876177</v>
      </c>
      <c r="G32" s="49">
        <f>IFERROR(SWCT!G32*(1+Dashboard!$D$14)^($B32-$B$11),"-")</f>
        <v>8.5963431141583294E-2</v>
      </c>
      <c r="H32" s="50">
        <f>IFERROR(SWCT!H32*(1+Dashboard!$D$14)^($B32-$B$11),"-")</f>
        <v>4.6773915363955646E-3</v>
      </c>
      <c r="I32" s="101">
        <f>IFERROR((D32+$H32)*(1+Dashboard!$D$7)*(1+Dashboard!$D$8),"-")</f>
        <v>0.12507324292385072</v>
      </c>
      <c r="J32" s="102">
        <f>IFERROR((E32+$H32)*(1+Dashboard!$D$7)*(1+Dashboard!$D$8),"-")</f>
        <v>0.10744472091114274</v>
      </c>
      <c r="K32" s="102">
        <f>IFERROR((F32+$H32)*(1+Dashboard!$D$7)*(1+Dashboard!$D$8),"-")</f>
        <v>0.12743246444468753</v>
      </c>
      <c r="L32" s="103">
        <f>IFERROR((G32+$H32)*(1+Dashboard!$D$7)*(1+Dashboard!$D$8),"-")</f>
        <v>0.10572345557159457</v>
      </c>
      <c r="M32" s="53">
        <f>IFERROR(SWCT!M32*(1+Dashboard!$D$14)^($B32-$B$11),"-")</f>
        <v>142.70850076197235</v>
      </c>
      <c r="N32" s="54">
        <f>IFERROR(SWCT!N32*(1+Dashboard!$D$14)^($B32-$B$11),"-")</f>
        <v>163.11693419208913</v>
      </c>
      <c r="O32" s="109">
        <f>M32*(1+Dashboard!$D$8)</f>
        <v>154.12518082293013</v>
      </c>
      <c r="P32" s="111">
        <f>N32*(1+Dashboard!$D$10)*(1+Dashboard!$D$7)*(1+Dashboard!$D$8)</f>
        <v>193.30374551431922</v>
      </c>
      <c r="Q32" s="112">
        <f>O32*Dashboard!$D$9+P32*(1-Dashboard!$D$9)</f>
        <v>173.71446316862466</v>
      </c>
      <c r="R32" s="51">
        <f>IFERROR(SWCT!R32*(1+Dashboard!$D$14)^($B32-$B$11),"-")</f>
        <v>5.5399932907178498E-2</v>
      </c>
      <c r="S32" s="49">
        <f>IFERROR(SWCT!S32*(1+Dashboard!$D$14)^($B32-$B$11),"-")</f>
        <v>5.6580622378592675E-2</v>
      </c>
      <c r="T32" s="49">
        <f>IFERROR(SWCT!T32*(1+Dashboard!$D$14)^($B32-$B$11),"-")</f>
        <v>5.396871973288167E-2</v>
      </c>
      <c r="U32" s="52">
        <f>IFERROR(SWCT!U32*(1+Dashboard!$D$14)^($B32-$B$11),"-")</f>
        <v>5.4311664783953238E-2</v>
      </c>
      <c r="W32" s="36">
        <v>2039</v>
      </c>
      <c r="X32" s="47"/>
      <c r="Y32" s="51" t="str">
        <f>IFERROR(SWCT!Y32*(1+Dashboard!$D$14)^($B32-$B$11),"-")</f>
        <v>-</v>
      </c>
      <c r="Z32" s="49" t="str">
        <f>IFERROR(SWCT!Z32*(1+Dashboard!$D$14)^($B32-$B$11),"-")</f>
        <v>-</v>
      </c>
      <c r="AA32" s="49" t="str">
        <f>IFERROR(SWCT!AA32*(1+Dashboard!$D$14)^($B32-$B$11),"-")</f>
        <v>-</v>
      </c>
      <c r="AB32" s="52" t="str">
        <f>IFERROR(SWCT!AB32*(1+Dashboard!$D$14)^($B32-$B$11),"-")</f>
        <v>-</v>
      </c>
      <c r="AC32" s="53" t="str">
        <f>IFERROR(SWCT!AC32*(1+Dashboard!$D$14)^($B32-$B$11),"-")</f>
        <v>-</v>
      </c>
      <c r="AD32" s="55" t="str">
        <f>IFERROR(SWCT!AD32*(1+Dashboard!$D$14)^($B32-$B$11),"-")</f>
        <v>-</v>
      </c>
      <c r="AE32" s="109" t="str">
        <f>IFERROR(AC32*(1+Dashboard!$D$8),"-")</f>
        <v>-</v>
      </c>
      <c r="AF32" s="119" t="str">
        <f>IFERROR(AD32*(1+Dashboard!$D$7)*(1+Dashboard!$D$8)*(1+Dashboard!$D$10),"-")</f>
        <v>-</v>
      </c>
      <c r="AG32" s="112" t="str">
        <f>IF(AND(AE32="-",AF32="-"),"-",IFERROR(AE32*Dashboard!$D$9,0)+IFERROR(AF32*(1-Dashboard!$D$9),0))</f>
        <v>-</v>
      </c>
      <c r="AH32" s="51" t="str">
        <f>IFERROR(SWCT!AH32*(1+Dashboard!$D$14)^($B32-$B$11),"-")</f>
        <v>-</v>
      </c>
      <c r="AI32" s="49" t="str">
        <f>IFERROR(SWCT!AI32*(1+Dashboard!$D$14)^($B32-$B$11),"-")</f>
        <v>-</v>
      </c>
      <c r="AJ32" s="49" t="str">
        <f>IFERROR(SWCT!AJ32*(1+Dashboard!$D$14)^($B32-$B$11),"-")</f>
        <v>-</v>
      </c>
      <c r="AK32" s="52" t="str">
        <f>IFERROR(SWCT!AK32*(1+Dashboard!$D$14)^($B32-$B$11),"-")</f>
        <v>-</v>
      </c>
      <c r="AL32" s="53" t="str">
        <f>IFERROR(SWCT!AL32*(1+Dashboard!$D$14)^($B32-$B$11),"-")</f>
        <v>-</v>
      </c>
      <c r="AM32" s="55" t="str">
        <f>IFERROR(SWCT!AM32*(1+Dashboard!$D$14)^($B32-$B$11),"-")</f>
        <v>-</v>
      </c>
      <c r="AN32" s="109" t="str">
        <f>IFERROR(AL32*(1+Dashboard!$D$8),"-")</f>
        <v>-</v>
      </c>
      <c r="AO32" s="119" t="str">
        <f>IFERROR(AM32*(1+Dashboard!$D$7)*(1+Dashboard!$D$8)*(1+Dashboard!$D$10),"-")</f>
        <v>-</v>
      </c>
      <c r="AP32" s="112" t="str">
        <f>IF(AND(AN32="-",AO32="-"),"-",IFERROR(AN32*Dashboard!$D$9,0)+IFERROR(AO32*(1-Dashboard!$D$9),0))</f>
        <v>-</v>
      </c>
      <c r="AQ32" s="56">
        <f>IFERROR(SWCT!AQ32*(1+Dashboard!$D$14)^($B32-$B$11),"-")</f>
        <v>3.9464822066206609E-4</v>
      </c>
      <c r="AR32" s="58">
        <f>IFERROR(SWCT!AR32*(1+Dashboard!$D$14)^($B32-$B$11),"-")</f>
        <v>3.9464822066206609E-4</v>
      </c>
      <c r="AT32" s="36">
        <v>2039</v>
      </c>
      <c r="AU32" s="47"/>
      <c r="AV32" s="51" t="str">
        <f>IFERROR(SWCT!AV32*(1+Dashboard!$D$14)^($B32-$B$11),"-")</f>
        <v>-</v>
      </c>
      <c r="AW32" s="49" t="str">
        <f>IFERROR(SWCT!AW32*(1+Dashboard!$D$14)^($B32-$B$11),"-")</f>
        <v>-</v>
      </c>
      <c r="AX32" s="49" t="str">
        <f>IFERROR(SWCT!AX32*(1+Dashboard!$D$14)^($B32-$B$11),"-")</f>
        <v>-</v>
      </c>
      <c r="AY32" s="52" t="str">
        <f>IFERROR(SWCT!AY32*(1+Dashboard!$D$14)^($B32-$B$11),"-")</f>
        <v>-</v>
      </c>
      <c r="AZ32" s="53" t="str">
        <f>IFERROR(SWCT!AZ32*(1+Dashboard!$D$14)^($B32-$B$11),"-")</f>
        <v>-</v>
      </c>
      <c r="BA32" s="55" t="str">
        <f>IFERROR(SWCT!BA32*(1+Dashboard!$D$14)^($B32-$B$11),"-")</f>
        <v>-</v>
      </c>
      <c r="BB32" s="109" t="str">
        <f>IFERROR(AZ32*(1+Dashboard!$D$8),"-")</f>
        <v>-</v>
      </c>
      <c r="BC32" s="119" t="str">
        <f>IFERROR(BA32*(1+Dashboard!$D$7)*(1+Dashboard!$D$8)*(1+Dashboard!$D$10),"-")</f>
        <v>-</v>
      </c>
      <c r="BD32" s="112" t="str">
        <f>IF(AND(BB32="-",BC32="-"),"-",IFERROR(BB32*Dashboard!$D$9,0)+IFERROR(BC32*(1-Dashboard!$D$9),0))</f>
        <v>-</v>
      </c>
      <c r="BE32" s="51" t="str">
        <f>IFERROR(SWCT!BE32*(1+Dashboard!$D$14)^($B32-$B$11),"-")</f>
        <v>-</v>
      </c>
      <c r="BF32" s="49" t="str">
        <f>IFERROR(SWCT!BF32*(1+Dashboard!$D$14)^($B32-$B$11),"-")</f>
        <v>-</v>
      </c>
      <c r="BG32" s="49" t="str">
        <f>IFERROR(SWCT!BG32*(1+Dashboard!$D$14)^($B32-$B$11),"-")</f>
        <v>-</v>
      </c>
      <c r="BH32" s="52" t="str">
        <f>IFERROR(SWCT!BH32*(1+Dashboard!$D$14)^($B32-$B$11),"-")</f>
        <v>-</v>
      </c>
      <c r="BI32" s="53" t="str">
        <f>IFERROR(SWCT!BI32*(1+Dashboard!$D$14)^($B32-$B$11),"-")</f>
        <v>-</v>
      </c>
      <c r="BJ32" s="55" t="str">
        <f>IFERROR(SWCT!BJ32*(1+Dashboard!$D$14)^($B32-$B$11),"-")</f>
        <v>-</v>
      </c>
      <c r="BK32" s="109" t="str">
        <f>IFERROR(BI32*(1+Dashboard!$D$8),"-")</f>
        <v>-</v>
      </c>
      <c r="BL32" s="119" t="str">
        <f>IFERROR(BJ32*(1+Dashboard!$D$7)*(1+Dashboard!$D$8)*(1+Dashboard!$D$10),"-")</f>
        <v>-</v>
      </c>
      <c r="BM32" s="112" t="str">
        <f>IF(AND(BK32="-",BL32="-"),"-",IFERROR(BK32*Dashboard!$D$9,0)+IFERROR(BL32*(1-Dashboard!$D$9),0))</f>
        <v>-</v>
      </c>
      <c r="BO32" s="36">
        <v>2039</v>
      </c>
      <c r="BP32" s="47"/>
      <c r="BQ32" s="59">
        <f>IFERROR(SWCT!BQ32*(1+Dashboard!$D$14)^($B32-$B$11),"-")</f>
        <v>142.4726363264046</v>
      </c>
      <c r="BR32" s="53" t="str">
        <f>IFERROR(SWCT!BR32*(1+Dashboard!$D$14)^($B32-$B$11),"-")</f>
        <v>-</v>
      </c>
      <c r="BS32" s="57" t="str">
        <f>IFERROR(SWCT!BS32*(1+Dashboard!$D$14)^($B32-$B$11),"-")</f>
        <v>-</v>
      </c>
      <c r="BT32" s="112" t="str">
        <f>IF(AND(BR32="-",BS32="-"),"-",IFERROR(BR32*Dashboard!$D$9,0)+IFERROR(BS32*(1-Dashboard!$D$9),0))</f>
        <v>-</v>
      </c>
      <c r="BU32" s="53" t="str">
        <f>IFERROR(SWCT!BU32*(1+Dashboard!$D$14)^($B32-$B$11),"-")</f>
        <v>-</v>
      </c>
      <c r="BV32" s="57" t="str">
        <f>IFERROR(SWCT!BV32*(1+Dashboard!$D$14)^($B32-$B$11),"-")</f>
        <v>-</v>
      </c>
      <c r="BW32" s="112" t="str">
        <f>IF(AND(BU32="-",BV32="-"),"-",IFERROR(BU32*Dashboard!$D$9,0)+IFERROR(BV32*(1-Dashboard!$D$9),0))</f>
        <v>-</v>
      </c>
      <c r="BX32" s="112" t="str">
        <f>IFERROR(BT32*(1+Dashboard!$D$7)*(1+Dashboard!$D$8),"-")</f>
        <v>-</v>
      </c>
      <c r="BY32" s="112" t="str">
        <f>IFERROR(BW32*(1+Dashboard!$D$7)*(1+Dashboard!$D$8),"-")</f>
        <v>-</v>
      </c>
    </row>
    <row r="33" spans="2:77" x14ac:dyDescent="0.2">
      <c r="B33" s="36">
        <v>2040</v>
      </c>
      <c r="C33" s="47"/>
      <c r="D33" s="48">
        <f>IFERROR(SWCT!D33*(1+Dashboard!$D$14)^($B33-$B$11),"-")</f>
        <v>0.10653653678743567</v>
      </c>
      <c r="E33" s="49">
        <f>IFERROR(SWCT!E33*(1+Dashboard!$D$14)^($B33-$B$11),"-")</f>
        <v>8.9776156406122076E-2</v>
      </c>
      <c r="F33" s="49">
        <f>IFERROR(SWCT!F33*(1+Dashboard!$D$14)^($B33-$B$11),"-")</f>
        <v>0.11224189547551129</v>
      </c>
      <c r="G33" s="49">
        <f>IFERROR(SWCT!G33*(1+Dashboard!$D$14)^($B33-$B$11),"-")</f>
        <v>9.1576330835059561E-2</v>
      </c>
      <c r="H33" s="50">
        <f>IFERROR(SWCT!H33*(1+Dashboard!$D$14)^($B33-$B$11),"-")</f>
        <v>5.4126675719633451E-3</v>
      </c>
      <c r="I33" s="101">
        <f>IFERROR((D33+$H33)*(1+Dashboard!$D$7)*(1+Dashboard!$D$8),"-")</f>
        <v>0.13057755196480303</v>
      </c>
      <c r="J33" s="102">
        <f>IFERROR((E33+$H33)*(1+Dashboard!$D$7)*(1+Dashboard!$D$8),"-")</f>
        <v>0.11102824428803885</v>
      </c>
      <c r="K33" s="102">
        <f>IFERROR((F33+$H33)*(1+Dashboard!$D$7)*(1+Dashboard!$D$8),"-")</f>
        <v>0.13723228233857443</v>
      </c>
      <c r="L33" s="103">
        <f>IFERROR((G33+$H33)*(1+Dashboard!$D$7)*(1+Dashboard!$D$8),"-")</f>
        <v>0.11312796774195154</v>
      </c>
      <c r="M33" s="53">
        <f>IFERROR(SWCT!M33*(1+Dashboard!$D$14)^($B33-$B$11),"-")</f>
        <v>147.98940771004683</v>
      </c>
      <c r="N33" s="54">
        <f>IFERROR(SWCT!N33*(1+Dashboard!$D$14)^($B33-$B$11),"-")</f>
        <v>169.04253070720594</v>
      </c>
      <c r="O33" s="109">
        <f>M33*(1+Dashboard!$D$8)</f>
        <v>159.82856032685058</v>
      </c>
      <c r="P33" s="111">
        <f>N33*(1+Dashboard!$D$10)*(1+Dashboard!$D$7)*(1+Dashboard!$D$8)</f>
        <v>200.32594714195517</v>
      </c>
      <c r="Q33" s="112">
        <f>O33*Dashboard!$D$9+P33*(1-Dashboard!$D$9)</f>
        <v>180.07725373440286</v>
      </c>
      <c r="R33" s="51">
        <f>IFERROR(SWCT!R33*(1+Dashboard!$D$14)^($B33-$B$11),"-")</f>
        <v>5.5898693084742442E-2</v>
      </c>
      <c r="S33" s="49">
        <f>IFERROR(SWCT!S33*(1+Dashboard!$D$14)^($B33-$B$11),"-")</f>
        <v>5.7090012187990244E-2</v>
      </c>
      <c r="T33" s="49">
        <f>IFERROR(SWCT!T33*(1+Dashboard!$D$14)^($B33-$B$11),"-")</f>
        <v>5.4454594838217449E-2</v>
      </c>
      <c r="U33" s="52">
        <f>IFERROR(SWCT!U33*(1+Dashboard!$D$14)^($B33-$B$11),"-")</f>
        <v>5.4800627390042017E-2</v>
      </c>
      <c r="W33" s="36">
        <v>2040</v>
      </c>
      <c r="X33" s="47"/>
      <c r="Y33" s="51" t="str">
        <f>IFERROR(SWCT!Y33*(1+Dashboard!$D$14)^($B33-$B$11),"-")</f>
        <v>-</v>
      </c>
      <c r="Z33" s="49" t="str">
        <f>IFERROR(SWCT!Z33*(1+Dashboard!$D$14)^($B33-$B$11),"-")</f>
        <v>-</v>
      </c>
      <c r="AA33" s="49" t="str">
        <f>IFERROR(SWCT!AA33*(1+Dashboard!$D$14)^($B33-$B$11),"-")</f>
        <v>-</v>
      </c>
      <c r="AB33" s="52" t="str">
        <f>IFERROR(SWCT!AB33*(1+Dashboard!$D$14)^($B33-$B$11),"-")</f>
        <v>-</v>
      </c>
      <c r="AC33" s="53" t="str">
        <f>IFERROR(SWCT!AC33*(1+Dashboard!$D$14)^($B33-$B$11),"-")</f>
        <v>-</v>
      </c>
      <c r="AD33" s="55" t="str">
        <f>IFERROR(SWCT!AD33*(1+Dashboard!$D$14)^($B33-$B$11),"-")</f>
        <v>-</v>
      </c>
      <c r="AE33" s="109" t="str">
        <f>IFERROR(AC33*(1+Dashboard!$D$8),"-")</f>
        <v>-</v>
      </c>
      <c r="AF33" s="119" t="str">
        <f>IFERROR(AD33*(1+Dashboard!$D$7)*(1+Dashboard!$D$8)*(1+Dashboard!$D$10),"-")</f>
        <v>-</v>
      </c>
      <c r="AG33" s="112" t="str">
        <f>IF(AND(AE33="-",AF33="-"),"-",IFERROR(AE33*Dashboard!$D$9,0)+IFERROR(AF33*(1-Dashboard!$D$9),0))</f>
        <v>-</v>
      </c>
      <c r="AH33" s="51" t="str">
        <f>IFERROR(SWCT!AH33*(1+Dashboard!$D$14)^($B33-$B$11),"-")</f>
        <v>-</v>
      </c>
      <c r="AI33" s="49" t="str">
        <f>IFERROR(SWCT!AI33*(1+Dashboard!$D$14)^($B33-$B$11),"-")</f>
        <v>-</v>
      </c>
      <c r="AJ33" s="49" t="str">
        <f>IFERROR(SWCT!AJ33*(1+Dashboard!$D$14)^($B33-$B$11),"-")</f>
        <v>-</v>
      </c>
      <c r="AK33" s="52" t="str">
        <f>IFERROR(SWCT!AK33*(1+Dashboard!$D$14)^($B33-$B$11),"-")</f>
        <v>-</v>
      </c>
      <c r="AL33" s="53" t="str">
        <f>IFERROR(SWCT!AL33*(1+Dashboard!$D$14)^($B33-$B$11),"-")</f>
        <v>-</v>
      </c>
      <c r="AM33" s="55" t="str">
        <f>IFERROR(SWCT!AM33*(1+Dashboard!$D$14)^($B33-$B$11),"-")</f>
        <v>-</v>
      </c>
      <c r="AN33" s="109" t="str">
        <f>IFERROR(AL33*(1+Dashboard!$D$8),"-")</f>
        <v>-</v>
      </c>
      <c r="AO33" s="119" t="str">
        <f>IFERROR(AM33*(1+Dashboard!$D$7)*(1+Dashboard!$D$8)*(1+Dashboard!$D$10),"-")</f>
        <v>-</v>
      </c>
      <c r="AP33" s="112" t="str">
        <f>IF(AND(AN33="-",AO33="-"),"-",IFERROR(AN33*Dashboard!$D$9,0)+IFERROR(AO33*(1-Dashboard!$D$9),0))</f>
        <v>-</v>
      </c>
      <c r="AQ33" s="56">
        <f>IFERROR(SWCT!AQ33*(1+Dashboard!$D$14)^($B33-$B$11),"-")</f>
        <v>4.0254118507530742E-4</v>
      </c>
      <c r="AR33" s="58">
        <f>IFERROR(SWCT!AR33*(1+Dashboard!$D$14)^($B33-$B$11),"-")</f>
        <v>4.0254118507530742E-4</v>
      </c>
      <c r="AT33" s="36">
        <v>2040</v>
      </c>
      <c r="AU33" s="47"/>
      <c r="AV33" s="51" t="str">
        <f>IFERROR(SWCT!AV33*(1+Dashboard!$D$14)^($B33-$B$11),"-")</f>
        <v>-</v>
      </c>
      <c r="AW33" s="49" t="str">
        <f>IFERROR(SWCT!AW33*(1+Dashboard!$D$14)^($B33-$B$11),"-")</f>
        <v>-</v>
      </c>
      <c r="AX33" s="49" t="str">
        <f>IFERROR(SWCT!AX33*(1+Dashboard!$D$14)^($B33-$B$11),"-")</f>
        <v>-</v>
      </c>
      <c r="AY33" s="52" t="str">
        <f>IFERROR(SWCT!AY33*(1+Dashboard!$D$14)^($B33-$B$11),"-")</f>
        <v>-</v>
      </c>
      <c r="AZ33" s="53" t="str">
        <f>IFERROR(SWCT!AZ33*(1+Dashboard!$D$14)^($B33-$B$11),"-")</f>
        <v>-</v>
      </c>
      <c r="BA33" s="55" t="str">
        <f>IFERROR(SWCT!BA33*(1+Dashboard!$D$14)^($B33-$B$11),"-")</f>
        <v>-</v>
      </c>
      <c r="BB33" s="109" t="str">
        <f>IFERROR(AZ33*(1+Dashboard!$D$8),"-")</f>
        <v>-</v>
      </c>
      <c r="BC33" s="119" t="str">
        <f>IFERROR(BA33*(1+Dashboard!$D$7)*(1+Dashboard!$D$8)*(1+Dashboard!$D$10),"-")</f>
        <v>-</v>
      </c>
      <c r="BD33" s="112" t="str">
        <f>IF(AND(BB33="-",BC33="-"),"-",IFERROR(BB33*Dashboard!$D$9,0)+IFERROR(BC33*(1-Dashboard!$D$9),0))</f>
        <v>-</v>
      </c>
      <c r="BE33" s="51" t="str">
        <f>IFERROR(SWCT!BE33*(1+Dashboard!$D$14)^($B33-$B$11),"-")</f>
        <v>-</v>
      </c>
      <c r="BF33" s="49" t="str">
        <f>IFERROR(SWCT!BF33*(1+Dashboard!$D$14)^($B33-$B$11),"-")</f>
        <v>-</v>
      </c>
      <c r="BG33" s="49" t="str">
        <f>IFERROR(SWCT!BG33*(1+Dashboard!$D$14)^($B33-$B$11),"-")</f>
        <v>-</v>
      </c>
      <c r="BH33" s="52" t="str">
        <f>IFERROR(SWCT!BH33*(1+Dashboard!$D$14)^($B33-$B$11),"-")</f>
        <v>-</v>
      </c>
      <c r="BI33" s="53" t="str">
        <f>IFERROR(SWCT!BI33*(1+Dashboard!$D$14)^($B33-$B$11),"-")</f>
        <v>-</v>
      </c>
      <c r="BJ33" s="55" t="str">
        <f>IFERROR(SWCT!BJ33*(1+Dashboard!$D$14)^($B33-$B$11),"-")</f>
        <v>-</v>
      </c>
      <c r="BK33" s="109" t="str">
        <f>IFERROR(BI33*(1+Dashboard!$D$8),"-")</f>
        <v>-</v>
      </c>
      <c r="BL33" s="119" t="str">
        <f>IFERROR(BJ33*(1+Dashboard!$D$7)*(1+Dashboard!$D$8)*(1+Dashboard!$D$10),"-")</f>
        <v>-</v>
      </c>
      <c r="BM33" s="112" t="str">
        <f>IF(AND(BK33="-",BL33="-"),"-",IFERROR(BK33*Dashboard!$D$9,0)+IFERROR(BL33*(1-Dashboard!$D$9),0))</f>
        <v>-</v>
      </c>
      <c r="BO33" s="36">
        <v>2040</v>
      </c>
      <c r="BP33" s="47"/>
      <c r="BQ33" s="59">
        <f>IFERROR(SWCT!BQ33*(1+Dashboard!$D$14)^($B33-$B$11),"-")</f>
        <v>145.32208905293268</v>
      </c>
      <c r="BR33" s="53" t="str">
        <f>IFERROR(SWCT!BR33*(1+Dashboard!$D$14)^($B33-$B$11),"-")</f>
        <v>-</v>
      </c>
      <c r="BS33" s="57" t="str">
        <f>IFERROR(SWCT!BS33*(1+Dashboard!$D$14)^($B33-$B$11),"-")</f>
        <v>-</v>
      </c>
      <c r="BT33" s="112" t="str">
        <f>IF(AND(BR33="-",BS33="-"),"-",IFERROR(BR33*Dashboard!$D$9,0)+IFERROR(BS33*(1-Dashboard!$D$9),0))</f>
        <v>-</v>
      </c>
      <c r="BU33" s="53" t="str">
        <f>IFERROR(SWCT!BU33*(1+Dashboard!$D$14)^($B33-$B$11),"-")</f>
        <v>-</v>
      </c>
      <c r="BV33" s="57" t="str">
        <f>IFERROR(SWCT!BV33*(1+Dashboard!$D$14)^($B33-$B$11),"-")</f>
        <v>-</v>
      </c>
      <c r="BW33" s="112" t="str">
        <f>IF(AND(BU33="-",BV33="-"),"-",IFERROR(BU33*Dashboard!$D$9,0)+IFERROR(BV33*(1-Dashboard!$D$9),0))</f>
        <v>-</v>
      </c>
      <c r="BX33" s="112" t="str">
        <f>IFERROR(BT33*(1+Dashboard!$D$7)*(1+Dashboard!$D$8),"-")</f>
        <v>-</v>
      </c>
      <c r="BY33" s="112" t="str">
        <f>IFERROR(BW33*(1+Dashboard!$D$7)*(1+Dashboard!$D$8),"-")</f>
        <v>-</v>
      </c>
    </row>
    <row r="34" spans="2:77" x14ac:dyDescent="0.2">
      <c r="B34" s="36">
        <v>2041</v>
      </c>
      <c r="C34" s="47"/>
      <c r="D34" s="48">
        <f>IFERROR(SWCT!D34*(1+Dashboard!$D$14)^($B34-$B$11),"-")</f>
        <v>0.11067507323718577</v>
      </c>
      <c r="E34" s="49">
        <f>IFERROR(SWCT!E34*(1+Dashboard!$D$14)^($B34-$B$11),"-")</f>
        <v>9.2175636396403679E-2</v>
      </c>
      <c r="F34" s="49">
        <f>IFERROR(SWCT!F34*(1+Dashboard!$D$14)^($B34-$B$11),"-")</f>
        <v>0.12047041878584976</v>
      </c>
      <c r="G34" s="49">
        <f>IFERROR(SWCT!G34*(1+Dashboard!$D$14)^($B34-$B$11),"-")</f>
        <v>9.7555719424461076E-2</v>
      </c>
      <c r="H34" s="50">
        <f>IFERROR(SWCT!H34*(1+Dashboard!$D$14)^($B34-$B$11),"-")</f>
        <v>6.2635274418698858E-3</v>
      </c>
      <c r="I34" s="101">
        <f>IFERROR((D34+$H34)*(1+Dashboard!$D$7)*(1+Dashboard!$D$8),"-")</f>
        <v>0.13639718383205054</v>
      </c>
      <c r="J34" s="102">
        <f>IFERROR((E34+$H34)*(1+Dashboard!$D$7)*(1+Dashboard!$D$8),"-")</f>
        <v>0.1148194407009623</v>
      </c>
      <c r="K34" s="102">
        <f>IFERROR((F34+$H34)*(1+Dashboard!$D$7)*(1+Dashboard!$D$8),"-")</f>
        <v>0.14782247488001221</v>
      </c>
      <c r="L34" s="103">
        <f>IFERROR((G34+$H34)*(1+Dashboard!$D$7)*(1+Dashboard!$D$8),"-")</f>
        <v>0.12109476954488843</v>
      </c>
      <c r="M34" s="53">
        <f>IFERROR(SWCT!M34*(1+Dashboard!$D$14)^($B34-$B$11),"-")</f>
        <v>153.46573383809528</v>
      </c>
      <c r="N34" s="54">
        <f>IFERROR(SWCT!N34*(1+Dashboard!$D$14)^($B34-$B$11),"-")</f>
        <v>175.18338809780369</v>
      </c>
      <c r="O34" s="109">
        <f>M34*(1+Dashboard!$D$8)</f>
        <v>165.7429925451429</v>
      </c>
      <c r="P34" s="111">
        <f>N34*(1+Dashboard!$D$10)*(1+Dashboard!$D$7)*(1+Dashboard!$D$8)</f>
        <v>207.60324633931469</v>
      </c>
      <c r="Q34" s="112">
        <f>O34*Dashboard!$D$9+P34*(1-Dashboard!$D$9)</f>
        <v>186.6731194422288</v>
      </c>
      <c r="R34" s="51">
        <f>IFERROR(SWCT!R34*(1+Dashboard!$D$14)^($B34-$B$11),"-")</f>
        <v>5.6401943551403662E-2</v>
      </c>
      <c r="S34" s="49">
        <f>IFERROR(SWCT!S34*(1+Dashboard!$D$14)^($B34-$B$11),"-")</f>
        <v>5.7603987984020846E-2</v>
      </c>
      <c r="T34" s="49">
        <f>IFERROR(SWCT!T34*(1+Dashboard!$D$14)^($B34-$B$11),"-")</f>
        <v>5.4944844229605466E-2</v>
      </c>
      <c r="U34" s="52">
        <f>IFERROR(SWCT!U34*(1+Dashboard!$D$14)^($B34-$B$11),"-")</f>
        <v>5.5293992078650336E-2</v>
      </c>
      <c r="W34" s="36">
        <v>2041</v>
      </c>
      <c r="X34" s="47"/>
      <c r="Y34" s="51" t="str">
        <f>IFERROR(SWCT!Y34*(1+Dashboard!$D$14)^($B34-$B$11),"-")</f>
        <v>-</v>
      </c>
      <c r="Z34" s="49" t="str">
        <f>IFERROR(SWCT!Z34*(1+Dashboard!$D$14)^($B34-$B$11),"-")</f>
        <v>-</v>
      </c>
      <c r="AA34" s="49" t="str">
        <f>IFERROR(SWCT!AA34*(1+Dashboard!$D$14)^($B34-$B$11),"-")</f>
        <v>-</v>
      </c>
      <c r="AB34" s="52" t="str">
        <f>IFERROR(SWCT!AB34*(1+Dashboard!$D$14)^($B34-$B$11),"-")</f>
        <v>-</v>
      </c>
      <c r="AC34" s="53" t="str">
        <f>IFERROR(SWCT!AC34*(1+Dashboard!$D$14)^($B34-$B$11),"-")</f>
        <v>-</v>
      </c>
      <c r="AD34" s="55" t="str">
        <f>IFERROR(SWCT!AD34*(1+Dashboard!$D$14)^($B34-$B$11),"-")</f>
        <v>-</v>
      </c>
      <c r="AE34" s="109" t="str">
        <f>IFERROR(AC34*(1+Dashboard!$D$8),"-")</f>
        <v>-</v>
      </c>
      <c r="AF34" s="119" t="str">
        <f>IFERROR(AD34*(1+Dashboard!$D$7)*(1+Dashboard!$D$8)*(1+Dashboard!$D$10),"-")</f>
        <v>-</v>
      </c>
      <c r="AG34" s="112" t="str">
        <f>IF(AND(AE34="-",AF34="-"),"-",IFERROR(AE34*Dashboard!$D$9,0)+IFERROR(AF34*(1-Dashboard!$D$9),0))</f>
        <v>-</v>
      </c>
      <c r="AH34" s="51" t="str">
        <f>IFERROR(SWCT!AH34*(1+Dashboard!$D$14)^($B34-$B$11),"-")</f>
        <v>-</v>
      </c>
      <c r="AI34" s="49" t="str">
        <f>IFERROR(SWCT!AI34*(1+Dashboard!$D$14)^($B34-$B$11),"-")</f>
        <v>-</v>
      </c>
      <c r="AJ34" s="49" t="str">
        <f>IFERROR(SWCT!AJ34*(1+Dashboard!$D$14)^($B34-$B$11),"-")</f>
        <v>-</v>
      </c>
      <c r="AK34" s="52" t="str">
        <f>IFERROR(SWCT!AK34*(1+Dashboard!$D$14)^($B34-$B$11),"-")</f>
        <v>-</v>
      </c>
      <c r="AL34" s="53" t="str">
        <f>IFERROR(SWCT!AL34*(1+Dashboard!$D$14)^($B34-$B$11),"-")</f>
        <v>-</v>
      </c>
      <c r="AM34" s="55" t="str">
        <f>IFERROR(SWCT!AM34*(1+Dashboard!$D$14)^($B34-$B$11),"-")</f>
        <v>-</v>
      </c>
      <c r="AN34" s="109" t="str">
        <f>IFERROR(AL34*(1+Dashboard!$D$8),"-")</f>
        <v>-</v>
      </c>
      <c r="AO34" s="119" t="str">
        <f>IFERROR(AM34*(1+Dashboard!$D$7)*(1+Dashboard!$D$8)*(1+Dashboard!$D$10),"-")</f>
        <v>-</v>
      </c>
      <c r="AP34" s="112" t="str">
        <f>IF(AND(AN34="-",AO34="-"),"-",IFERROR(AN34*Dashboard!$D$9,0)+IFERROR(AO34*(1-Dashboard!$D$9),0))</f>
        <v>-</v>
      </c>
      <c r="AQ34" s="56">
        <f>IFERROR(SWCT!AQ34*(1+Dashboard!$D$14)^($B34-$B$11),"-")</f>
        <v>4.1059200877681347E-4</v>
      </c>
      <c r="AR34" s="58">
        <f>IFERROR(SWCT!AR34*(1+Dashboard!$D$14)^($B34-$B$11),"-")</f>
        <v>4.1059200877681347E-4</v>
      </c>
      <c r="AT34" s="36">
        <v>2041</v>
      </c>
      <c r="AU34" s="47"/>
      <c r="AV34" s="51" t="str">
        <f>IFERROR(SWCT!AV34*(1+Dashboard!$D$14)^($B34-$B$11),"-")</f>
        <v>-</v>
      </c>
      <c r="AW34" s="49" t="str">
        <f>IFERROR(SWCT!AW34*(1+Dashboard!$D$14)^($B34-$B$11),"-")</f>
        <v>-</v>
      </c>
      <c r="AX34" s="49" t="str">
        <f>IFERROR(SWCT!AX34*(1+Dashboard!$D$14)^($B34-$B$11),"-")</f>
        <v>-</v>
      </c>
      <c r="AY34" s="52" t="str">
        <f>IFERROR(SWCT!AY34*(1+Dashboard!$D$14)^($B34-$B$11),"-")</f>
        <v>-</v>
      </c>
      <c r="AZ34" s="53" t="str">
        <f>IFERROR(SWCT!AZ34*(1+Dashboard!$D$14)^($B34-$B$11),"-")</f>
        <v>-</v>
      </c>
      <c r="BA34" s="55" t="str">
        <f>IFERROR(SWCT!BA34*(1+Dashboard!$D$14)^($B34-$B$11),"-")</f>
        <v>-</v>
      </c>
      <c r="BB34" s="109" t="str">
        <f>IFERROR(AZ34*(1+Dashboard!$D$8),"-")</f>
        <v>-</v>
      </c>
      <c r="BC34" s="119" t="str">
        <f>IFERROR(BA34*(1+Dashboard!$D$7)*(1+Dashboard!$D$8)*(1+Dashboard!$D$10),"-")</f>
        <v>-</v>
      </c>
      <c r="BD34" s="112" t="str">
        <f>IF(AND(BB34="-",BC34="-"),"-",IFERROR(BB34*Dashboard!$D$9,0)+IFERROR(BC34*(1-Dashboard!$D$9),0))</f>
        <v>-</v>
      </c>
      <c r="BE34" s="51" t="str">
        <f>IFERROR(SWCT!BE34*(1+Dashboard!$D$14)^($B34-$B$11),"-")</f>
        <v>-</v>
      </c>
      <c r="BF34" s="49" t="str">
        <f>IFERROR(SWCT!BF34*(1+Dashboard!$D$14)^($B34-$B$11),"-")</f>
        <v>-</v>
      </c>
      <c r="BG34" s="49" t="str">
        <f>IFERROR(SWCT!BG34*(1+Dashboard!$D$14)^($B34-$B$11),"-")</f>
        <v>-</v>
      </c>
      <c r="BH34" s="52" t="str">
        <f>IFERROR(SWCT!BH34*(1+Dashboard!$D$14)^($B34-$B$11),"-")</f>
        <v>-</v>
      </c>
      <c r="BI34" s="53" t="str">
        <f>IFERROR(SWCT!BI34*(1+Dashboard!$D$14)^($B34-$B$11),"-")</f>
        <v>-</v>
      </c>
      <c r="BJ34" s="55" t="str">
        <f>IFERROR(SWCT!BJ34*(1+Dashboard!$D$14)^($B34-$B$11),"-")</f>
        <v>-</v>
      </c>
      <c r="BK34" s="109" t="str">
        <f>IFERROR(BI34*(1+Dashboard!$D$8),"-")</f>
        <v>-</v>
      </c>
      <c r="BL34" s="119" t="str">
        <f>IFERROR(BJ34*(1+Dashboard!$D$7)*(1+Dashboard!$D$8)*(1+Dashboard!$D$10),"-")</f>
        <v>-</v>
      </c>
      <c r="BM34" s="112" t="str">
        <f>IF(AND(BK34="-",BL34="-"),"-",IFERROR(BK34*Dashboard!$D$9,0)+IFERROR(BL34*(1-Dashboard!$D$9),0))</f>
        <v>-</v>
      </c>
      <c r="BO34" s="36">
        <v>2041</v>
      </c>
      <c r="BP34" s="47"/>
      <c r="BQ34" s="59">
        <f>IFERROR(SWCT!BQ34*(1+Dashboard!$D$14)^($B34-$B$11),"-")</f>
        <v>148.22853083399133</v>
      </c>
      <c r="BR34" s="53" t="str">
        <f>IFERROR(SWCT!BR34*(1+Dashboard!$D$14)^($B34-$B$11),"-")</f>
        <v>-</v>
      </c>
      <c r="BS34" s="57" t="str">
        <f>IFERROR(SWCT!BS34*(1+Dashboard!$D$14)^($B34-$B$11),"-")</f>
        <v>-</v>
      </c>
      <c r="BT34" s="112" t="str">
        <f>IF(AND(BR34="-",BS34="-"),"-",IFERROR(BR34*Dashboard!$D$9,0)+IFERROR(BS34*(1-Dashboard!$D$9),0))</f>
        <v>-</v>
      </c>
      <c r="BU34" s="53" t="str">
        <f>IFERROR(SWCT!BU34*(1+Dashboard!$D$14)^($B34-$B$11),"-")</f>
        <v>-</v>
      </c>
      <c r="BV34" s="57" t="str">
        <f>IFERROR(SWCT!BV34*(1+Dashboard!$D$14)^($B34-$B$11),"-")</f>
        <v>-</v>
      </c>
      <c r="BW34" s="112" t="str">
        <f>IF(AND(BU34="-",BV34="-"),"-",IFERROR(BU34*Dashboard!$D$9,0)+IFERROR(BV34*(1-Dashboard!$D$9),0))</f>
        <v>-</v>
      </c>
      <c r="BX34" s="112" t="str">
        <f>IFERROR(BT34*(1+Dashboard!$D$7)*(1+Dashboard!$D$8),"-")</f>
        <v>-</v>
      </c>
      <c r="BY34" s="112" t="str">
        <f>IFERROR(BW34*(1+Dashboard!$D$7)*(1+Dashboard!$D$8),"-")</f>
        <v>-</v>
      </c>
    </row>
    <row r="35" spans="2:77" x14ac:dyDescent="0.2">
      <c r="B35" s="36">
        <v>2042</v>
      </c>
      <c r="C35" s="47"/>
      <c r="D35" s="48">
        <f>IFERROR(SWCT!D35*(1+Dashboard!$D$14)^($B35-$B$11),"-")</f>
        <v>0.11497437597859865</v>
      </c>
      <c r="E35" s="49">
        <f>IFERROR(SWCT!E35*(1+Dashboard!$D$14)^($B35-$B$11),"-")</f>
        <v>9.4639248161248204E-2</v>
      </c>
      <c r="F35" s="49">
        <f>IFERROR(SWCT!F35*(1+Dashboard!$D$14)^($B35-$B$11),"-")</f>
        <v>0.12930218026836932</v>
      </c>
      <c r="G35" s="49">
        <f>IFERROR(SWCT!G35*(1+Dashboard!$D$14)^($B35-$B$11),"-")</f>
        <v>0.10392552645034113</v>
      </c>
      <c r="H35" s="50">
        <f>IFERROR(SWCT!H35*(1+Dashboard!$D$14)^($B35-$B$11),"-")</f>
        <v>7.2481406798878137E-3</v>
      </c>
      <c r="I35" s="101">
        <f>IFERROR((D35+$H35)*(1+Dashboard!$D$7)*(1+Dashboard!$D$8),"-")</f>
        <v>0.14256034343045862</v>
      </c>
      <c r="J35" s="102">
        <f>IFERROR((E35+$H35)*(1+Dashboard!$D$7)*(1+Dashboard!$D$8),"-")</f>
        <v>0.11884145034430108</v>
      </c>
      <c r="K35" s="102">
        <f>IFERROR((F35+$H35)*(1+Dashboard!$D$7)*(1+Dashboard!$D$8),"-")</f>
        <v>0.15927229435404716</v>
      </c>
      <c r="L35" s="103">
        <f>IFERROR((G35+$H35)*(1+Dashboard!$D$7)*(1+Dashboard!$D$8),"-")</f>
        <v>0.12967296534069905</v>
      </c>
      <c r="M35" s="53">
        <f>IFERROR(SWCT!M35*(1+Dashboard!$D$14)^($B35-$B$11),"-")</f>
        <v>159.14471060394823</v>
      </c>
      <c r="N35" s="54">
        <f>IFERROR(SWCT!N35*(1+Dashboard!$D$14)^($B35-$B$11),"-")</f>
        <v>181.54732620858411</v>
      </c>
      <c r="O35" s="109">
        <f>M35*(1+Dashboard!$D$8)</f>
        <v>171.87628745226411</v>
      </c>
      <c r="P35" s="111">
        <f>N35*(1+Dashboard!$D$10)*(1+Dashboard!$D$7)*(1+Dashboard!$D$8)</f>
        <v>215.1449101103276</v>
      </c>
      <c r="Q35" s="112">
        <f>O35*Dashboard!$D$9+P35*(1-Dashboard!$D$9)</f>
        <v>193.51059878129587</v>
      </c>
      <c r="R35" s="51">
        <f>IFERROR(SWCT!R35*(1+Dashboard!$D$14)^($B35-$B$11),"-")</f>
        <v>5.690972473279575E-2</v>
      </c>
      <c r="S35" s="49">
        <f>IFERROR(SWCT!S35*(1+Dashboard!$D$14)^($B35-$B$11),"-")</f>
        <v>5.8122591053873629E-2</v>
      </c>
      <c r="T35" s="49">
        <f>IFERROR(SWCT!T35*(1+Dashboard!$D$14)^($B35-$B$11),"-")</f>
        <v>5.5439507288315232E-2</v>
      </c>
      <c r="U35" s="52">
        <f>IFERROR(SWCT!U35*(1+Dashboard!$D$14)^($B35-$B$11),"-")</f>
        <v>5.5791798481296596E-2</v>
      </c>
      <c r="W35" s="36">
        <v>2042</v>
      </c>
      <c r="X35" s="47"/>
      <c r="Y35" s="51" t="str">
        <f>IFERROR(SWCT!Y35*(1+Dashboard!$D$14)^($B35-$B$11),"-")</f>
        <v>-</v>
      </c>
      <c r="Z35" s="49" t="str">
        <f>IFERROR(SWCT!Z35*(1+Dashboard!$D$14)^($B35-$B$11),"-")</f>
        <v>-</v>
      </c>
      <c r="AA35" s="49" t="str">
        <f>IFERROR(SWCT!AA35*(1+Dashboard!$D$14)^($B35-$B$11),"-")</f>
        <v>-</v>
      </c>
      <c r="AB35" s="52" t="str">
        <f>IFERROR(SWCT!AB35*(1+Dashboard!$D$14)^($B35-$B$11),"-")</f>
        <v>-</v>
      </c>
      <c r="AC35" s="53" t="str">
        <f>IFERROR(SWCT!AC35*(1+Dashboard!$D$14)^($B35-$B$11),"-")</f>
        <v>-</v>
      </c>
      <c r="AD35" s="55" t="str">
        <f>IFERROR(SWCT!AD35*(1+Dashboard!$D$14)^($B35-$B$11),"-")</f>
        <v>-</v>
      </c>
      <c r="AE35" s="109" t="str">
        <f>IFERROR(AC35*(1+Dashboard!$D$8),"-")</f>
        <v>-</v>
      </c>
      <c r="AF35" s="119" t="str">
        <f>IFERROR(AD35*(1+Dashboard!$D$7)*(1+Dashboard!$D$8)*(1+Dashboard!$D$10),"-")</f>
        <v>-</v>
      </c>
      <c r="AG35" s="112" t="str">
        <f>IF(AND(AE35="-",AF35="-"),"-",IFERROR(AE35*Dashboard!$D$9,0)+IFERROR(AF35*(1-Dashboard!$D$9),0))</f>
        <v>-</v>
      </c>
      <c r="AH35" s="51" t="str">
        <f>IFERROR(SWCT!AH35*(1+Dashboard!$D$14)^($B35-$B$11),"-")</f>
        <v>-</v>
      </c>
      <c r="AI35" s="49" t="str">
        <f>IFERROR(SWCT!AI35*(1+Dashboard!$D$14)^($B35-$B$11),"-")</f>
        <v>-</v>
      </c>
      <c r="AJ35" s="49" t="str">
        <f>IFERROR(SWCT!AJ35*(1+Dashboard!$D$14)^($B35-$B$11),"-")</f>
        <v>-</v>
      </c>
      <c r="AK35" s="52" t="str">
        <f>IFERROR(SWCT!AK35*(1+Dashboard!$D$14)^($B35-$B$11),"-")</f>
        <v>-</v>
      </c>
      <c r="AL35" s="53" t="str">
        <f>IFERROR(SWCT!AL35*(1+Dashboard!$D$14)^($B35-$B$11),"-")</f>
        <v>-</v>
      </c>
      <c r="AM35" s="55" t="str">
        <f>IFERROR(SWCT!AM35*(1+Dashboard!$D$14)^($B35-$B$11),"-")</f>
        <v>-</v>
      </c>
      <c r="AN35" s="109" t="str">
        <f>IFERROR(AL35*(1+Dashboard!$D$8),"-")</f>
        <v>-</v>
      </c>
      <c r="AO35" s="119" t="str">
        <f>IFERROR(AM35*(1+Dashboard!$D$7)*(1+Dashboard!$D$8)*(1+Dashboard!$D$10),"-")</f>
        <v>-</v>
      </c>
      <c r="AP35" s="112" t="str">
        <f>IF(AND(AN35="-",AO35="-"),"-",IFERROR(AN35*Dashboard!$D$9,0)+IFERROR(AO35*(1-Dashboard!$D$9),0))</f>
        <v>-</v>
      </c>
      <c r="AQ35" s="56">
        <f>IFERROR(SWCT!AQ35*(1+Dashboard!$D$14)^($B35-$B$11),"-")</f>
        <v>4.1880384895234975E-4</v>
      </c>
      <c r="AR35" s="58">
        <f>IFERROR(SWCT!AR35*(1+Dashboard!$D$14)^($B35-$B$11),"-")</f>
        <v>4.1880384895234975E-4</v>
      </c>
      <c r="AT35" s="36">
        <v>2042</v>
      </c>
      <c r="AU35" s="47"/>
      <c r="AV35" s="51" t="str">
        <f>IFERROR(SWCT!AV35*(1+Dashboard!$D$14)^($B35-$B$11),"-")</f>
        <v>-</v>
      </c>
      <c r="AW35" s="49" t="str">
        <f>IFERROR(SWCT!AW35*(1+Dashboard!$D$14)^($B35-$B$11),"-")</f>
        <v>-</v>
      </c>
      <c r="AX35" s="49" t="str">
        <f>IFERROR(SWCT!AX35*(1+Dashboard!$D$14)^($B35-$B$11),"-")</f>
        <v>-</v>
      </c>
      <c r="AY35" s="52" t="str">
        <f>IFERROR(SWCT!AY35*(1+Dashboard!$D$14)^($B35-$B$11),"-")</f>
        <v>-</v>
      </c>
      <c r="AZ35" s="53" t="str">
        <f>IFERROR(SWCT!AZ35*(1+Dashboard!$D$14)^($B35-$B$11),"-")</f>
        <v>-</v>
      </c>
      <c r="BA35" s="55" t="str">
        <f>IFERROR(SWCT!BA35*(1+Dashboard!$D$14)^($B35-$B$11),"-")</f>
        <v>-</v>
      </c>
      <c r="BB35" s="109" t="str">
        <f>IFERROR(AZ35*(1+Dashboard!$D$8),"-")</f>
        <v>-</v>
      </c>
      <c r="BC35" s="119" t="str">
        <f>IFERROR(BA35*(1+Dashboard!$D$7)*(1+Dashboard!$D$8)*(1+Dashboard!$D$10),"-")</f>
        <v>-</v>
      </c>
      <c r="BD35" s="112" t="str">
        <f>IF(AND(BB35="-",BC35="-"),"-",IFERROR(BB35*Dashboard!$D$9,0)+IFERROR(BC35*(1-Dashboard!$D$9),0))</f>
        <v>-</v>
      </c>
      <c r="BE35" s="51" t="str">
        <f>IFERROR(SWCT!BE35*(1+Dashboard!$D$14)^($B35-$B$11),"-")</f>
        <v>-</v>
      </c>
      <c r="BF35" s="49" t="str">
        <f>IFERROR(SWCT!BF35*(1+Dashboard!$D$14)^($B35-$B$11),"-")</f>
        <v>-</v>
      </c>
      <c r="BG35" s="49" t="str">
        <f>IFERROR(SWCT!BG35*(1+Dashboard!$D$14)^($B35-$B$11),"-")</f>
        <v>-</v>
      </c>
      <c r="BH35" s="52" t="str">
        <f>IFERROR(SWCT!BH35*(1+Dashboard!$D$14)^($B35-$B$11),"-")</f>
        <v>-</v>
      </c>
      <c r="BI35" s="53" t="str">
        <f>IFERROR(SWCT!BI35*(1+Dashboard!$D$14)^($B35-$B$11),"-")</f>
        <v>-</v>
      </c>
      <c r="BJ35" s="55" t="str">
        <f>IFERROR(SWCT!BJ35*(1+Dashboard!$D$14)^($B35-$B$11),"-")</f>
        <v>-</v>
      </c>
      <c r="BK35" s="109" t="str">
        <f>IFERROR(BI35*(1+Dashboard!$D$8),"-")</f>
        <v>-</v>
      </c>
      <c r="BL35" s="119" t="str">
        <f>IFERROR(BJ35*(1+Dashboard!$D$7)*(1+Dashboard!$D$8)*(1+Dashboard!$D$10),"-")</f>
        <v>-</v>
      </c>
      <c r="BM35" s="112" t="str">
        <f>IF(AND(BK35="-",BL35="-"),"-",IFERROR(BK35*Dashboard!$D$9,0)+IFERROR(BL35*(1-Dashboard!$D$9),0))</f>
        <v>-</v>
      </c>
      <c r="BO35" s="36">
        <v>2042</v>
      </c>
      <c r="BP35" s="47"/>
      <c r="BQ35" s="59">
        <f>IFERROR(SWCT!BQ35*(1+Dashboard!$D$14)^($B35-$B$11),"-")</f>
        <v>151.19310145067115</v>
      </c>
      <c r="BR35" s="53" t="str">
        <f>IFERROR(SWCT!BR35*(1+Dashboard!$D$14)^($B35-$B$11),"-")</f>
        <v>-</v>
      </c>
      <c r="BS35" s="57" t="str">
        <f>IFERROR(SWCT!BS35*(1+Dashboard!$D$14)^($B35-$B$11),"-")</f>
        <v>-</v>
      </c>
      <c r="BT35" s="112" t="str">
        <f>IF(AND(BR35="-",BS35="-"),"-",IFERROR(BR35*Dashboard!$D$9,0)+IFERROR(BS35*(1-Dashboard!$D$9),0))</f>
        <v>-</v>
      </c>
      <c r="BU35" s="53" t="str">
        <f>IFERROR(SWCT!BU35*(1+Dashboard!$D$14)^($B35-$B$11),"-")</f>
        <v>-</v>
      </c>
      <c r="BV35" s="57" t="str">
        <f>IFERROR(SWCT!BV35*(1+Dashboard!$D$14)^($B35-$B$11),"-")</f>
        <v>-</v>
      </c>
      <c r="BW35" s="112" t="str">
        <f>IF(AND(BU35="-",BV35="-"),"-",IFERROR(BU35*Dashboard!$D$9,0)+IFERROR(BV35*(1-Dashboard!$D$9),0))</f>
        <v>-</v>
      </c>
      <c r="BX35" s="112" t="str">
        <f>IFERROR(BT35*(1+Dashboard!$D$7)*(1+Dashboard!$D$8),"-")</f>
        <v>-</v>
      </c>
      <c r="BY35" s="112" t="str">
        <f>IFERROR(BW35*(1+Dashboard!$D$7)*(1+Dashboard!$D$8),"-")</f>
        <v>-</v>
      </c>
    </row>
    <row r="36" spans="2:77" x14ac:dyDescent="0.2">
      <c r="B36" s="36">
        <v>2043</v>
      </c>
      <c r="C36" s="47"/>
      <c r="D36" s="48">
        <f>IFERROR(SWCT!D36*(1+Dashboard!$D$14)^($B36-$B$11),"-")</f>
        <v>0.11944069016641652</v>
      </c>
      <c r="E36" s="49">
        <f>IFERROR(SWCT!E36*(1+Dashboard!$D$14)^($B36-$B$11),"-")</f>
        <v>9.7168705773923711E-2</v>
      </c>
      <c r="F36" s="49">
        <f>IFERROR(SWCT!F36*(1+Dashboard!$D$14)^($B36-$B$11),"-")</f>
        <v>0.1387814036894314</v>
      </c>
      <c r="G36" s="49">
        <f>IFERROR(SWCT!G36*(1+Dashboard!$D$14)^($B36-$B$11),"-")</f>
        <v>0.11071124390962606</v>
      </c>
      <c r="H36" s="50">
        <f>IFERROR(SWCT!H36*(1+Dashboard!$D$14)^($B36-$B$11),"-")</f>
        <v>8.38753303198762E-3</v>
      </c>
      <c r="I36" s="101">
        <f>IFERROR((D36+$H36)*(1+Dashboard!$D$7)*(1+Dashboard!$D$8),"-")</f>
        <v>0.1490988395386186</v>
      </c>
      <c r="J36" s="102">
        <f>IFERROR((E36+$H36)*(1+Dashboard!$D$7)*(1+Dashboard!$D$8),"-")</f>
        <v>0.123120796943215</v>
      </c>
      <c r="K36" s="102">
        <f>IFERROR((F36+$H36)*(1+Dashboard!$D$7)*(1+Dashboard!$D$8),"-")</f>
        <v>0.17165784779186316</v>
      </c>
      <c r="L36" s="103">
        <f>IFERROR((G36+$H36)*(1+Dashboard!$D$7)*(1+Dashboard!$D$8),"-")</f>
        <v>0.13891681342469822</v>
      </c>
      <c r="M36" s="53">
        <f>IFERROR(SWCT!M36*(1+Dashboard!$D$14)^($B36-$B$11),"-")</f>
        <v>165.0338370644628</v>
      </c>
      <c r="N36" s="54">
        <f>IFERROR(SWCT!N36*(1+Dashboard!$D$14)^($B36-$B$11),"-")</f>
        <v>188.14244895803148</v>
      </c>
      <c r="O36" s="109">
        <f>M36*(1+Dashboard!$D$8)</f>
        <v>178.23654402961984</v>
      </c>
      <c r="P36" s="111">
        <f>N36*(1+Dashboard!$D$10)*(1+Dashboard!$D$7)*(1+Dashboard!$D$8)</f>
        <v>222.96054210408229</v>
      </c>
      <c r="Q36" s="112">
        <f>O36*Dashboard!$D$9+P36*(1-Dashboard!$D$9)</f>
        <v>200.59854306685105</v>
      </c>
      <c r="R36" s="51">
        <f>IFERROR(SWCT!R36*(1+Dashboard!$D$14)^($B36-$B$11),"-")</f>
        <v>5.7422077418500292E-2</v>
      </c>
      <c r="S36" s="49">
        <f>IFERROR(SWCT!S36*(1+Dashboard!$D$14)^($B36-$B$11),"-")</f>
        <v>5.8645863056442253E-2</v>
      </c>
      <c r="T36" s="49">
        <f>IFERROR(SWCT!T36*(1+Dashboard!$D$14)^($B36-$B$11),"-")</f>
        <v>5.5938623750161974E-2</v>
      </c>
      <c r="U36" s="52">
        <f>IFERROR(SWCT!U36*(1+Dashboard!$D$14)^($B36-$B$11),"-")</f>
        <v>5.6294086586297837E-2</v>
      </c>
      <c r="W36" s="36">
        <v>2043</v>
      </c>
      <c r="X36" s="47"/>
      <c r="Y36" s="51" t="str">
        <f>IFERROR(SWCT!Y36*(1+Dashboard!$D$14)^($B36-$B$11),"-")</f>
        <v>-</v>
      </c>
      <c r="Z36" s="49" t="str">
        <f>IFERROR(SWCT!Z36*(1+Dashboard!$D$14)^($B36-$B$11),"-")</f>
        <v>-</v>
      </c>
      <c r="AA36" s="49" t="str">
        <f>IFERROR(SWCT!AA36*(1+Dashboard!$D$14)^($B36-$B$11),"-")</f>
        <v>-</v>
      </c>
      <c r="AB36" s="52" t="str">
        <f>IFERROR(SWCT!AB36*(1+Dashboard!$D$14)^($B36-$B$11),"-")</f>
        <v>-</v>
      </c>
      <c r="AC36" s="53" t="str">
        <f>IFERROR(SWCT!AC36*(1+Dashboard!$D$14)^($B36-$B$11),"-")</f>
        <v>-</v>
      </c>
      <c r="AD36" s="55" t="str">
        <f>IFERROR(SWCT!AD36*(1+Dashboard!$D$14)^($B36-$B$11),"-")</f>
        <v>-</v>
      </c>
      <c r="AE36" s="109" t="str">
        <f>IFERROR(AC36*(1+Dashboard!$D$8),"-")</f>
        <v>-</v>
      </c>
      <c r="AF36" s="119" t="str">
        <f>IFERROR(AD36*(1+Dashboard!$D$7)*(1+Dashboard!$D$8)*(1+Dashboard!$D$10),"-")</f>
        <v>-</v>
      </c>
      <c r="AG36" s="112" t="str">
        <f>IF(AND(AE36="-",AF36="-"),"-",IFERROR(AE36*Dashboard!$D$9,0)+IFERROR(AF36*(1-Dashboard!$D$9),0))</f>
        <v>-</v>
      </c>
      <c r="AH36" s="51" t="str">
        <f>IFERROR(SWCT!AH36*(1+Dashboard!$D$14)^($B36-$B$11),"-")</f>
        <v>-</v>
      </c>
      <c r="AI36" s="49" t="str">
        <f>IFERROR(SWCT!AI36*(1+Dashboard!$D$14)^($B36-$B$11),"-")</f>
        <v>-</v>
      </c>
      <c r="AJ36" s="49" t="str">
        <f>IFERROR(SWCT!AJ36*(1+Dashboard!$D$14)^($B36-$B$11),"-")</f>
        <v>-</v>
      </c>
      <c r="AK36" s="52" t="str">
        <f>IFERROR(SWCT!AK36*(1+Dashboard!$D$14)^($B36-$B$11),"-")</f>
        <v>-</v>
      </c>
      <c r="AL36" s="53" t="str">
        <f>IFERROR(SWCT!AL36*(1+Dashboard!$D$14)^($B36-$B$11),"-")</f>
        <v>-</v>
      </c>
      <c r="AM36" s="55" t="str">
        <f>IFERROR(SWCT!AM36*(1+Dashboard!$D$14)^($B36-$B$11),"-")</f>
        <v>-</v>
      </c>
      <c r="AN36" s="109" t="str">
        <f>IFERROR(AL36*(1+Dashboard!$D$8),"-")</f>
        <v>-</v>
      </c>
      <c r="AO36" s="119" t="str">
        <f>IFERROR(AM36*(1+Dashboard!$D$7)*(1+Dashboard!$D$8)*(1+Dashboard!$D$10),"-")</f>
        <v>-</v>
      </c>
      <c r="AP36" s="112" t="str">
        <f>IF(AND(AN36="-",AO36="-"),"-",IFERROR(AN36*Dashboard!$D$9,0)+IFERROR(AO36*(1-Dashboard!$D$9),0))</f>
        <v>-</v>
      </c>
      <c r="AQ36" s="56">
        <f>IFERROR(SWCT!AQ36*(1+Dashboard!$D$14)^($B36-$B$11),"-")</f>
        <v>4.2717992593139674E-4</v>
      </c>
      <c r="AR36" s="58">
        <f>IFERROR(SWCT!AR36*(1+Dashboard!$D$14)^($B36-$B$11),"-")</f>
        <v>4.2717992593139674E-4</v>
      </c>
      <c r="AT36" s="36">
        <v>2043</v>
      </c>
      <c r="AU36" s="47"/>
      <c r="AV36" s="51" t="str">
        <f>IFERROR(SWCT!AV36*(1+Dashboard!$D$14)^($B36-$B$11),"-")</f>
        <v>-</v>
      </c>
      <c r="AW36" s="49" t="str">
        <f>IFERROR(SWCT!AW36*(1+Dashboard!$D$14)^($B36-$B$11),"-")</f>
        <v>-</v>
      </c>
      <c r="AX36" s="49" t="str">
        <f>IFERROR(SWCT!AX36*(1+Dashboard!$D$14)^($B36-$B$11),"-")</f>
        <v>-</v>
      </c>
      <c r="AY36" s="52" t="str">
        <f>IFERROR(SWCT!AY36*(1+Dashboard!$D$14)^($B36-$B$11),"-")</f>
        <v>-</v>
      </c>
      <c r="AZ36" s="53" t="str">
        <f>IFERROR(SWCT!AZ36*(1+Dashboard!$D$14)^($B36-$B$11),"-")</f>
        <v>-</v>
      </c>
      <c r="BA36" s="55" t="str">
        <f>IFERROR(SWCT!BA36*(1+Dashboard!$D$14)^($B36-$B$11),"-")</f>
        <v>-</v>
      </c>
      <c r="BB36" s="109" t="str">
        <f>IFERROR(AZ36*(1+Dashboard!$D$8),"-")</f>
        <v>-</v>
      </c>
      <c r="BC36" s="119" t="str">
        <f>IFERROR(BA36*(1+Dashboard!$D$7)*(1+Dashboard!$D$8)*(1+Dashboard!$D$10),"-")</f>
        <v>-</v>
      </c>
      <c r="BD36" s="112" t="str">
        <f>IF(AND(BB36="-",BC36="-"),"-",IFERROR(BB36*Dashboard!$D$9,0)+IFERROR(BC36*(1-Dashboard!$D$9),0))</f>
        <v>-</v>
      </c>
      <c r="BE36" s="51" t="str">
        <f>IFERROR(SWCT!BE36*(1+Dashboard!$D$14)^($B36-$B$11),"-")</f>
        <v>-</v>
      </c>
      <c r="BF36" s="49" t="str">
        <f>IFERROR(SWCT!BF36*(1+Dashboard!$D$14)^($B36-$B$11),"-")</f>
        <v>-</v>
      </c>
      <c r="BG36" s="49" t="str">
        <f>IFERROR(SWCT!BG36*(1+Dashboard!$D$14)^($B36-$B$11),"-")</f>
        <v>-</v>
      </c>
      <c r="BH36" s="52" t="str">
        <f>IFERROR(SWCT!BH36*(1+Dashboard!$D$14)^($B36-$B$11),"-")</f>
        <v>-</v>
      </c>
      <c r="BI36" s="53" t="str">
        <f>IFERROR(SWCT!BI36*(1+Dashboard!$D$14)^($B36-$B$11),"-")</f>
        <v>-</v>
      </c>
      <c r="BJ36" s="55" t="str">
        <f>IFERROR(SWCT!BJ36*(1+Dashboard!$D$14)^($B36-$B$11),"-")</f>
        <v>-</v>
      </c>
      <c r="BK36" s="109" t="str">
        <f>IFERROR(BI36*(1+Dashboard!$D$8),"-")</f>
        <v>-</v>
      </c>
      <c r="BL36" s="119" t="str">
        <f>IFERROR(BJ36*(1+Dashboard!$D$7)*(1+Dashboard!$D$8)*(1+Dashboard!$D$10),"-")</f>
        <v>-</v>
      </c>
      <c r="BM36" s="112" t="str">
        <f>IF(AND(BK36="-",BL36="-"),"-",IFERROR(BK36*Dashboard!$D$9,0)+IFERROR(BL36*(1-Dashboard!$D$9),0))</f>
        <v>-</v>
      </c>
      <c r="BO36" s="36">
        <v>2043</v>
      </c>
      <c r="BP36" s="47"/>
      <c r="BQ36" s="59">
        <f>IFERROR(SWCT!BQ36*(1+Dashboard!$D$14)^($B36-$B$11),"-")</f>
        <v>154.21696347968458</v>
      </c>
      <c r="BR36" s="53" t="str">
        <f>IFERROR(SWCT!BR36*(1+Dashboard!$D$14)^($B36-$B$11),"-")</f>
        <v>-</v>
      </c>
      <c r="BS36" s="57" t="str">
        <f>IFERROR(SWCT!BS36*(1+Dashboard!$D$14)^($B36-$B$11),"-")</f>
        <v>-</v>
      </c>
      <c r="BT36" s="112" t="str">
        <f>IF(AND(BR36="-",BS36="-"),"-",IFERROR(BR36*Dashboard!$D$9,0)+IFERROR(BS36*(1-Dashboard!$D$9),0))</f>
        <v>-</v>
      </c>
      <c r="BU36" s="53" t="str">
        <f>IFERROR(SWCT!BU36*(1+Dashboard!$D$14)^($B36-$B$11),"-")</f>
        <v>-</v>
      </c>
      <c r="BV36" s="57" t="str">
        <f>IFERROR(SWCT!BV36*(1+Dashboard!$D$14)^($B36-$B$11),"-")</f>
        <v>-</v>
      </c>
      <c r="BW36" s="112" t="str">
        <f>IF(AND(BU36="-",BV36="-"),"-",IFERROR(BU36*Dashboard!$D$9,0)+IFERROR(BV36*(1-Dashboard!$D$9),0))</f>
        <v>-</v>
      </c>
      <c r="BX36" s="112" t="str">
        <f>IFERROR(BT36*(1+Dashboard!$D$7)*(1+Dashboard!$D$8),"-")</f>
        <v>-</v>
      </c>
      <c r="BY36" s="112" t="str">
        <f>IFERROR(BW36*(1+Dashboard!$D$7)*(1+Dashboard!$D$8),"-")</f>
        <v>-</v>
      </c>
    </row>
    <row r="37" spans="2:77" x14ac:dyDescent="0.2">
      <c r="B37" s="36">
        <v>2044</v>
      </c>
      <c r="C37" s="47"/>
      <c r="D37" s="48">
        <f>IFERROR(SWCT!D37*(1+Dashboard!$D$14)^($B37-$B$11),"-")</f>
        <v>0.12408050355572618</v>
      </c>
      <c r="E37" s="49">
        <f>IFERROR(SWCT!E37*(1+Dashboard!$D$14)^($B37-$B$11),"-")</f>
        <v>9.9765769120358005E-2</v>
      </c>
      <c r="F37" s="49">
        <f>IFERROR(SWCT!F37*(1+Dashboard!$D$14)^($B37-$B$11),"-")</f>
        <v>0.14895555488727119</v>
      </c>
      <c r="G37" s="49">
        <f>IFERROR(SWCT!G37*(1+Dashboard!$D$14)^($B37-$B$11),"-")</f>
        <v>0.11794002827470382</v>
      </c>
      <c r="H37" s="50">
        <f>IFERROR(SWCT!H37*(1+Dashboard!$D$14)^($B37-$B$11),"-")</f>
        <v>9.7060354468412897E-3</v>
      </c>
      <c r="I37" s="101">
        <f>IFERROR((D37+$H37)*(1+Dashboard!$D$7)*(1+Dashboard!$D$8),"-")</f>
        <v>0.15604861909259474</v>
      </c>
      <c r="J37" s="102">
        <f>IFERROR((E37+$H37)*(1+Dashboard!$D$7)*(1+Dashboard!$D$8),"-")</f>
        <v>0.12768791284718128</v>
      </c>
      <c r="K37" s="102">
        <f>IFERROR((F37+$H37)*(1+Dashboard!$D$7)*(1+Dashboard!$D$8),"-")</f>
        <v>0.18506287896570883</v>
      </c>
      <c r="L37" s="103">
        <f>IFERROR((G37+$H37)*(1+Dashboard!$D$7)*(1+Dashboard!$D$8),"-")</f>
        <v>0.14888636872481023</v>
      </c>
      <c r="M37" s="53">
        <f>IFERROR(SWCT!M37*(1+Dashboard!$D$14)^($B37-$B$11),"-")</f>
        <v>171.14088977798519</v>
      </c>
      <c r="N37" s="54">
        <f>IFERROR(SWCT!N37*(1+Dashboard!$D$14)^($B37-$B$11),"-")</f>
        <v>194.97715465804407</v>
      </c>
      <c r="O37" s="109">
        <f>M37*(1+Dashboard!$D$8)</f>
        <v>184.83216096022403</v>
      </c>
      <c r="P37" s="111">
        <f>N37*(1+Dashboard!$D$10)*(1+Dashboard!$D$7)*(1+Dashboard!$D$8)</f>
        <v>231.06009484423291</v>
      </c>
      <c r="Q37" s="112">
        <f>O37*Dashboard!$D$9+P37*(1-Dashboard!$D$9)</f>
        <v>207.94612790222845</v>
      </c>
      <c r="R37" s="51">
        <f>IFERROR(SWCT!R37*(1+Dashboard!$D$14)^($B37-$B$11),"-")</f>
        <v>5.7939042765323495E-2</v>
      </c>
      <c r="S37" s="49">
        <f>IFERROR(SWCT!S37*(1+Dashboard!$D$14)^($B37-$B$11),"-")</f>
        <v>5.9173846025671294E-2</v>
      </c>
      <c r="T37" s="49">
        <f>IFERROR(SWCT!T37*(1+Dashboard!$D$14)^($B37-$B$11),"-")</f>
        <v>5.6442233708698553E-2</v>
      </c>
      <c r="U37" s="52">
        <f>IFERROR(SWCT!U37*(1+Dashboard!$D$14)^($B37-$B$11),"-")</f>
        <v>5.6800896741982049E-2</v>
      </c>
      <c r="W37" s="36">
        <v>2044</v>
      </c>
      <c r="X37" s="47"/>
      <c r="Y37" s="51" t="str">
        <f>IFERROR(SWCT!Y37*(1+Dashboard!$D$14)^($B37-$B$11),"-")</f>
        <v>-</v>
      </c>
      <c r="Z37" s="49" t="str">
        <f>IFERROR(SWCT!Z37*(1+Dashboard!$D$14)^($B37-$B$11),"-")</f>
        <v>-</v>
      </c>
      <c r="AA37" s="49" t="str">
        <f>IFERROR(SWCT!AA37*(1+Dashboard!$D$14)^($B37-$B$11),"-")</f>
        <v>-</v>
      </c>
      <c r="AB37" s="52" t="str">
        <f>IFERROR(SWCT!AB37*(1+Dashboard!$D$14)^($B37-$B$11),"-")</f>
        <v>-</v>
      </c>
      <c r="AC37" s="53" t="str">
        <f>IFERROR(SWCT!AC37*(1+Dashboard!$D$14)^($B37-$B$11),"-")</f>
        <v>-</v>
      </c>
      <c r="AD37" s="55" t="str">
        <f>IFERROR(SWCT!AD37*(1+Dashboard!$D$14)^($B37-$B$11),"-")</f>
        <v>-</v>
      </c>
      <c r="AE37" s="109" t="str">
        <f>IFERROR(AC37*(1+Dashboard!$D$8),"-")</f>
        <v>-</v>
      </c>
      <c r="AF37" s="119" t="str">
        <f>IFERROR(AD37*(1+Dashboard!$D$7)*(1+Dashboard!$D$8)*(1+Dashboard!$D$10),"-")</f>
        <v>-</v>
      </c>
      <c r="AG37" s="112" t="str">
        <f>IF(AND(AE37="-",AF37="-"),"-",IFERROR(AE37*Dashboard!$D$9,0)+IFERROR(AF37*(1-Dashboard!$D$9),0))</f>
        <v>-</v>
      </c>
      <c r="AH37" s="51" t="str">
        <f>IFERROR(SWCT!AH37*(1+Dashboard!$D$14)^($B37-$B$11),"-")</f>
        <v>-</v>
      </c>
      <c r="AI37" s="49" t="str">
        <f>IFERROR(SWCT!AI37*(1+Dashboard!$D$14)^($B37-$B$11),"-")</f>
        <v>-</v>
      </c>
      <c r="AJ37" s="49" t="str">
        <f>IFERROR(SWCT!AJ37*(1+Dashboard!$D$14)^($B37-$B$11),"-")</f>
        <v>-</v>
      </c>
      <c r="AK37" s="52" t="str">
        <f>IFERROR(SWCT!AK37*(1+Dashboard!$D$14)^($B37-$B$11),"-")</f>
        <v>-</v>
      </c>
      <c r="AL37" s="53" t="str">
        <f>IFERROR(SWCT!AL37*(1+Dashboard!$D$14)^($B37-$B$11),"-")</f>
        <v>-</v>
      </c>
      <c r="AM37" s="55" t="str">
        <f>IFERROR(SWCT!AM37*(1+Dashboard!$D$14)^($B37-$B$11),"-")</f>
        <v>-</v>
      </c>
      <c r="AN37" s="109" t="str">
        <f>IFERROR(AL37*(1+Dashboard!$D$8),"-")</f>
        <v>-</v>
      </c>
      <c r="AO37" s="119" t="str">
        <f>IFERROR(AM37*(1+Dashboard!$D$7)*(1+Dashboard!$D$8)*(1+Dashboard!$D$10),"-")</f>
        <v>-</v>
      </c>
      <c r="AP37" s="112" t="str">
        <f>IF(AND(AN37="-",AO37="-"),"-",IFERROR(AN37*Dashboard!$D$9,0)+IFERROR(AO37*(1-Dashboard!$D$9),0))</f>
        <v>-</v>
      </c>
      <c r="AQ37" s="56">
        <f>IFERROR(SWCT!AQ37*(1+Dashboard!$D$14)^($B37-$B$11),"-")</f>
        <v>4.3572352445002475E-4</v>
      </c>
      <c r="AR37" s="58">
        <f>IFERROR(SWCT!AR37*(1+Dashboard!$D$14)^($B37-$B$11),"-")</f>
        <v>4.3572352445002475E-4</v>
      </c>
      <c r="AT37" s="36">
        <v>2044</v>
      </c>
      <c r="AU37" s="47"/>
      <c r="AV37" s="51" t="str">
        <f>IFERROR(SWCT!AV37*(1+Dashboard!$D$14)^($B37-$B$11),"-")</f>
        <v>-</v>
      </c>
      <c r="AW37" s="49" t="str">
        <f>IFERROR(SWCT!AW37*(1+Dashboard!$D$14)^($B37-$B$11),"-")</f>
        <v>-</v>
      </c>
      <c r="AX37" s="49" t="str">
        <f>IFERROR(SWCT!AX37*(1+Dashboard!$D$14)^($B37-$B$11),"-")</f>
        <v>-</v>
      </c>
      <c r="AY37" s="52" t="str">
        <f>IFERROR(SWCT!AY37*(1+Dashboard!$D$14)^($B37-$B$11),"-")</f>
        <v>-</v>
      </c>
      <c r="AZ37" s="53" t="str">
        <f>IFERROR(SWCT!AZ37*(1+Dashboard!$D$14)^($B37-$B$11),"-")</f>
        <v>-</v>
      </c>
      <c r="BA37" s="55" t="str">
        <f>IFERROR(SWCT!BA37*(1+Dashboard!$D$14)^($B37-$B$11),"-")</f>
        <v>-</v>
      </c>
      <c r="BB37" s="109" t="str">
        <f>IFERROR(AZ37*(1+Dashboard!$D$8),"-")</f>
        <v>-</v>
      </c>
      <c r="BC37" s="119" t="str">
        <f>IFERROR(BA37*(1+Dashboard!$D$7)*(1+Dashboard!$D$8)*(1+Dashboard!$D$10),"-")</f>
        <v>-</v>
      </c>
      <c r="BD37" s="112" t="str">
        <f>IF(AND(BB37="-",BC37="-"),"-",IFERROR(BB37*Dashboard!$D$9,0)+IFERROR(BC37*(1-Dashboard!$D$9),0))</f>
        <v>-</v>
      </c>
      <c r="BE37" s="51" t="str">
        <f>IFERROR(SWCT!BE37*(1+Dashboard!$D$14)^($B37-$B$11),"-")</f>
        <v>-</v>
      </c>
      <c r="BF37" s="49" t="str">
        <f>IFERROR(SWCT!BF37*(1+Dashboard!$D$14)^($B37-$B$11),"-")</f>
        <v>-</v>
      </c>
      <c r="BG37" s="49" t="str">
        <f>IFERROR(SWCT!BG37*(1+Dashboard!$D$14)^($B37-$B$11),"-")</f>
        <v>-</v>
      </c>
      <c r="BH37" s="52" t="str">
        <f>IFERROR(SWCT!BH37*(1+Dashboard!$D$14)^($B37-$B$11),"-")</f>
        <v>-</v>
      </c>
      <c r="BI37" s="53" t="str">
        <f>IFERROR(SWCT!BI37*(1+Dashboard!$D$14)^($B37-$B$11),"-")</f>
        <v>-</v>
      </c>
      <c r="BJ37" s="55" t="str">
        <f>IFERROR(SWCT!BJ37*(1+Dashboard!$D$14)^($B37-$B$11),"-")</f>
        <v>-</v>
      </c>
      <c r="BK37" s="109" t="str">
        <f>IFERROR(BI37*(1+Dashboard!$D$8),"-")</f>
        <v>-</v>
      </c>
      <c r="BL37" s="119" t="str">
        <f>IFERROR(BJ37*(1+Dashboard!$D$7)*(1+Dashboard!$D$8)*(1+Dashboard!$D$10),"-")</f>
        <v>-</v>
      </c>
      <c r="BM37" s="112" t="str">
        <f>IF(AND(BK37="-",BL37="-"),"-",IFERROR(BK37*Dashboard!$D$9,0)+IFERROR(BL37*(1-Dashboard!$D$9),0))</f>
        <v>-</v>
      </c>
      <c r="BO37" s="36">
        <v>2044</v>
      </c>
      <c r="BP37" s="47"/>
      <c r="BQ37" s="59">
        <f>IFERROR(SWCT!BQ37*(1+Dashboard!$D$14)^($B37-$B$11),"-")</f>
        <v>157.30130274927828</v>
      </c>
      <c r="BR37" s="53" t="str">
        <f>IFERROR(SWCT!BR37*(1+Dashboard!$D$14)^($B37-$B$11),"-")</f>
        <v>-</v>
      </c>
      <c r="BS37" s="57" t="str">
        <f>IFERROR(SWCT!BS37*(1+Dashboard!$D$14)^($B37-$B$11),"-")</f>
        <v>-</v>
      </c>
      <c r="BT37" s="112" t="str">
        <f>IF(AND(BR37="-",BS37="-"),"-",IFERROR(BR37*Dashboard!$D$9,0)+IFERROR(BS37*(1-Dashboard!$D$9),0))</f>
        <v>-</v>
      </c>
      <c r="BU37" s="53" t="str">
        <f>IFERROR(SWCT!BU37*(1+Dashboard!$D$14)^($B37-$B$11),"-")</f>
        <v>-</v>
      </c>
      <c r="BV37" s="57" t="str">
        <f>IFERROR(SWCT!BV37*(1+Dashboard!$D$14)^($B37-$B$11),"-")</f>
        <v>-</v>
      </c>
      <c r="BW37" s="112" t="str">
        <f>IF(AND(BU37="-",BV37="-"),"-",IFERROR(BU37*Dashboard!$D$9,0)+IFERROR(BV37*(1-Dashboard!$D$9),0))</f>
        <v>-</v>
      </c>
      <c r="BX37" s="112" t="str">
        <f>IFERROR(BT37*(1+Dashboard!$D$7)*(1+Dashboard!$D$8),"-")</f>
        <v>-</v>
      </c>
      <c r="BY37" s="112" t="str">
        <f>IFERROR(BW37*(1+Dashboard!$D$7)*(1+Dashboard!$D$8),"-")</f>
        <v>-</v>
      </c>
    </row>
    <row r="38" spans="2:77" x14ac:dyDescent="0.2">
      <c r="B38" s="36">
        <v>2045</v>
      </c>
      <c r="C38" s="47"/>
      <c r="D38" s="48">
        <f>IFERROR(SWCT!D38*(1+Dashboard!$D$14)^($B38-$B$11),"-")</f>
        <v>0.12890055592605326</v>
      </c>
      <c r="E38" s="49">
        <f>IFERROR(SWCT!E38*(1+Dashboard!$D$14)^($B38-$B$11),"-")</f>
        <v>0.1024322451235903</v>
      </c>
      <c r="F38" s="49">
        <f>IFERROR(SWCT!F38*(1+Dashboard!$D$14)^($B38-$B$11),"-")</f>
        <v>0.15987557945030731</v>
      </c>
      <c r="G38" s="49">
        <f>IFERROR(SWCT!G38*(1+Dashboard!$D$14)^($B38-$B$11),"-")</f>
        <v>0.12564080917375103</v>
      </c>
      <c r="H38" s="50">
        <f>IFERROR(SWCT!H38*(1+Dashboard!$D$14)^($B38-$B$11),"-")</f>
        <v>1.1231803646681438E-2</v>
      </c>
      <c r="I38" s="101">
        <f>IFERROR((D38+$H38)*(1+Dashboard!$D$7)*(1+Dashboard!$D$8),"-")</f>
        <v>0.16345038420563779</v>
      </c>
      <c r="J38" s="102">
        <f>IFERROR((E38+$H38)*(1+Dashboard!$D$7)*(1+Dashboard!$D$8),"-")</f>
        <v>0.13257774648564497</v>
      </c>
      <c r="K38" s="102">
        <f>IFERROR((F38+$H38)*(1+Dashboard!$D$7)*(1+Dashboard!$D$8),"-")</f>
        <v>0.19957965164432773</v>
      </c>
      <c r="L38" s="103">
        <f>IFERROR((G38+$H38)*(1+Dashboard!$D$7)*(1+Dashboard!$D$8),"-")</f>
        <v>0.15964821559375247</v>
      </c>
      <c r="M38" s="53">
        <f>IFERROR(SWCT!M38*(1+Dashboard!$D$14)^($B38-$B$11),"-")</f>
        <v>177.47393307325217</v>
      </c>
      <c r="N38" s="54">
        <f>IFERROR(SWCT!N38*(1+Dashboard!$D$14)^($B38-$B$11),"-")</f>
        <v>202.06014670844959</v>
      </c>
      <c r="O38" s="109">
        <f>M38*(1+Dashboard!$D$8)</f>
        <v>191.67184771911235</v>
      </c>
      <c r="P38" s="111">
        <f>N38*(1+Dashboard!$D$10)*(1+Dashboard!$D$7)*(1+Dashboard!$D$8)</f>
        <v>239.4538824026674</v>
      </c>
      <c r="Q38" s="112">
        <f>O38*Dashboard!$D$9+P38*(1-Dashboard!$D$9)</f>
        <v>215.56286506088986</v>
      </c>
      <c r="R38" s="51">
        <f>IFERROR(SWCT!R38*(1+Dashboard!$D$14)^($B38-$B$11),"-")</f>
        <v>5.8460662300602255E-2</v>
      </c>
      <c r="S38" s="49">
        <f>IFERROR(SWCT!S38*(1+Dashboard!$D$14)^($B38-$B$11),"-")</f>
        <v>5.9706582373932823E-2</v>
      </c>
      <c r="T38" s="49">
        <f>IFERROR(SWCT!T38*(1+Dashboard!$D$14)^($B38-$B$11),"-")</f>
        <v>5.6950377618436167E-2</v>
      </c>
      <c r="U38" s="52">
        <f>IFERROR(SWCT!U38*(1+Dashboard!$D$14)^($B38-$B$11),"-")</f>
        <v>5.7312269659929221E-2</v>
      </c>
      <c r="W38" s="36">
        <v>2045</v>
      </c>
      <c r="X38" s="47"/>
      <c r="Y38" s="51" t="str">
        <f>IFERROR(SWCT!Y38*(1+Dashboard!$D$14)^($B38-$B$11),"-")</f>
        <v>-</v>
      </c>
      <c r="Z38" s="49" t="str">
        <f>IFERROR(SWCT!Z38*(1+Dashboard!$D$14)^($B38-$B$11),"-")</f>
        <v>-</v>
      </c>
      <c r="AA38" s="49" t="str">
        <f>IFERROR(SWCT!AA38*(1+Dashboard!$D$14)^($B38-$B$11),"-")</f>
        <v>-</v>
      </c>
      <c r="AB38" s="52" t="str">
        <f>IFERROR(SWCT!AB38*(1+Dashboard!$D$14)^($B38-$B$11),"-")</f>
        <v>-</v>
      </c>
      <c r="AC38" s="53" t="str">
        <f>IFERROR(SWCT!AC38*(1+Dashboard!$D$14)^($B38-$B$11),"-")</f>
        <v>-</v>
      </c>
      <c r="AD38" s="55" t="str">
        <f>IFERROR(SWCT!AD38*(1+Dashboard!$D$14)^($B38-$B$11),"-")</f>
        <v>-</v>
      </c>
      <c r="AE38" s="109" t="str">
        <f>IFERROR(AC38*(1+Dashboard!$D$8),"-")</f>
        <v>-</v>
      </c>
      <c r="AF38" s="119" t="str">
        <f>IFERROR(AD38*(1+Dashboard!$D$7)*(1+Dashboard!$D$8)*(1+Dashboard!$D$10),"-")</f>
        <v>-</v>
      </c>
      <c r="AG38" s="112" t="str">
        <f>IF(AND(AE38="-",AF38="-"),"-",IFERROR(AE38*Dashboard!$D$9,0)+IFERROR(AF38*(1-Dashboard!$D$9),0))</f>
        <v>-</v>
      </c>
      <c r="AH38" s="51" t="str">
        <f>IFERROR(SWCT!AH38*(1+Dashboard!$D$14)^($B38-$B$11),"-")</f>
        <v>-</v>
      </c>
      <c r="AI38" s="49" t="str">
        <f>IFERROR(SWCT!AI38*(1+Dashboard!$D$14)^($B38-$B$11),"-")</f>
        <v>-</v>
      </c>
      <c r="AJ38" s="49" t="str">
        <f>IFERROR(SWCT!AJ38*(1+Dashboard!$D$14)^($B38-$B$11),"-")</f>
        <v>-</v>
      </c>
      <c r="AK38" s="52" t="str">
        <f>IFERROR(SWCT!AK38*(1+Dashboard!$D$14)^($B38-$B$11),"-")</f>
        <v>-</v>
      </c>
      <c r="AL38" s="53" t="str">
        <f>IFERROR(SWCT!AL38*(1+Dashboard!$D$14)^($B38-$B$11),"-")</f>
        <v>-</v>
      </c>
      <c r="AM38" s="55" t="str">
        <f>IFERROR(SWCT!AM38*(1+Dashboard!$D$14)^($B38-$B$11),"-")</f>
        <v>-</v>
      </c>
      <c r="AN38" s="109" t="str">
        <f>IFERROR(AL38*(1+Dashboard!$D$8),"-")</f>
        <v>-</v>
      </c>
      <c r="AO38" s="119" t="str">
        <f>IFERROR(AM38*(1+Dashboard!$D$7)*(1+Dashboard!$D$8)*(1+Dashboard!$D$10),"-")</f>
        <v>-</v>
      </c>
      <c r="AP38" s="112" t="str">
        <f>IF(AND(AN38="-",AO38="-"),"-",IFERROR(AN38*Dashboard!$D$9,0)+IFERROR(AO38*(1-Dashboard!$D$9),0))</f>
        <v>-</v>
      </c>
      <c r="AQ38" s="56">
        <f>IFERROR(SWCT!AQ38*(1+Dashboard!$D$14)^($B38-$B$11),"-")</f>
        <v>4.4443799493902516E-4</v>
      </c>
      <c r="AR38" s="58">
        <f>IFERROR(SWCT!AR38*(1+Dashboard!$D$14)^($B38-$B$11),"-")</f>
        <v>4.4443799493902516E-4</v>
      </c>
      <c r="AT38" s="36">
        <v>2045</v>
      </c>
      <c r="AU38" s="47"/>
      <c r="AV38" s="51" t="str">
        <f>IFERROR(SWCT!AV38*(1+Dashboard!$D$14)^($B38-$B$11),"-")</f>
        <v>-</v>
      </c>
      <c r="AW38" s="49" t="str">
        <f>IFERROR(SWCT!AW38*(1+Dashboard!$D$14)^($B38-$B$11),"-")</f>
        <v>-</v>
      </c>
      <c r="AX38" s="49" t="str">
        <f>IFERROR(SWCT!AX38*(1+Dashboard!$D$14)^($B38-$B$11),"-")</f>
        <v>-</v>
      </c>
      <c r="AY38" s="52" t="str">
        <f>IFERROR(SWCT!AY38*(1+Dashboard!$D$14)^($B38-$B$11),"-")</f>
        <v>-</v>
      </c>
      <c r="AZ38" s="53" t="str">
        <f>IFERROR(SWCT!AZ38*(1+Dashboard!$D$14)^($B38-$B$11),"-")</f>
        <v>-</v>
      </c>
      <c r="BA38" s="55" t="str">
        <f>IFERROR(SWCT!BA38*(1+Dashboard!$D$14)^($B38-$B$11),"-")</f>
        <v>-</v>
      </c>
      <c r="BB38" s="109" t="str">
        <f>IFERROR(AZ38*(1+Dashboard!$D$8),"-")</f>
        <v>-</v>
      </c>
      <c r="BC38" s="119" t="str">
        <f>IFERROR(BA38*(1+Dashboard!$D$7)*(1+Dashboard!$D$8)*(1+Dashboard!$D$10),"-")</f>
        <v>-</v>
      </c>
      <c r="BD38" s="112" t="str">
        <f>IF(AND(BB38="-",BC38="-"),"-",IFERROR(BB38*Dashboard!$D$9,0)+IFERROR(BC38*(1-Dashboard!$D$9),0))</f>
        <v>-</v>
      </c>
      <c r="BE38" s="51" t="str">
        <f>IFERROR(SWCT!BE38*(1+Dashboard!$D$14)^($B38-$B$11),"-")</f>
        <v>-</v>
      </c>
      <c r="BF38" s="49" t="str">
        <f>IFERROR(SWCT!BF38*(1+Dashboard!$D$14)^($B38-$B$11),"-")</f>
        <v>-</v>
      </c>
      <c r="BG38" s="49" t="str">
        <f>IFERROR(SWCT!BG38*(1+Dashboard!$D$14)^($B38-$B$11),"-")</f>
        <v>-</v>
      </c>
      <c r="BH38" s="52" t="str">
        <f>IFERROR(SWCT!BH38*(1+Dashboard!$D$14)^($B38-$B$11),"-")</f>
        <v>-</v>
      </c>
      <c r="BI38" s="53" t="str">
        <f>IFERROR(SWCT!BI38*(1+Dashboard!$D$14)^($B38-$B$11),"-")</f>
        <v>-</v>
      </c>
      <c r="BJ38" s="55" t="str">
        <f>IFERROR(SWCT!BJ38*(1+Dashboard!$D$14)^($B38-$B$11),"-")</f>
        <v>-</v>
      </c>
      <c r="BK38" s="109" t="str">
        <f>IFERROR(BI38*(1+Dashboard!$D$8),"-")</f>
        <v>-</v>
      </c>
      <c r="BL38" s="119" t="str">
        <f>IFERROR(BJ38*(1+Dashboard!$D$7)*(1+Dashboard!$D$8)*(1+Dashboard!$D$10),"-")</f>
        <v>-</v>
      </c>
      <c r="BM38" s="112" t="str">
        <f>IF(AND(BK38="-",BL38="-"),"-",IFERROR(BK38*Dashboard!$D$9,0)+IFERROR(BL38*(1-Dashboard!$D$9),0))</f>
        <v>-</v>
      </c>
      <c r="BO38" s="36">
        <v>2045</v>
      </c>
      <c r="BP38" s="47"/>
      <c r="BQ38" s="59">
        <f>IFERROR(SWCT!BQ38*(1+Dashboard!$D$14)^($B38-$B$11),"-")</f>
        <v>160.44732880426383</v>
      </c>
      <c r="BR38" s="53" t="str">
        <f>IFERROR(SWCT!BR38*(1+Dashboard!$D$14)^($B38-$B$11),"-")</f>
        <v>-</v>
      </c>
      <c r="BS38" s="57" t="str">
        <f>IFERROR(SWCT!BS38*(1+Dashboard!$D$14)^($B38-$B$11),"-")</f>
        <v>-</v>
      </c>
      <c r="BT38" s="112" t="str">
        <f>IF(AND(BR38="-",BS38="-"),"-",IFERROR(BR38*Dashboard!$D$9,0)+IFERROR(BS38*(1-Dashboard!$D$9),0))</f>
        <v>-</v>
      </c>
      <c r="BU38" s="53" t="str">
        <f>IFERROR(SWCT!BU38*(1+Dashboard!$D$14)^($B38-$B$11),"-")</f>
        <v>-</v>
      </c>
      <c r="BV38" s="57" t="str">
        <f>IFERROR(SWCT!BV38*(1+Dashboard!$D$14)^($B38-$B$11),"-")</f>
        <v>-</v>
      </c>
      <c r="BW38" s="112" t="str">
        <f>IF(AND(BU38="-",BV38="-"),"-",IFERROR(BU38*Dashboard!$D$9,0)+IFERROR(BV38*(1-Dashboard!$D$9),0))</f>
        <v>-</v>
      </c>
      <c r="BX38" s="112" t="str">
        <f>IFERROR(BT38*(1+Dashboard!$D$7)*(1+Dashboard!$D$8),"-")</f>
        <v>-</v>
      </c>
      <c r="BY38" s="112" t="str">
        <f>IFERROR(BW38*(1+Dashboard!$D$7)*(1+Dashboard!$D$8),"-")</f>
        <v>-</v>
      </c>
    </row>
    <row r="39" spans="2:77" x14ac:dyDescent="0.2">
      <c r="B39" s="36">
        <v>2046</v>
      </c>
      <c r="C39" s="47"/>
      <c r="D39" s="48">
        <f>IFERROR(SWCT!D39*(1+Dashboard!$D$14)^($B39-$B$11),"-")</f>
        <v>0.13390784887154666</v>
      </c>
      <c r="E39" s="49">
        <f>IFERROR(SWCT!E39*(1+Dashboard!$D$14)^($B39-$B$11),"-")</f>
        <v>0.10516998900094923</v>
      </c>
      <c r="F39" s="49">
        <f>IFERROR(SWCT!F39*(1+Dashboard!$D$14)^($B39-$B$11),"-")</f>
        <v>0.17159615781979637</v>
      </c>
      <c r="G39" s="49">
        <f>IFERROR(SWCT!G39*(1+Dashboard!$D$14)^($B39-$B$11),"-")</f>
        <v>0.1338444051672377</v>
      </c>
      <c r="H39" s="50">
        <f>IFERROR(SWCT!H39*(1+Dashboard!$D$14)^($B39-$B$11),"-")</f>
        <v>1.2997419373598265E-2</v>
      </c>
      <c r="I39" s="101">
        <f>IFERROR((D39+$H39)*(1+Dashboard!$D$7)*(1+Dashboard!$D$8),"-")</f>
        <v>0.17135030488113709</v>
      </c>
      <c r="J39" s="102">
        <f>IFERROR((E39+$H39)*(1+Dashboard!$D$7)*(1+Dashboard!$D$8),"-")</f>
        <v>0.1378304651280722</v>
      </c>
      <c r="K39" s="102">
        <f>IFERROR((F39+$H39)*(1+Dashboard!$D$7)*(1+Dashboard!$D$8),"-")</f>
        <v>0.21530994843837553</v>
      </c>
      <c r="L39" s="103">
        <f>IFERROR((G39+$H39)*(1+Dashboard!$D$7)*(1+Dashboard!$D$8),"-")</f>
        <v>0.1712763041444311</v>
      </c>
      <c r="M39" s="53">
        <f>IFERROR(SWCT!M39*(1+Dashboard!$D$14)^($B39-$B$11),"-")</f>
        <v>184.04132969829183</v>
      </c>
      <c r="N39" s="54">
        <f>IFERROR(SWCT!N39*(1+Dashboard!$D$14)^($B39-$B$11),"-")</f>
        <v>209.40044468002372</v>
      </c>
      <c r="O39" s="109">
        <f>M39*(1+Dashboard!$D$8)</f>
        <v>198.76463607415519</v>
      </c>
      <c r="P39" s="111">
        <f>N39*(1+Dashboard!$D$10)*(1+Dashboard!$D$7)*(1+Dashboard!$D$8)</f>
        <v>248.15259353357615</v>
      </c>
      <c r="Q39" s="112">
        <f>O39*Dashboard!$D$9+P39*(1-Dashboard!$D$9)</f>
        <v>223.45861480386566</v>
      </c>
      <c r="R39" s="51">
        <f>IFERROR(SWCT!R39*(1+Dashboard!$D$14)^($B39-$B$11),"-")</f>
        <v>5.8986977925540057E-2</v>
      </c>
      <c r="S39" s="49">
        <f>IFERROR(SWCT!S39*(1+Dashboard!$D$14)^($B39-$B$11),"-")</f>
        <v>6.0244114895433423E-2</v>
      </c>
      <c r="T39" s="49">
        <f>IFERROR(SWCT!T39*(1+Dashboard!$D$14)^($B39-$B$11),"-")</f>
        <v>5.7463096298094075E-2</v>
      </c>
      <c r="U39" s="52">
        <f>IFERROR(SWCT!U39*(1+Dashboard!$D$14)^($B39-$B$11),"-")</f>
        <v>5.7828246418241788E-2</v>
      </c>
      <c r="W39" s="36">
        <v>2046</v>
      </c>
      <c r="X39" s="47"/>
      <c r="Y39" s="51" t="str">
        <f>IFERROR(SWCT!Y39*(1+Dashboard!$D$14)^($B39-$B$11),"-")</f>
        <v>-</v>
      </c>
      <c r="Z39" s="49" t="str">
        <f>IFERROR(SWCT!Z39*(1+Dashboard!$D$14)^($B39-$B$11),"-")</f>
        <v>-</v>
      </c>
      <c r="AA39" s="49" t="str">
        <f>IFERROR(SWCT!AA39*(1+Dashboard!$D$14)^($B39-$B$11),"-")</f>
        <v>-</v>
      </c>
      <c r="AB39" s="52" t="str">
        <f>IFERROR(SWCT!AB39*(1+Dashboard!$D$14)^($B39-$B$11),"-")</f>
        <v>-</v>
      </c>
      <c r="AC39" s="53" t="str">
        <f>IFERROR(SWCT!AC39*(1+Dashboard!$D$14)^($B39-$B$11),"-")</f>
        <v>-</v>
      </c>
      <c r="AD39" s="55" t="str">
        <f>IFERROR(SWCT!AD39*(1+Dashboard!$D$14)^($B39-$B$11),"-")</f>
        <v>-</v>
      </c>
      <c r="AE39" s="109" t="str">
        <f>IFERROR(AC39*(1+Dashboard!$D$8),"-")</f>
        <v>-</v>
      </c>
      <c r="AF39" s="119" t="str">
        <f>IFERROR(AD39*(1+Dashboard!$D$7)*(1+Dashboard!$D$8)*(1+Dashboard!$D$10),"-")</f>
        <v>-</v>
      </c>
      <c r="AG39" s="112" t="str">
        <f>IF(AND(AE39="-",AF39="-"),"-",IFERROR(AE39*Dashboard!$D$9,0)+IFERROR(AF39*(1-Dashboard!$D$9),0))</f>
        <v>-</v>
      </c>
      <c r="AH39" s="51" t="str">
        <f>IFERROR(SWCT!AH39*(1+Dashboard!$D$14)^($B39-$B$11),"-")</f>
        <v>-</v>
      </c>
      <c r="AI39" s="49" t="str">
        <f>IFERROR(SWCT!AI39*(1+Dashboard!$D$14)^($B39-$B$11),"-")</f>
        <v>-</v>
      </c>
      <c r="AJ39" s="49" t="str">
        <f>IFERROR(SWCT!AJ39*(1+Dashboard!$D$14)^($B39-$B$11),"-")</f>
        <v>-</v>
      </c>
      <c r="AK39" s="52" t="str">
        <f>IFERROR(SWCT!AK39*(1+Dashboard!$D$14)^($B39-$B$11),"-")</f>
        <v>-</v>
      </c>
      <c r="AL39" s="53" t="str">
        <f>IFERROR(SWCT!AL39*(1+Dashboard!$D$14)^($B39-$B$11),"-")</f>
        <v>-</v>
      </c>
      <c r="AM39" s="55" t="str">
        <f>IFERROR(SWCT!AM39*(1+Dashboard!$D$14)^($B39-$B$11),"-")</f>
        <v>-</v>
      </c>
      <c r="AN39" s="109" t="str">
        <f>IFERROR(AL39*(1+Dashboard!$D$8),"-")</f>
        <v>-</v>
      </c>
      <c r="AO39" s="119" t="str">
        <f>IFERROR(AM39*(1+Dashboard!$D$7)*(1+Dashboard!$D$8)*(1+Dashboard!$D$10),"-")</f>
        <v>-</v>
      </c>
      <c r="AP39" s="112" t="str">
        <f>IF(AND(AN39="-",AO39="-"),"-",IFERROR(AN39*Dashboard!$D$9,0)+IFERROR(AO39*(1-Dashboard!$D$9),0))</f>
        <v>-</v>
      </c>
      <c r="AQ39" s="56">
        <f>IFERROR(SWCT!AQ39*(1+Dashboard!$D$14)^($B39-$B$11),"-")</f>
        <v>4.5332675483780575E-4</v>
      </c>
      <c r="AR39" s="58">
        <f>IFERROR(SWCT!AR39*(1+Dashboard!$D$14)^($B39-$B$11),"-")</f>
        <v>4.5332675483780575E-4</v>
      </c>
      <c r="AT39" s="36">
        <v>2046</v>
      </c>
      <c r="AU39" s="47"/>
      <c r="AV39" s="51" t="str">
        <f>IFERROR(SWCT!AV39*(1+Dashboard!$D$14)^($B39-$B$11),"-")</f>
        <v>-</v>
      </c>
      <c r="AW39" s="49" t="str">
        <f>IFERROR(SWCT!AW39*(1+Dashboard!$D$14)^($B39-$B$11),"-")</f>
        <v>-</v>
      </c>
      <c r="AX39" s="49" t="str">
        <f>IFERROR(SWCT!AX39*(1+Dashboard!$D$14)^($B39-$B$11),"-")</f>
        <v>-</v>
      </c>
      <c r="AY39" s="52" t="str">
        <f>IFERROR(SWCT!AY39*(1+Dashboard!$D$14)^($B39-$B$11),"-")</f>
        <v>-</v>
      </c>
      <c r="AZ39" s="53" t="str">
        <f>IFERROR(SWCT!AZ39*(1+Dashboard!$D$14)^($B39-$B$11),"-")</f>
        <v>-</v>
      </c>
      <c r="BA39" s="55" t="str">
        <f>IFERROR(SWCT!BA39*(1+Dashboard!$D$14)^($B39-$B$11),"-")</f>
        <v>-</v>
      </c>
      <c r="BB39" s="109" t="str">
        <f>IFERROR(AZ39*(1+Dashboard!$D$8),"-")</f>
        <v>-</v>
      </c>
      <c r="BC39" s="119" t="str">
        <f>IFERROR(BA39*(1+Dashboard!$D$7)*(1+Dashboard!$D$8)*(1+Dashboard!$D$10),"-")</f>
        <v>-</v>
      </c>
      <c r="BD39" s="112" t="str">
        <f>IF(AND(BB39="-",BC39="-"),"-",IFERROR(BB39*Dashboard!$D$9,0)+IFERROR(BC39*(1-Dashboard!$D$9),0))</f>
        <v>-</v>
      </c>
      <c r="BE39" s="51" t="str">
        <f>IFERROR(SWCT!BE39*(1+Dashboard!$D$14)^($B39-$B$11),"-")</f>
        <v>-</v>
      </c>
      <c r="BF39" s="49" t="str">
        <f>IFERROR(SWCT!BF39*(1+Dashboard!$D$14)^($B39-$B$11),"-")</f>
        <v>-</v>
      </c>
      <c r="BG39" s="49" t="str">
        <f>IFERROR(SWCT!BG39*(1+Dashboard!$D$14)^($B39-$B$11),"-")</f>
        <v>-</v>
      </c>
      <c r="BH39" s="52" t="str">
        <f>IFERROR(SWCT!BH39*(1+Dashboard!$D$14)^($B39-$B$11),"-")</f>
        <v>-</v>
      </c>
      <c r="BI39" s="53" t="str">
        <f>IFERROR(SWCT!BI39*(1+Dashboard!$D$14)^($B39-$B$11),"-")</f>
        <v>-</v>
      </c>
      <c r="BJ39" s="55" t="str">
        <f>IFERROR(SWCT!BJ39*(1+Dashboard!$D$14)^($B39-$B$11),"-")</f>
        <v>-</v>
      </c>
      <c r="BK39" s="109" t="str">
        <f>IFERROR(BI39*(1+Dashboard!$D$8),"-")</f>
        <v>-</v>
      </c>
      <c r="BL39" s="119" t="str">
        <f>IFERROR(BJ39*(1+Dashboard!$D$7)*(1+Dashboard!$D$8)*(1+Dashboard!$D$10),"-")</f>
        <v>-</v>
      </c>
      <c r="BM39" s="112" t="str">
        <f>IF(AND(BK39="-",BL39="-"),"-",IFERROR(BK39*Dashboard!$D$9,0)+IFERROR(BL39*(1-Dashboard!$D$9),0))</f>
        <v>-</v>
      </c>
      <c r="BO39" s="36">
        <v>2046</v>
      </c>
      <c r="BP39" s="47"/>
      <c r="BQ39" s="59">
        <f>IFERROR(SWCT!BQ39*(1+Dashboard!$D$14)^($B39-$B$11),"-")</f>
        <v>163.65627538034914</v>
      </c>
      <c r="BR39" s="53" t="str">
        <f>IFERROR(SWCT!BR39*(1+Dashboard!$D$14)^($B39-$B$11),"-")</f>
        <v>-</v>
      </c>
      <c r="BS39" s="57" t="str">
        <f>IFERROR(SWCT!BS39*(1+Dashboard!$D$14)^($B39-$B$11),"-")</f>
        <v>-</v>
      </c>
      <c r="BT39" s="112" t="str">
        <f>IF(AND(BR39="-",BS39="-"),"-",IFERROR(BR39*Dashboard!$D$9,0)+IFERROR(BS39*(1-Dashboard!$D$9),0))</f>
        <v>-</v>
      </c>
      <c r="BU39" s="53" t="str">
        <f>IFERROR(SWCT!BU39*(1+Dashboard!$D$14)^($B39-$B$11),"-")</f>
        <v>-</v>
      </c>
      <c r="BV39" s="57" t="str">
        <f>IFERROR(SWCT!BV39*(1+Dashboard!$D$14)^($B39-$B$11),"-")</f>
        <v>-</v>
      </c>
      <c r="BW39" s="112" t="str">
        <f>IF(AND(BU39="-",BV39="-"),"-",IFERROR(BU39*Dashboard!$D$9,0)+IFERROR(BV39*(1-Dashboard!$D$9),0))</f>
        <v>-</v>
      </c>
      <c r="BX39" s="112" t="str">
        <f>IFERROR(BT39*(1+Dashboard!$D$7)*(1+Dashboard!$D$8),"-")</f>
        <v>-</v>
      </c>
      <c r="BY39" s="112" t="str">
        <f>IFERROR(BW39*(1+Dashboard!$D$7)*(1+Dashboard!$D$8),"-")</f>
        <v>-</v>
      </c>
    </row>
    <row r="40" spans="2:77" x14ac:dyDescent="0.2">
      <c r="B40" s="36">
        <v>2047</v>
      </c>
      <c r="C40" s="47"/>
      <c r="D40" s="48">
        <f>IFERROR(SWCT!D40*(1+Dashboard!$D$14)^($B40-$B$11),"-")</f>
        <v>0.13910965597147373</v>
      </c>
      <c r="E40" s="49">
        <f>IFERROR(SWCT!E40*(1+Dashboard!$D$14)^($B40-$B$11),"-")</f>
        <v>0.10798090555483174</v>
      </c>
      <c r="F40" s="49">
        <f>IFERROR(SWCT!F40*(1+Dashboard!$D$14)^($B40-$B$11),"-")</f>
        <v>0.1841759790942222</v>
      </c>
      <c r="G40" s="49">
        <f>IFERROR(SWCT!G40*(1+Dashboard!$D$14)^($B40-$B$11),"-")</f>
        <v>0.14258364708394725</v>
      </c>
      <c r="H40" s="50">
        <f>IFERROR(SWCT!H40*(1+Dashboard!$D$14)^($B40-$B$11),"-")</f>
        <v>1.5040586150479989E-2</v>
      </c>
      <c r="I40" s="101">
        <f>IFERROR((D40+$H40)*(1+Dashboard!$D$7)*(1+Dashboard!$D$8),"-")</f>
        <v>0.17980084241104685</v>
      </c>
      <c r="J40" s="102">
        <f>IFERROR((E40+$H40)*(1+Dashboard!$D$7)*(1+Dashboard!$D$8),"-")</f>
        <v>0.14349226792507563</v>
      </c>
      <c r="K40" s="102">
        <f>IFERROR((F40+$H40)*(1+Dashboard!$D$7)*(1+Dashboard!$D$8),"-")</f>
        <v>0.23236620170142067</v>
      </c>
      <c r="L40" s="103">
        <f>IFERROR((G40+$H40)*(1+Dashboard!$D$7)*(1+Dashboard!$D$8),"-")</f>
        <v>0.18385290564463594</v>
      </c>
      <c r="M40" s="53">
        <f>IFERROR(SWCT!M40*(1+Dashboard!$D$14)^($B40-$B$11),"-")</f>
        <v>190.85175186338515</v>
      </c>
      <c r="N40" s="54">
        <f>IFERROR(SWCT!N40*(1+Dashboard!$D$14)^($B40-$B$11),"-")</f>
        <v>217.0073958001241</v>
      </c>
      <c r="O40" s="109">
        <f>M40*(1+Dashboard!$D$8)</f>
        <v>206.11989201245598</v>
      </c>
      <c r="P40" s="111">
        <f>N40*(1+Dashboard!$D$10)*(1+Dashboard!$D$7)*(1+Dashboard!$D$8)</f>
        <v>257.16730528464501</v>
      </c>
      <c r="Q40" s="112">
        <f>O40*Dashboard!$D$9+P40*(1-Dashboard!$D$9)</f>
        <v>231.64359864855049</v>
      </c>
      <c r="R40" s="51">
        <f>IFERROR(SWCT!R40*(1+Dashboard!$D$14)^($B40-$B$11),"-")</f>
        <v>5.9518031918572786E-2</v>
      </c>
      <c r="S40" s="49">
        <f>IFERROR(SWCT!S40*(1+Dashboard!$D$14)^($B40-$B$11),"-")</f>
        <v>6.0786486769651614E-2</v>
      </c>
      <c r="T40" s="49">
        <f>IFERROR(SWCT!T40*(1+Dashboard!$D$14)^($B40-$B$11),"-")</f>
        <v>5.7980430933878391E-2</v>
      </c>
      <c r="U40" s="52">
        <f>IFERROR(SWCT!U40*(1+Dashboard!$D$14)^($B40-$B$11),"-")</f>
        <v>5.8348868464844224E-2</v>
      </c>
      <c r="W40" s="36">
        <v>2047</v>
      </c>
      <c r="X40" s="47"/>
      <c r="Y40" s="51" t="str">
        <f>IFERROR(SWCT!Y40*(1+Dashboard!$D$14)^($B40-$B$11),"-")</f>
        <v>-</v>
      </c>
      <c r="Z40" s="49" t="str">
        <f>IFERROR(SWCT!Z40*(1+Dashboard!$D$14)^($B40-$B$11),"-")</f>
        <v>-</v>
      </c>
      <c r="AA40" s="49" t="str">
        <f>IFERROR(SWCT!AA40*(1+Dashboard!$D$14)^($B40-$B$11),"-")</f>
        <v>-</v>
      </c>
      <c r="AB40" s="52" t="str">
        <f>IFERROR(SWCT!AB40*(1+Dashboard!$D$14)^($B40-$B$11),"-")</f>
        <v>-</v>
      </c>
      <c r="AC40" s="53" t="str">
        <f>IFERROR(SWCT!AC40*(1+Dashboard!$D$14)^($B40-$B$11),"-")</f>
        <v>-</v>
      </c>
      <c r="AD40" s="55" t="str">
        <f>IFERROR(SWCT!AD40*(1+Dashboard!$D$14)^($B40-$B$11),"-")</f>
        <v>-</v>
      </c>
      <c r="AE40" s="109" t="str">
        <f>IFERROR(AC40*(1+Dashboard!$D$8),"-")</f>
        <v>-</v>
      </c>
      <c r="AF40" s="119" t="str">
        <f>IFERROR(AD40*(1+Dashboard!$D$7)*(1+Dashboard!$D$8)*(1+Dashboard!$D$10),"-")</f>
        <v>-</v>
      </c>
      <c r="AG40" s="112" t="str">
        <f>IF(AND(AE40="-",AF40="-"),"-",IFERROR(AE40*Dashboard!$D$9,0)+IFERROR(AF40*(1-Dashboard!$D$9),0))</f>
        <v>-</v>
      </c>
      <c r="AH40" s="51" t="str">
        <f>IFERROR(SWCT!AH40*(1+Dashboard!$D$14)^($B40-$B$11),"-")</f>
        <v>-</v>
      </c>
      <c r="AI40" s="49" t="str">
        <f>IFERROR(SWCT!AI40*(1+Dashboard!$D$14)^($B40-$B$11),"-")</f>
        <v>-</v>
      </c>
      <c r="AJ40" s="49" t="str">
        <f>IFERROR(SWCT!AJ40*(1+Dashboard!$D$14)^($B40-$B$11),"-")</f>
        <v>-</v>
      </c>
      <c r="AK40" s="52" t="str">
        <f>IFERROR(SWCT!AK40*(1+Dashboard!$D$14)^($B40-$B$11),"-")</f>
        <v>-</v>
      </c>
      <c r="AL40" s="53" t="str">
        <f>IFERROR(SWCT!AL40*(1+Dashboard!$D$14)^($B40-$B$11),"-")</f>
        <v>-</v>
      </c>
      <c r="AM40" s="55" t="str">
        <f>IFERROR(SWCT!AM40*(1+Dashboard!$D$14)^($B40-$B$11),"-")</f>
        <v>-</v>
      </c>
      <c r="AN40" s="109" t="str">
        <f>IFERROR(AL40*(1+Dashboard!$D$8),"-")</f>
        <v>-</v>
      </c>
      <c r="AO40" s="119" t="str">
        <f>IFERROR(AM40*(1+Dashboard!$D$7)*(1+Dashboard!$D$8)*(1+Dashboard!$D$10),"-")</f>
        <v>-</v>
      </c>
      <c r="AP40" s="112" t="str">
        <f>IF(AND(AN40="-",AO40="-"),"-",IFERROR(AN40*Dashboard!$D$9,0)+IFERROR(AO40*(1-Dashboard!$D$9),0))</f>
        <v>-</v>
      </c>
      <c r="AQ40" s="56">
        <f>IFERROR(SWCT!AQ40*(1+Dashboard!$D$14)^($B40-$B$11),"-")</f>
        <v>4.6239328993456178E-4</v>
      </c>
      <c r="AR40" s="58">
        <f>IFERROR(SWCT!AR40*(1+Dashboard!$D$14)^($B40-$B$11),"-")</f>
        <v>4.6239328993456178E-4</v>
      </c>
      <c r="AT40" s="36">
        <v>2047</v>
      </c>
      <c r="AU40" s="47"/>
      <c r="AV40" s="51" t="str">
        <f>IFERROR(SWCT!AV40*(1+Dashboard!$D$14)^($B40-$B$11),"-")</f>
        <v>-</v>
      </c>
      <c r="AW40" s="49" t="str">
        <f>IFERROR(SWCT!AW40*(1+Dashboard!$D$14)^($B40-$B$11),"-")</f>
        <v>-</v>
      </c>
      <c r="AX40" s="49" t="str">
        <f>IFERROR(SWCT!AX40*(1+Dashboard!$D$14)^($B40-$B$11),"-")</f>
        <v>-</v>
      </c>
      <c r="AY40" s="52" t="str">
        <f>IFERROR(SWCT!AY40*(1+Dashboard!$D$14)^($B40-$B$11),"-")</f>
        <v>-</v>
      </c>
      <c r="AZ40" s="53" t="str">
        <f>IFERROR(SWCT!AZ40*(1+Dashboard!$D$14)^($B40-$B$11),"-")</f>
        <v>-</v>
      </c>
      <c r="BA40" s="55" t="str">
        <f>IFERROR(SWCT!BA40*(1+Dashboard!$D$14)^($B40-$B$11),"-")</f>
        <v>-</v>
      </c>
      <c r="BB40" s="109" t="str">
        <f>IFERROR(AZ40*(1+Dashboard!$D$8),"-")</f>
        <v>-</v>
      </c>
      <c r="BC40" s="119" t="str">
        <f>IFERROR(BA40*(1+Dashboard!$D$7)*(1+Dashboard!$D$8)*(1+Dashboard!$D$10),"-")</f>
        <v>-</v>
      </c>
      <c r="BD40" s="112" t="str">
        <f>IF(AND(BB40="-",BC40="-"),"-",IFERROR(BB40*Dashboard!$D$9,0)+IFERROR(BC40*(1-Dashboard!$D$9),0))</f>
        <v>-</v>
      </c>
      <c r="BE40" s="51" t="str">
        <f>IFERROR(SWCT!BE40*(1+Dashboard!$D$14)^($B40-$B$11),"-")</f>
        <v>-</v>
      </c>
      <c r="BF40" s="49" t="str">
        <f>IFERROR(SWCT!BF40*(1+Dashboard!$D$14)^($B40-$B$11),"-")</f>
        <v>-</v>
      </c>
      <c r="BG40" s="49" t="str">
        <f>IFERROR(SWCT!BG40*(1+Dashboard!$D$14)^($B40-$B$11),"-")</f>
        <v>-</v>
      </c>
      <c r="BH40" s="52" t="str">
        <f>IFERROR(SWCT!BH40*(1+Dashboard!$D$14)^($B40-$B$11),"-")</f>
        <v>-</v>
      </c>
      <c r="BI40" s="53" t="str">
        <f>IFERROR(SWCT!BI40*(1+Dashboard!$D$14)^($B40-$B$11),"-")</f>
        <v>-</v>
      </c>
      <c r="BJ40" s="55" t="str">
        <f>IFERROR(SWCT!BJ40*(1+Dashboard!$D$14)^($B40-$B$11),"-")</f>
        <v>-</v>
      </c>
      <c r="BK40" s="109" t="str">
        <f>IFERROR(BI40*(1+Dashboard!$D$8),"-")</f>
        <v>-</v>
      </c>
      <c r="BL40" s="119" t="str">
        <f>IFERROR(BJ40*(1+Dashboard!$D$7)*(1+Dashboard!$D$8)*(1+Dashboard!$D$10),"-")</f>
        <v>-</v>
      </c>
      <c r="BM40" s="112" t="str">
        <f>IF(AND(BK40="-",BL40="-"),"-",IFERROR(BK40*Dashboard!$D$9,0)+IFERROR(BL40*(1-Dashboard!$D$9),0))</f>
        <v>-</v>
      </c>
      <c r="BO40" s="36">
        <v>2047</v>
      </c>
      <c r="BP40" s="47"/>
      <c r="BQ40" s="59">
        <f>IFERROR(SWCT!BQ40*(1+Dashboard!$D$14)^($B40-$B$11),"-")</f>
        <v>166.92940088795609</v>
      </c>
      <c r="BR40" s="53" t="str">
        <f>IFERROR(SWCT!BR40*(1+Dashboard!$D$14)^($B40-$B$11),"-")</f>
        <v>-</v>
      </c>
      <c r="BS40" s="57" t="str">
        <f>IFERROR(SWCT!BS40*(1+Dashboard!$D$14)^($B40-$B$11),"-")</f>
        <v>-</v>
      </c>
      <c r="BT40" s="112" t="str">
        <f>IF(AND(BR40="-",BS40="-"),"-",IFERROR(BR40*Dashboard!$D$9,0)+IFERROR(BS40*(1-Dashboard!$D$9),0))</f>
        <v>-</v>
      </c>
      <c r="BU40" s="53" t="str">
        <f>IFERROR(SWCT!BU40*(1+Dashboard!$D$14)^($B40-$B$11),"-")</f>
        <v>-</v>
      </c>
      <c r="BV40" s="57" t="str">
        <f>IFERROR(SWCT!BV40*(1+Dashboard!$D$14)^($B40-$B$11),"-")</f>
        <v>-</v>
      </c>
      <c r="BW40" s="112" t="str">
        <f>IF(AND(BU40="-",BV40="-"),"-",IFERROR(BU40*Dashboard!$D$9,0)+IFERROR(BV40*(1-Dashboard!$D$9),0))</f>
        <v>-</v>
      </c>
      <c r="BX40" s="112" t="str">
        <f>IFERROR(BT40*(1+Dashboard!$D$7)*(1+Dashboard!$D$8),"-")</f>
        <v>-</v>
      </c>
      <c r="BY40" s="112" t="str">
        <f>IFERROR(BW40*(1+Dashboard!$D$7)*(1+Dashboard!$D$8),"-")</f>
        <v>-</v>
      </c>
    </row>
    <row r="41" spans="2:77" x14ac:dyDescent="0.2">
      <c r="B41" s="36">
        <v>2048</v>
      </c>
      <c r="C41" s="47"/>
      <c r="D41" s="48">
        <f>IFERROR(SWCT!D41*(1+Dashboard!$D$14)^($B41-$B$11),"-")</f>
        <v>0.14451353335580072</v>
      </c>
      <c r="E41" s="49">
        <f>IFERROR(SWCT!E41*(1+Dashboard!$D$14)^($B41-$B$11),"-")</f>
        <v>0.11086695049798148</v>
      </c>
      <c r="F41" s="49">
        <f>IFERROR(SWCT!F41*(1+Dashboard!$D$14)^($B41-$B$11),"-")</f>
        <v>0.19767803490645564</v>
      </c>
      <c r="G41" s="49">
        <f>IFERROR(SWCT!G41*(1+Dashboard!$D$14)^($B41-$B$11),"-")</f>
        <v>0.15189350941010421</v>
      </c>
      <c r="H41" s="50">
        <f>IFERROR(SWCT!H41*(1+Dashboard!$D$14)^($B41-$B$11),"-")</f>
        <v>1.7404934414098461E-2</v>
      </c>
      <c r="I41" s="101">
        <f>IFERROR((D41+$H41)*(1+Dashboard!$D$7)*(1+Dashboard!$D$8),"-")</f>
        <v>0.18886170080681045</v>
      </c>
      <c r="J41" s="102">
        <f>IFERROR((E41+$H41)*(1+Dashboard!$D$7)*(1+Dashboard!$D$8),"-")</f>
        <v>0.14961632656145005</v>
      </c>
      <c r="K41" s="102">
        <f>IFERROR((F41+$H41)*(1+Dashboard!$D$7)*(1+Dashboard!$D$8),"-")</f>
        <v>0.2508727754154943</v>
      </c>
      <c r="L41" s="103">
        <f>IFERROR((G41+$H41)*(1+Dashboard!$D$7)*(1+Dashboard!$D$8),"-")</f>
        <v>0.19746970487655002</v>
      </c>
      <c r="M41" s="53">
        <f>IFERROR(SWCT!M41*(1+Dashboard!$D$14)^($B41-$B$11),"-")</f>
        <v>197.91419269267112</v>
      </c>
      <c r="N41" s="54">
        <f>IFERROR(SWCT!N41*(1+Dashboard!$D$14)^($B41-$B$11),"-")</f>
        <v>224.89068685556711</v>
      </c>
      <c r="O41" s="109">
        <f>M41*(1+Dashboard!$D$8)</f>
        <v>213.74732810808482</v>
      </c>
      <c r="P41" s="111">
        <f>N41*(1+Dashboard!$D$10)*(1+Dashboard!$D$7)*(1+Dashboard!$D$8)</f>
        <v>266.50949710270686</v>
      </c>
      <c r="Q41" s="112">
        <f>O41*Dashboard!$D$9+P41*(1-Dashboard!$D$9)</f>
        <v>240.12841260539585</v>
      </c>
      <c r="R41" s="51">
        <f>IFERROR(SWCT!R41*(1+Dashboard!$D$14)^($B41-$B$11),"-")</f>
        <v>6.0053866938764973E-2</v>
      </c>
      <c r="S41" s="49">
        <f>IFERROR(SWCT!S41*(1+Dashboard!$D$14)^($B41-$B$11),"-")</f>
        <v>6.1333741564806629E-2</v>
      </c>
      <c r="T41" s="49">
        <f>IFERROR(SWCT!T41*(1+Dashboard!$D$14)^($B41-$B$11),"-")</f>
        <v>5.8502423082790682E-2</v>
      </c>
      <c r="U41" s="52">
        <f>IFERROR(SWCT!U41*(1+Dashboard!$D$14)^($B41-$B$11),"-")</f>
        <v>5.887417762081272E-2</v>
      </c>
      <c r="W41" s="36">
        <v>2048</v>
      </c>
      <c r="X41" s="47"/>
      <c r="Y41" s="51" t="str">
        <f>IFERROR(SWCT!Y41*(1+Dashboard!$D$14)^($B41-$B$11),"-")</f>
        <v>-</v>
      </c>
      <c r="Z41" s="49" t="str">
        <f>IFERROR(SWCT!Z41*(1+Dashboard!$D$14)^($B41-$B$11),"-")</f>
        <v>-</v>
      </c>
      <c r="AA41" s="49" t="str">
        <f>IFERROR(SWCT!AA41*(1+Dashboard!$D$14)^($B41-$B$11),"-")</f>
        <v>-</v>
      </c>
      <c r="AB41" s="52" t="str">
        <f>IFERROR(SWCT!AB41*(1+Dashboard!$D$14)^($B41-$B$11),"-")</f>
        <v>-</v>
      </c>
      <c r="AC41" s="53" t="str">
        <f>IFERROR(SWCT!AC41*(1+Dashboard!$D$14)^($B41-$B$11),"-")</f>
        <v>-</v>
      </c>
      <c r="AD41" s="55" t="str">
        <f>IFERROR(SWCT!AD41*(1+Dashboard!$D$14)^($B41-$B$11),"-")</f>
        <v>-</v>
      </c>
      <c r="AE41" s="109" t="str">
        <f>IFERROR(AC41*(1+Dashboard!$D$8),"-")</f>
        <v>-</v>
      </c>
      <c r="AF41" s="119" t="str">
        <f>IFERROR(AD41*(1+Dashboard!$D$7)*(1+Dashboard!$D$8)*(1+Dashboard!$D$10),"-")</f>
        <v>-</v>
      </c>
      <c r="AG41" s="112" t="str">
        <f>IF(AND(AE41="-",AF41="-"),"-",IFERROR(AE41*Dashboard!$D$9,0)+IFERROR(AF41*(1-Dashboard!$D$9),0))</f>
        <v>-</v>
      </c>
      <c r="AH41" s="51" t="str">
        <f>IFERROR(SWCT!AH41*(1+Dashboard!$D$14)^($B41-$B$11),"-")</f>
        <v>-</v>
      </c>
      <c r="AI41" s="49" t="str">
        <f>IFERROR(SWCT!AI41*(1+Dashboard!$D$14)^($B41-$B$11),"-")</f>
        <v>-</v>
      </c>
      <c r="AJ41" s="49" t="str">
        <f>IFERROR(SWCT!AJ41*(1+Dashboard!$D$14)^($B41-$B$11),"-")</f>
        <v>-</v>
      </c>
      <c r="AK41" s="52" t="str">
        <f>IFERROR(SWCT!AK41*(1+Dashboard!$D$14)^($B41-$B$11),"-")</f>
        <v>-</v>
      </c>
      <c r="AL41" s="53" t="str">
        <f>IFERROR(SWCT!AL41*(1+Dashboard!$D$14)^($B41-$B$11),"-")</f>
        <v>-</v>
      </c>
      <c r="AM41" s="55" t="str">
        <f>IFERROR(SWCT!AM41*(1+Dashboard!$D$14)^($B41-$B$11),"-")</f>
        <v>-</v>
      </c>
      <c r="AN41" s="109" t="str">
        <f>IFERROR(AL41*(1+Dashboard!$D$8),"-")</f>
        <v>-</v>
      </c>
      <c r="AO41" s="119" t="str">
        <f>IFERROR(AM41*(1+Dashboard!$D$7)*(1+Dashboard!$D$8)*(1+Dashboard!$D$10),"-")</f>
        <v>-</v>
      </c>
      <c r="AP41" s="112" t="str">
        <f>IF(AND(AN41="-",AO41="-"),"-",IFERROR(AN41*Dashboard!$D$9,0)+IFERROR(AO41*(1-Dashboard!$D$9),0))</f>
        <v>-</v>
      </c>
      <c r="AQ41" s="56">
        <f>IFERROR(SWCT!AQ41*(1+Dashboard!$D$14)^($B41-$B$11),"-")</f>
        <v>4.7164115573325308E-4</v>
      </c>
      <c r="AR41" s="58">
        <f>IFERROR(SWCT!AR41*(1+Dashboard!$D$14)^($B41-$B$11),"-")</f>
        <v>4.7164115573325308E-4</v>
      </c>
      <c r="AT41" s="36">
        <v>2048</v>
      </c>
      <c r="AU41" s="47"/>
      <c r="AV41" s="51" t="str">
        <f>IFERROR(SWCT!AV41*(1+Dashboard!$D$14)^($B41-$B$11),"-")</f>
        <v>-</v>
      </c>
      <c r="AW41" s="49" t="str">
        <f>IFERROR(SWCT!AW41*(1+Dashboard!$D$14)^($B41-$B$11),"-")</f>
        <v>-</v>
      </c>
      <c r="AX41" s="49" t="str">
        <f>IFERROR(SWCT!AX41*(1+Dashboard!$D$14)^($B41-$B$11),"-")</f>
        <v>-</v>
      </c>
      <c r="AY41" s="52" t="str">
        <f>IFERROR(SWCT!AY41*(1+Dashboard!$D$14)^($B41-$B$11),"-")</f>
        <v>-</v>
      </c>
      <c r="AZ41" s="53" t="str">
        <f>IFERROR(SWCT!AZ41*(1+Dashboard!$D$14)^($B41-$B$11),"-")</f>
        <v>-</v>
      </c>
      <c r="BA41" s="55" t="str">
        <f>IFERROR(SWCT!BA41*(1+Dashboard!$D$14)^($B41-$B$11),"-")</f>
        <v>-</v>
      </c>
      <c r="BB41" s="109" t="str">
        <f>IFERROR(AZ41*(1+Dashboard!$D$8),"-")</f>
        <v>-</v>
      </c>
      <c r="BC41" s="119" t="str">
        <f>IFERROR(BA41*(1+Dashboard!$D$7)*(1+Dashboard!$D$8)*(1+Dashboard!$D$10),"-")</f>
        <v>-</v>
      </c>
      <c r="BD41" s="112" t="str">
        <f>IF(AND(BB41="-",BC41="-"),"-",IFERROR(BB41*Dashboard!$D$9,0)+IFERROR(BC41*(1-Dashboard!$D$9),0))</f>
        <v>-</v>
      </c>
      <c r="BE41" s="51" t="str">
        <f>IFERROR(SWCT!BE41*(1+Dashboard!$D$14)^($B41-$B$11),"-")</f>
        <v>-</v>
      </c>
      <c r="BF41" s="49" t="str">
        <f>IFERROR(SWCT!BF41*(1+Dashboard!$D$14)^($B41-$B$11),"-")</f>
        <v>-</v>
      </c>
      <c r="BG41" s="49" t="str">
        <f>IFERROR(SWCT!BG41*(1+Dashboard!$D$14)^($B41-$B$11),"-")</f>
        <v>-</v>
      </c>
      <c r="BH41" s="52" t="str">
        <f>IFERROR(SWCT!BH41*(1+Dashboard!$D$14)^($B41-$B$11),"-")</f>
        <v>-</v>
      </c>
      <c r="BI41" s="53" t="str">
        <f>IFERROR(SWCT!BI41*(1+Dashboard!$D$14)^($B41-$B$11),"-")</f>
        <v>-</v>
      </c>
      <c r="BJ41" s="55" t="str">
        <f>IFERROR(SWCT!BJ41*(1+Dashboard!$D$14)^($B41-$B$11),"-")</f>
        <v>-</v>
      </c>
      <c r="BK41" s="109" t="str">
        <f>IFERROR(BI41*(1+Dashboard!$D$8),"-")</f>
        <v>-</v>
      </c>
      <c r="BL41" s="119" t="str">
        <f>IFERROR(BJ41*(1+Dashboard!$D$7)*(1+Dashboard!$D$8)*(1+Dashboard!$D$10),"-")</f>
        <v>-</v>
      </c>
      <c r="BM41" s="112" t="str">
        <f>IF(AND(BK41="-",BL41="-"),"-",IFERROR(BK41*Dashboard!$D$9,0)+IFERROR(BL41*(1-Dashboard!$D$9),0))</f>
        <v>-</v>
      </c>
      <c r="BO41" s="36">
        <v>2048</v>
      </c>
      <c r="BP41" s="47"/>
      <c r="BQ41" s="59">
        <f>IFERROR(SWCT!BQ41*(1+Dashboard!$D$14)^($B41-$B$11),"-")</f>
        <v>170.26798890571521</v>
      </c>
      <c r="BR41" s="53" t="str">
        <f>IFERROR(SWCT!BR41*(1+Dashboard!$D$14)^($B41-$B$11),"-")</f>
        <v>-</v>
      </c>
      <c r="BS41" s="57" t="str">
        <f>IFERROR(SWCT!BS41*(1+Dashboard!$D$14)^($B41-$B$11),"-")</f>
        <v>-</v>
      </c>
      <c r="BT41" s="112" t="str">
        <f>IF(AND(BR41="-",BS41="-"),"-",IFERROR(BR41*Dashboard!$D$9,0)+IFERROR(BS41*(1-Dashboard!$D$9),0))</f>
        <v>-</v>
      </c>
      <c r="BU41" s="53" t="str">
        <f>IFERROR(SWCT!BU41*(1+Dashboard!$D$14)^($B41-$B$11),"-")</f>
        <v>-</v>
      </c>
      <c r="BV41" s="57" t="str">
        <f>IFERROR(SWCT!BV41*(1+Dashboard!$D$14)^($B41-$B$11),"-")</f>
        <v>-</v>
      </c>
      <c r="BW41" s="112" t="str">
        <f>IF(AND(BU41="-",BV41="-"),"-",IFERROR(BU41*Dashboard!$D$9,0)+IFERROR(BV41*(1-Dashboard!$D$9),0))</f>
        <v>-</v>
      </c>
      <c r="BX41" s="112" t="str">
        <f>IFERROR(BT41*(1+Dashboard!$D$7)*(1+Dashboard!$D$8),"-")</f>
        <v>-</v>
      </c>
      <c r="BY41" s="112" t="str">
        <f>IFERROR(BW41*(1+Dashboard!$D$7)*(1+Dashboard!$D$8),"-")</f>
        <v>-</v>
      </c>
    </row>
    <row r="42" spans="2:77" x14ac:dyDescent="0.2">
      <c r="B42" s="36">
        <v>2049</v>
      </c>
      <c r="C42" s="47"/>
      <c r="D42" s="48">
        <f>IFERROR(SWCT!D42*(1+Dashboard!$D$14)^($B42-$B$11),"-")</f>
        <v>0.15012733068120515</v>
      </c>
      <c r="E42" s="49">
        <f>IFERROR(SWCT!E42*(1+Dashboard!$D$14)^($B42-$B$11),"-")</f>
        <v>0.11383013181418791</v>
      </c>
      <c r="F42" s="49">
        <f>IFERROR(SWCT!F42*(1+Dashboard!$D$14)^($B42-$B$11),"-")</f>
        <v>0.21216993484523169</v>
      </c>
      <c r="G42" s="49">
        <f>IFERROR(SWCT!G42*(1+Dashboard!$D$14)^($B42-$B$11),"-")</f>
        <v>0.16181125025742821</v>
      </c>
      <c r="H42" s="50">
        <f>IFERROR(SWCT!H42*(1+Dashboard!$D$14)^($B42-$B$11),"-")</f>
        <v>2.0140953213409266E-2</v>
      </c>
      <c r="I42" s="101">
        <f>IFERROR((D42+$H42)*(1+Dashboard!$D$7)*(1+Dashboard!$D$8),"-")</f>
        <v>0.19860092633467827</v>
      </c>
      <c r="J42" s="102">
        <f>IFERROR((E42+$H42)*(1+Dashboard!$D$7)*(1+Dashboard!$D$8),"-")</f>
        <v>0.15626387357618937</v>
      </c>
      <c r="K42" s="102">
        <f>IFERROR((F42+$H42)*(1+Dashboard!$D$7)*(1+Dashboard!$D$8),"-")</f>
        <v>0.27096741983159889</v>
      </c>
      <c r="L42" s="103">
        <f>IFERROR((G42+$H42)*(1+Dashboard!$D$7)*(1+Dashboard!$D$8),"-")</f>
        <v>0.21222905012838483</v>
      </c>
      <c r="M42" s="53">
        <f>IFERROR(SWCT!M42*(1+Dashboard!$D$14)^($B42-$B$11),"-")</f>
        <v>205.23797809951623</v>
      </c>
      <c r="N42" s="54">
        <f>IFERROR(SWCT!N42*(1+Dashboard!$D$14)^($B42-$B$11),"-")</f>
        <v>233.06035652790325</v>
      </c>
      <c r="O42" s="109">
        <f>M42*(1+Dashboard!$D$8)</f>
        <v>221.65701634747754</v>
      </c>
      <c r="P42" s="111">
        <f>N42*(1+Dashboard!$D$10)*(1+Dashboard!$D$7)*(1+Dashboard!$D$8)</f>
        <v>276.19106545181273</v>
      </c>
      <c r="Q42" s="112">
        <f>O42*Dashboard!$D$9+P42*(1-Dashboard!$D$9)</f>
        <v>248.92404089964515</v>
      </c>
      <c r="R42" s="51">
        <f>IFERROR(SWCT!R42*(1+Dashboard!$D$14)^($B42-$B$11),"-")</f>
        <v>6.0594526029236498E-2</v>
      </c>
      <c r="S42" s="49">
        <f>IFERROR(SWCT!S42*(1+Dashboard!$D$14)^($B42-$B$11),"-")</f>
        <v>6.1885923241358068E-2</v>
      </c>
      <c r="T42" s="49">
        <f>IFERROR(SWCT!T42*(1+Dashboard!$D$14)^($B42-$B$11),"-")</f>
        <v>5.9029114675966103E-2</v>
      </c>
      <c r="U42" s="52">
        <f>IFERROR(SWCT!U42*(1+Dashboard!$D$14)^($B42-$B$11),"-")</f>
        <v>5.9404216083734432E-2</v>
      </c>
      <c r="W42" s="36">
        <v>2049</v>
      </c>
      <c r="X42" s="47"/>
      <c r="Y42" s="51" t="str">
        <f>IFERROR(SWCT!Y42*(1+Dashboard!$D$14)^($B42-$B$11),"-")</f>
        <v>-</v>
      </c>
      <c r="Z42" s="49" t="str">
        <f>IFERROR(SWCT!Z42*(1+Dashboard!$D$14)^($B42-$B$11),"-")</f>
        <v>-</v>
      </c>
      <c r="AA42" s="49" t="str">
        <f>IFERROR(SWCT!AA42*(1+Dashboard!$D$14)^($B42-$B$11),"-")</f>
        <v>-</v>
      </c>
      <c r="AB42" s="52" t="str">
        <f>IFERROR(SWCT!AB42*(1+Dashboard!$D$14)^($B42-$B$11),"-")</f>
        <v>-</v>
      </c>
      <c r="AC42" s="53" t="str">
        <f>IFERROR(SWCT!AC42*(1+Dashboard!$D$14)^($B42-$B$11),"-")</f>
        <v>-</v>
      </c>
      <c r="AD42" s="55" t="str">
        <f>IFERROR(SWCT!AD42*(1+Dashboard!$D$14)^($B42-$B$11),"-")</f>
        <v>-</v>
      </c>
      <c r="AE42" s="109" t="str">
        <f>IFERROR(AC42*(1+Dashboard!$D$8),"-")</f>
        <v>-</v>
      </c>
      <c r="AF42" s="119" t="str">
        <f>IFERROR(AD42*(1+Dashboard!$D$7)*(1+Dashboard!$D$8)*(1+Dashboard!$D$10),"-")</f>
        <v>-</v>
      </c>
      <c r="AG42" s="112" t="str">
        <f>IF(AND(AE42="-",AF42="-"),"-",IFERROR(AE42*Dashboard!$D$9,0)+IFERROR(AF42*(1-Dashboard!$D$9),0))</f>
        <v>-</v>
      </c>
      <c r="AH42" s="51" t="str">
        <f>IFERROR(SWCT!AH42*(1+Dashboard!$D$14)^($B42-$B$11),"-")</f>
        <v>-</v>
      </c>
      <c r="AI42" s="49" t="str">
        <f>IFERROR(SWCT!AI42*(1+Dashboard!$D$14)^($B42-$B$11),"-")</f>
        <v>-</v>
      </c>
      <c r="AJ42" s="49" t="str">
        <f>IFERROR(SWCT!AJ42*(1+Dashboard!$D$14)^($B42-$B$11),"-")</f>
        <v>-</v>
      </c>
      <c r="AK42" s="52" t="str">
        <f>IFERROR(SWCT!AK42*(1+Dashboard!$D$14)^($B42-$B$11),"-")</f>
        <v>-</v>
      </c>
      <c r="AL42" s="53" t="str">
        <f>IFERROR(SWCT!AL42*(1+Dashboard!$D$14)^($B42-$B$11),"-")</f>
        <v>-</v>
      </c>
      <c r="AM42" s="55" t="str">
        <f>IFERROR(SWCT!AM42*(1+Dashboard!$D$14)^($B42-$B$11),"-")</f>
        <v>-</v>
      </c>
      <c r="AN42" s="109" t="str">
        <f>IFERROR(AL42*(1+Dashboard!$D$8),"-")</f>
        <v>-</v>
      </c>
      <c r="AO42" s="119" t="str">
        <f>IFERROR(AM42*(1+Dashboard!$D$7)*(1+Dashboard!$D$8)*(1+Dashboard!$D$10),"-")</f>
        <v>-</v>
      </c>
      <c r="AP42" s="112" t="str">
        <f>IF(AND(AN42="-",AO42="-"),"-",IFERROR(AN42*Dashboard!$D$9,0)+IFERROR(AO42*(1-Dashboard!$D$9),0))</f>
        <v>-</v>
      </c>
      <c r="AQ42" s="56">
        <f>IFERROR(SWCT!AQ42*(1+Dashboard!$D$14)^($B42-$B$11),"-")</f>
        <v>4.8107397884791802E-4</v>
      </c>
      <c r="AR42" s="58">
        <f>IFERROR(SWCT!AR42*(1+Dashboard!$D$14)^($B42-$B$11),"-")</f>
        <v>4.8107397884791802E-4</v>
      </c>
      <c r="AT42" s="36">
        <v>2049</v>
      </c>
      <c r="AU42" s="47"/>
      <c r="AV42" s="51" t="str">
        <f>IFERROR(SWCT!AV42*(1+Dashboard!$D$14)^($B42-$B$11),"-")</f>
        <v>-</v>
      </c>
      <c r="AW42" s="49" t="str">
        <f>IFERROR(SWCT!AW42*(1+Dashboard!$D$14)^($B42-$B$11),"-")</f>
        <v>-</v>
      </c>
      <c r="AX42" s="49" t="str">
        <f>IFERROR(SWCT!AX42*(1+Dashboard!$D$14)^($B42-$B$11),"-")</f>
        <v>-</v>
      </c>
      <c r="AY42" s="52" t="str">
        <f>IFERROR(SWCT!AY42*(1+Dashboard!$D$14)^($B42-$B$11),"-")</f>
        <v>-</v>
      </c>
      <c r="AZ42" s="53" t="str">
        <f>IFERROR(SWCT!AZ42*(1+Dashboard!$D$14)^($B42-$B$11),"-")</f>
        <v>-</v>
      </c>
      <c r="BA42" s="55" t="str">
        <f>IFERROR(SWCT!BA42*(1+Dashboard!$D$14)^($B42-$B$11),"-")</f>
        <v>-</v>
      </c>
      <c r="BB42" s="109" t="str">
        <f>IFERROR(AZ42*(1+Dashboard!$D$8),"-")</f>
        <v>-</v>
      </c>
      <c r="BC42" s="119" t="str">
        <f>IFERROR(BA42*(1+Dashboard!$D$7)*(1+Dashboard!$D$8)*(1+Dashboard!$D$10),"-")</f>
        <v>-</v>
      </c>
      <c r="BD42" s="112" t="str">
        <f>IF(AND(BB42="-",BC42="-"),"-",IFERROR(BB42*Dashboard!$D$9,0)+IFERROR(BC42*(1-Dashboard!$D$9),0))</f>
        <v>-</v>
      </c>
      <c r="BE42" s="51" t="str">
        <f>IFERROR(SWCT!BE42*(1+Dashboard!$D$14)^($B42-$B$11),"-")</f>
        <v>-</v>
      </c>
      <c r="BF42" s="49" t="str">
        <f>IFERROR(SWCT!BF42*(1+Dashboard!$D$14)^($B42-$B$11),"-")</f>
        <v>-</v>
      </c>
      <c r="BG42" s="49" t="str">
        <f>IFERROR(SWCT!BG42*(1+Dashboard!$D$14)^($B42-$B$11),"-")</f>
        <v>-</v>
      </c>
      <c r="BH42" s="52" t="str">
        <f>IFERROR(SWCT!BH42*(1+Dashboard!$D$14)^($B42-$B$11),"-")</f>
        <v>-</v>
      </c>
      <c r="BI42" s="53" t="str">
        <f>IFERROR(SWCT!BI42*(1+Dashboard!$D$14)^($B42-$B$11),"-")</f>
        <v>-</v>
      </c>
      <c r="BJ42" s="55" t="str">
        <f>IFERROR(SWCT!BJ42*(1+Dashboard!$D$14)^($B42-$B$11),"-")</f>
        <v>-</v>
      </c>
      <c r="BK42" s="109" t="str">
        <f>IFERROR(BI42*(1+Dashboard!$D$8),"-")</f>
        <v>-</v>
      </c>
      <c r="BL42" s="119" t="str">
        <f>IFERROR(BJ42*(1+Dashboard!$D$7)*(1+Dashboard!$D$8)*(1+Dashboard!$D$10),"-")</f>
        <v>-</v>
      </c>
      <c r="BM42" s="112" t="str">
        <f>IF(AND(BK42="-",BL42="-"),"-",IFERROR(BK42*Dashboard!$D$9,0)+IFERROR(BL42*(1-Dashboard!$D$9),0))</f>
        <v>-</v>
      </c>
      <c r="BO42" s="36">
        <v>2049</v>
      </c>
      <c r="BP42" s="47"/>
      <c r="BQ42" s="59">
        <f>IFERROR(SWCT!BQ42*(1+Dashboard!$D$14)^($B42-$B$11),"-")</f>
        <v>173.67334868382949</v>
      </c>
      <c r="BR42" s="53" t="str">
        <f>IFERROR(SWCT!BR42*(1+Dashboard!$D$14)^($B42-$B$11),"-")</f>
        <v>-</v>
      </c>
      <c r="BS42" s="57" t="str">
        <f>IFERROR(SWCT!BS42*(1+Dashboard!$D$14)^($B42-$B$11),"-")</f>
        <v>-</v>
      </c>
      <c r="BT42" s="112" t="str">
        <f>IF(AND(BR42="-",BS42="-"),"-",IFERROR(BR42*Dashboard!$D$9,0)+IFERROR(BS42*(1-Dashboard!$D$9),0))</f>
        <v>-</v>
      </c>
      <c r="BU42" s="53" t="str">
        <f>IFERROR(SWCT!BU42*(1+Dashboard!$D$14)^($B42-$B$11),"-")</f>
        <v>-</v>
      </c>
      <c r="BV42" s="57" t="str">
        <f>IFERROR(SWCT!BV42*(1+Dashboard!$D$14)^($B42-$B$11),"-")</f>
        <v>-</v>
      </c>
      <c r="BW42" s="112" t="str">
        <f>IF(AND(BU42="-",BV42="-"),"-",IFERROR(BU42*Dashboard!$D$9,0)+IFERROR(BV42*(1-Dashboard!$D$9),0))</f>
        <v>-</v>
      </c>
      <c r="BX42" s="112" t="str">
        <f>IFERROR(BT42*(1+Dashboard!$D$7)*(1+Dashboard!$D$8),"-")</f>
        <v>-</v>
      </c>
      <c r="BY42" s="112" t="str">
        <f>IFERROR(BW42*(1+Dashboard!$D$7)*(1+Dashboard!$D$8),"-")</f>
        <v>-</v>
      </c>
    </row>
    <row r="43" spans="2:77" ht="13.5" thickBot="1" x14ac:dyDescent="0.25">
      <c r="B43" s="61">
        <v>2050</v>
      </c>
      <c r="C43" s="47"/>
      <c r="D43" s="62">
        <f>IFERROR(SWCT!D43*(1+Dashboard!$D$14)^($B43-$B$11),"-")</f>
        <v>0.15595920253346468</v>
      </c>
      <c r="E43" s="63">
        <f>IFERROR(SWCT!E43*(1+Dashboard!$D$14)^($B43-$B$11),"-")</f>
        <v>0.11687251115535381</v>
      </c>
      <c r="F43" s="63">
        <f>IFERROR(SWCT!F43*(1+Dashboard!$D$14)^($B43-$B$11),"-")</f>
        <v>0.22772424500037247</v>
      </c>
      <c r="G43" s="63">
        <f>IFERROR(SWCT!G43*(1+Dashboard!$D$14)^($B43-$B$11),"-")</f>
        <v>0.17237656047026814</v>
      </c>
      <c r="H43" s="64">
        <f>IFERROR(SWCT!H43*(1+Dashboard!$D$14)^($B43-$B$11),"-")</f>
        <v>2.3307068368849895E-2</v>
      </c>
      <c r="I43" s="104">
        <f>IFERROR((D43+$H43)*(1+Dashboard!$D$7)*(1+Dashboard!$D$8),"-")</f>
        <v>0.20909617838045971</v>
      </c>
      <c r="J43" s="105">
        <f>IFERROR((E43+$H43)*(1+Dashboard!$D$7)*(1+Dashboard!$D$8),"-")</f>
        <v>0.16350546155703125</v>
      </c>
      <c r="K43" s="105">
        <f>IFERROR((F43+$H43)*(1+Dashboard!$D$7)*(1+Dashboard!$D$8),"-")</f>
        <v>0.29280292391386098</v>
      </c>
      <c r="L43" s="106">
        <f>IFERROR((G43+$H43)*(1+Dashboard!$D$7)*(1+Dashboard!$D$8),"-")</f>
        <v>0.22824538467794733</v>
      </c>
      <c r="M43" s="67">
        <f>IFERROR(SWCT!M43*(1+Dashboard!$D$14)^($B43-$B$11),"-")</f>
        <v>212.83277910133091</v>
      </c>
      <c r="N43" s="68">
        <f>IFERROR(SWCT!N43*(1+Dashboard!$D$14)^($B43-$B$11),"-")</f>
        <v>241.52680817680019</v>
      </c>
      <c r="O43" s="115">
        <f>M43*(1+Dashboard!$D$8)</f>
        <v>229.85940142943741</v>
      </c>
      <c r="P43" s="117">
        <f>N43*(1+Dashboard!$D$10)*(1+Dashboard!$D$7)*(1+Dashboard!$D$8)</f>
        <v>286.22433896233849</v>
      </c>
      <c r="Q43" s="118">
        <f>O43*Dashboard!$D$9+P43*(1-Dashboard!$D$9)</f>
        <v>258.04187019588795</v>
      </c>
      <c r="R43" s="65">
        <f>IFERROR(SWCT!R43*(1+Dashboard!$D$14)^($B43-$B$11),"-")</f>
        <v>6.1140052620620312E-2</v>
      </c>
      <c r="S43" s="63">
        <f>IFERROR(SWCT!S43*(1+Dashboard!$D$14)^($B43-$B$11),"-")</f>
        <v>6.2443076155537305E-2</v>
      </c>
      <c r="T43" s="63">
        <f>IFERROR(SWCT!T43*(1+Dashboard!$D$14)^($B43-$B$11),"-")</f>
        <v>5.9560548022041734E-2</v>
      </c>
      <c r="U43" s="66">
        <f>IFERROR(SWCT!U43*(1+Dashboard!$D$14)^($B43-$B$11),"-")</f>
        <v>5.9939026431097359E-2</v>
      </c>
      <c r="W43" s="61">
        <v>2050</v>
      </c>
      <c r="X43" s="47"/>
      <c r="Y43" s="65" t="str">
        <f>IFERROR(SWCT!Y43*(1+Dashboard!$D$14)^($B43-$B$11),"-")</f>
        <v>-</v>
      </c>
      <c r="Z43" s="63" t="str">
        <f>IFERROR(SWCT!Z43*(1+Dashboard!$D$14)^($B43-$B$11),"-")</f>
        <v>-</v>
      </c>
      <c r="AA43" s="63" t="str">
        <f>IFERROR(SWCT!AA43*(1+Dashboard!$D$14)^($B43-$B$11),"-")</f>
        <v>-</v>
      </c>
      <c r="AB43" s="66" t="str">
        <f>IFERROR(SWCT!AB43*(1+Dashboard!$D$14)^($B43-$B$11),"-")</f>
        <v>-</v>
      </c>
      <c r="AC43" s="67" t="str">
        <f>IFERROR(SWCT!AC43*(1+Dashboard!$D$14)^($B43-$B$11),"-")</f>
        <v>-</v>
      </c>
      <c r="AD43" s="69" t="str">
        <f>IFERROR(SWCT!AD43*(1+Dashboard!$D$14)^($B43-$B$11),"-")</f>
        <v>-</v>
      </c>
      <c r="AE43" s="115" t="str">
        <f>IFERROR(AC43*(1+Dashboard!$D$8),"-")</f>
        <v>-</v>
      </c>
      <c r="AF43" s="120" t="str">
        <f>IFERROR(AD43*(1+Dashboard!$D$7)*(1+Dashboard!$D$8)*(1+Dashboard!$D$10),"-")</f>
        <v>-</v>
      </c>
      <c r="AG43" s="118" t="str">
        <f>IF(AND(AE43="-",AF43="-"),"-",IFERROR(AE43*Dashboard!$D$9,0)+IFERROR(AF43*(1-Dashboard!$D$9),0))</f>
        <v>-</v>
      </c>
      <c r="AH43" s="65" t="str">
        <f>IFERROR(SWCT!AH43*(1+Dashboard!$D$14)^($B43-$B$11),"-")</f>
        <v>-</v>
      </c>
      <c r="AI43" s="63" t="str">
        <f>IFERROR(SWCT!AI43*(1+Dashboard!$D$14)^($B43-$B$11),"-")</f>
        <v>-</v>
      </c>
      <c r="AJ43" s="63" t="str">
        <f>IFERROR(SWCT!AJ43*(1+Dashboard!$D$14)^($B43-$B$11),"-")</f>
        <v>-</v>
      </c>
      <c r="AK43" s="66" t="str">
        <f>IFERROR(SWCT!AK43*(1+Dashboard!$D$14)^($B43-$B$11),"-")</f>
        <v>-</v>
      </c>
      <c r="AL43" s="67" t="str">
        <f>IFERROR(SWCT!AL43*(1+Dashboard!$D$14)^($B43-$B$11),"-")</f>
        <v>-</v>
      </c>
      <c r="AM43" s="69" t="str">
        <f>IFERROR(SWCT!AM43*(1+Dashboard!$D$14)^($B43-$B$11),"-")</f>
        <v>-</v>
      </c>
      <c r="AN43" s="115" t="str">
        <f>IFERROR(AL43*(1+Dashboard!$D$8),"-")</f>
        <v>-</v>
      </c>
      <c r="AO43" s="120" t="str">
        <f>IFERROR(AM43*(1+Dashboard!$D$7)*(1+Dashboard!$D$8)*(1+Dashboard!$D$10),"-")</f>
        <v>-</v>
      </c>
      <c r="AP43" s="118" t="str">
        <f>IF(AND(AN43="-",AO43="-"),"-",IFERROR(AN43*Dashboard!$D$9,0)+IFERROR(AO43*(1-Dashboard!$D$9),0))</f>
        <v>-</v>
      </c>
      <c r="AQ43" s="71">
        <f>IFERROR(SWCT!AQ43*(1+Dashboard!$D$14)^($B43-$B$11),"-")</f>
        <v>4.9069545842487649E-4</v>
      </c>
      <c r="AR43" s="72">
        <f>IFERROR(SWCT!AR43*(1+Dashboard!$D$14)^($B43-$B$11),"-")</f>
        <v>4.9069545842487649E-4</v>
      </c>
      <c r="AT43" s="61">
        <v>2050</v>
      </c>
      <c r="AU43" s="47"/>
      <c r="AV43" s="65" t="str">
        <f>IFERROR(SWCT!AV43*(1+Dashboard!$D$14)^($B43-$B$11),"-")</f>
        <v>-</v>
      </c>
      <c r="AW43" s="63" t="str">
        <f>IFERROR(SWCT!AW43*(1+Dashboard!$D$14)^($B43-$B$11),"-")</f>
        <v>-</v>
      </c>
      <c r="AX43" s="63" t="str">
        <f>IFERROR(SWCT!AX43*(1+Dashboard!$D$14)^($B43-$B$11),"-")</f>
        <v>-</v>
      </c>
      <c r="AY43" s="66" t="str">
        <f>IFERROR(SWCT!AY43*(1+Dashboard!$D$14)^($B43-$B$11),"-")</f>
        <v>-</v>
      </c>
      <c r="AZ43" s="67" t="str">
        <f>IFERROR(SWCT!AZ43*(1+Dashboard!$D$14)^($B43-$B$11),"-")</f>
        <v>-</v>
      </c>
      <c r="BA43" s="69" t="str">
        <f>IFERROR(SWCT!BA43*(1+Dashboard!$D$14)^($B43-$B$11),"-")</f>
        <v>-</v>
      </c>
      <c r="BB43" s="115" t="str">
        <f>IFERROR(AZ43*(1+Dashboard!$D$8),"-")</f>
        <v>-</v>
      </c>
      <c r="BC43" s="120" t="str">
        <f>IFERROR(BA43*(1+Dashboard!$D$7)*(1+Dashboard!$D$8)*(1+Dashboard!$D$10),"-")</f>
        <v>-</v>
      </c>
      <c r="BD43" s="118" t="str">
        <f>IF(AND(BB43="-",BC43="-"),"-",IFERROR(BB43*Dashboard!$D$9,0)+IFERROR(BC43*(1-Dashboard!$D$9),0))</f>
        <v>-</v>
      </c>
      <c r="BE43" s="65" t="str">
        <f>IFERROR(SWCT!BE43*(1+Dashboard!$D$14)^($B43-$B$11),"-")</f>
        <v>-</v>
      </c>
      <c r="BF43" s="63" t="str">
        <f>IFERROR(SWCT!BF43*(1+Dashboard!$D$14)^($B43-$B$11),"-")</f>
        <v>-</v>
      </c>
      <c r="BG43" s="63" t="str">
        <f>IFERROR(SWCT!BG43*(1+Dashboard!$D$14)^($B43-$B$11),"-")</f>
        <v>-</v>
      </c>
      <c r="BH43" s="66" t="str">
        <f>IFERROR(SWCT!BH43*(1+Dashboard!$D$14)^($B43-$B$11),"-")</f>
        <v>-</v>
      </c>
      <c r="BI43" s="67" t="str">
        <f>IFERROR(SWCT!BI43*(1+Dashboard!$D$14)^($B43-$B$11),"-")</f>
        <v>-</v>
      </c>
      <c r="BJ43" s="69" t="str">
        <f>IFERROR(SWCT!BJ43*(1+Dashboard!$D$14)^($B43-$B$11),"-")</f>
        <v>-</v>
      </c>
      <c r="BK43" s="115" t="str">
        <f>IFERROR(BI43*(1+Dashboard!$D$8),"-")</f>
        <v>-</v>
      </c>
      <c r="BL43" s="120" t="str">
        <f>IFERROR(BJ43*(1+Dashboard!$D$7)*(1+Dashboard!$D$8)*(1+Dashboard!$D$10),"-")</f>
        <v>-</v>
      </c>
      <c r="BM43" s="118" t="str">
        <f>IF(AND(BK43="-",BL43="-"),"-",IFERROR(BK43*Dashboard!$D$9,0)+IFERROR(BL43*(1-Dashboard!$D$9),0))</f>
        <v>-</v>
      </c>
      <c r="BO43" s="61">
        <v>2050</v>
      </c>
      <c r="BP43" s="47"/>
      <c r="BQ43" s="73">
        <f>IFERROR(SWCT!BQ43*(1+Dashboard!$D$14)^($B43-$B$11),"-")</f>
        <v>177.14681565750612</v>
      </c>
      <c r="BR43" s="67" t="str">
        <f>IFERROR(SWCT!BR43*(1+Dashboard!$D$14)^($B43-$B$11),"-")</f>
        <v>-</v>
      </c>
      <c r="BS43" s="70" t="str">
        <f>IFERROR(SWCT!BS43*(1+Dashboard!$D$14)^($B43-$B$11),"-")</f>
        <v>-</v>
      </c>
      <c r="BT43" s="118" t="str">
        <f>IF(AND(BR43="-",BS43="-"),"-",IFERROR(BR43*Dashboard!$D$9,0)+IFERROR(BS43*(1-Dashboard!$D$9),0))</f>
        <v>-</v>
      </c>
      <c r="BU43" s="67" t="str">
        <f>IFERROR(SWCT!BU43*(1+Dashboard!$D$14)^($B43-$B$11),"-")</f>
        <v>-</v>
      </c>
      <c r="BV43" s="70" t="str">
        <f>IFERROR(SWCT!BV43*(1+Dashboard!$D$14)^($B43-$B$11),"-")</f>
        <v>-</v>
      </c>
      <c r="BW43" s="118" t="str">
        <f>IF(AND(BU43="-",BV43="-"),"-",IFERROR(BU43*Dashboard!$D$9,0)+IFERROR(BV43*(1-Dashboard!$D$9),0))</f>
        <v>-</v>
      </c>
      <c r="BX43" s="118" t="str">
        <f>IFERROR(BT43*(1+Dashboard!$D$7)*(1+Dashboard!$D$8),"-")</f>
        <v>-</v>
      </c>
      <c r="BY43" s="118" t="str">
        <f>IFERROR(BW43*(1+Dashboard!$D$7)*(1+Dashboard!$D$8),"-")</f>
        <v>-</v>
      </c>
    </row>
    <row r="44" spans="2:77" ht="13.5" thickBot="1" x14ac:dyDescent="0.25">
      <c r="B44" s="47"/>
      <c r="C44" s="47"/>
      <c r="D44" s="74"/>
      <c r="E44" s="74"/>
      <c r="F44" s="74"/>
      <c r="G44" s="74"/>
      <c r="H44" s="74"/>
      <c r="I44" s="74"/>
      <c r="J44" s="74"/>
      <c r="K44" s="74"/>
      <c r="L44" s="74"/>
      <c r="M44" s="75"/>
      <c r="N44" s="75"/>
      <c r="O44" s="75"/>
      <c r="P44" s="75"/>
      <c r="Q44" s="75"/>
      <c r="R44" s="74"/>
      <c r="S44" s="74"/>
      <c r="T44" s="74"/>
      <c r="U44" s="74"/>
      <c r="W44" s="47"/>
      <c r="X44" s="47"/>
      <c r="Y44" s="74"/>
      <c r="Z44" s="74"/>
      <c r="AA44" s="74"/>
      <c r="AB44" s="76"/>
      <c r="AC44" s="77"/>
      <c r="AD44" s="77"/>
      <c r="AE44" s="77"/>
      <c r="AF44" s="77"/>
      <c r="AG44" s="77"/>
      <c r="AH44" s="74"/>
      <c r="AI44" s="74"/>
      <c r="AJ44" s="74"/>
      <c r="AK44" s="74"/>
      <c r="AL44" s="75"/>
      <c r="AM44" s="77"/>
      <c r="AN44" s="77"/>
      <c r="AO44" s="77"/>
      <c r="AP44" s="77"/>
      <c r="AQ44" s="74"/>
      <c r="AR44" s="74"/>
      <c r="AT44" s="47"/>
      <c r="AU44" s="47"/>
      <c r="AV44" s="74"/>
      <c r="AW44" s="74"/>
      <c r="AX44" s="74"/>
      <c r="AY44" s="76"/>
      <c r="AZ44" s="77"/>
      <c r="BA44" s="77"/>
      <c r="BB44" s="77"/>
      <c r="BC44" s="77"/>
      <c r="BD44" s="77"/>
      <c r="BE44" s="74"/>
      <c r="BF44" s="74"/>
      <c r="BG44" s="74"/>
      <c r="BH44" s="74"/>
      <c r="BI44" s="75"/>
      <c r="BJ44" s="77"/>
      <c r="BK44" s="77"/>
      <c r="BL44" s="77"/>
      <c r="BM44" s="77"/>
      <c r="BO44" s="47"/>
      <c r="BP44" s="47"/>
      <c r="BQ44" s="74"/>
      <c r="BR44" s="74"/>
      <c r="BS44" s="74"/>
      <c r="BT44" s="76"/>
      <c r="BU44" s="74"/>
      <c r="BV44" s="74"/>
      <c r="BW44" s="76"/>
      <c r="BX44" s="76"/>
      <c r="BY44" s="76"/>
    </row>
    <row r="45" spans="2:77" x14ac:dyDescent="0.2">
      <c r="B45" s="78" t="s">
        <v>115</v>
      </c>
      <c r="C45" s="79"/>
      <c r="D45" s="80"/>
      <c r="E45" s="81"/>
      <c r="F45" s="81"/>
      <c r="G45" s="81"/>
      <c r="H45" s="82"/>
      <c r="I45" s="83"/>
      <c r="J45" s="81"/>
      <c r="K45" s="81"/>
      <c r="L45" s="81"/>
      <c r="M45" s="84"/>
      <c r="N45" s="84"/>
      <c r="O45" s="85"/>
      <c r="P45" s="84"/>
      <c r="Q45" s="86"/>
      <c r="R45" s="87"/>
      <c r="S45" s="81"/>
      <c r="T45" s="81"/>
      <c r="U45" s="88"/>
      <c r="W45" s="78" t="s">
        <v>115</v>
      </c>
      <c r="X45" s="79"/>
      <c r="Y45" s="87"/>
      <c r="Z45" s="89"/>
      <c r="AA45" s="89"/>
      <c r="AB45" s="81"/>
      <c r="AC45" s="90"/>
      <c r="AD45" s="91"/>
      <c r="AE45" s="91"/>
      <c r="AF45" s="91"/>
      <c r="AG45" s="86"/>
      <c r="AH45" s="87"/>
      <c r="AI45" s="89"/>
      <c r="AJ45" s="89"/>
      <c r="AK45" s="81"/>
      <c r="AL45" s="90"/>
      <c r="AM45" s="91"/>
      <c r="AN45" s="90"/>
      <c r="AO45" s="91"/>
      <c r="AP45" s="86"/>
      <c r="AQ45" s="87"/>
      <c r="AR45" s="88"/>
      <c r="AT45" s="78" t="s">
        <v>115</v>
      </c>
      <c r="AU45" s="79"/>
      <c r="AV45" s="87"/>
      <c r="AW45" s="89"/>
      <c r="AX45" s="89"/>
      <c r="AY45" s="81"/>
      <c r="AZ45" s="90"/>
      <c r="BA45" s="91"/>
      <c r="BB45" s="90"/>
      <c r="BC45" s="91"/>
      <c r="BD45" s="86"/>
      <c r="BE45" s="87"/>
      <c r="BF45" s="89"/>
      <c r="BG45" s="89"/>
      <c r="BH45" s="81"/>
      <c r="BI45" s="90"/>
      <c r="BJ45" s="91"/>
      <c r="BK45" s="90"/>
      <c r="BL45" s="91"/>
      <c r="BM45" s="86"/>
      <c r="BO45" s="78" t="s">
        <v>115</v>
      </c>
      <c r="BP45" s="79"/>
      <c r="BQ45" s="82"/>
      <c r="BR45" s="87"/>
      <c r="BS45" s="89"/>
      <c r="BT45" s="88"/>
      <c r="BU45" s="87"/>
      <c r="BV45" s="89"/>
      <c r="BW45" s="88"/>
      <c r="BX45" s="88"/>
      <c r="BY45" s="88"/>
    </row>
    <row r="46" spans="2:77" x14ac:dyDescent="0.2">
      <c r="B46" s="92" t="s">
        <v>21</v>
      </c>
      <c r="C46" s="79">
        <v>10</v>
      </c>
      <c r="D46" s="101">
        <f>-PMT(Dashboard!$D$13,10,(NPV(Dashboard!$D$13,D12:D20)+IF(D11="-",,D11)),,1)</f>
        <v>5.8949473773170502E-2</v>
      </c>
      <c r="E46" s="102">
        <f>-PMT(Dashboard!$D$13,10,(NPV(Dashboard!$D$13,E12:E20)+IF(E11="-",,E11)),,1)</f>
        <v>5.4602464778493585E-2</v>
      </c>
      <c r="F46" s="102">
        <f>-PMT(Dashboard!$D$13,10,(NPV(Dashboard!$D$13,F12:F20)+IF(F11="-",,F11)),,1)</f>
        <v>4.4345728518643227E-2</v>
      </c>
      <c r="G46" s="102">
        <f>-PMT(Dashboard!$D$13,10,(NPV(Dashboard!$D$13,G12:G20)+IF(G11="-",,G11)),,1)</f>
        <v>3.7877414523635133E-2</v>
      </c>
      <c r="H46" s="107">
        <f>-PMT(Dashboard!$D$13,10,(NPV(Dashboard!$D$13,H12:H20)+IF(H11="-",,H11)),,1)</f>
        <v>5.299003652729237E-3</v>
      </c>
      <c r="I46" s="101">
        <f>-PMT(Dashboard!$D$13,10,(NPV(Dashboard!$D$13,I12:I20)+IF(I11="-",,I11)),,1)</f>
        <v>7.4939424069569466E-2</v>
      </c>
      <c r="J46" s="102">
        <f>-PMT(Dashboard!$D$13,10,(NPV(Dashboard!$D$13,J12:J20)+IF(J11="-",,J11)),,1)</f>
        <v>6.986907277817829E-2</v>
      </c>
      <c r="K46" s="102">
        <f>-PMT(Dashboard!$D$13,10,(NPV(Dashboard!$D$13,K12:K20)+IF(K11="-",,K11)),,1)</f>
        <v>5.7905615604688855E-2</v>
      </c>
      <c r="L46" s="108">
        <f>-PMT(Dashboard!$D$13,10,(NPV(Dashboard!$D$13,L12:L20)+IF(L11="-",,L11)),,1)</f>
        <v>5.0360974160911419E-2</v>
      </c>
      <c r="M46" s="109">
        <f>-PMT(Dashboard!$D$13,10,(NPV(Dashboard!$D$13,M12:M20)+IF(M11="-",,M11)),,1)</f>
        <v>79.814818776823913</v>
      </c>
      <c r="N46" s="110">
        <f>-PMT(Dashboard!$D$13,10,(NPV(Dashboard!$D$13,N12:N20)+IF(N11="-",,N11)),,1)</f>
        <v>28.717008444738809</v>
      </c>
      <c r="O46" s="109">
        <f>-PMT(Dashboard!$D$13,10,(NPV(Dashboard!$D$13,O12:O20)+IF(O11="-",,O11)),,1)</f>
        <v>86.200004278969814</v>
      </c>
      <c r="P46" s="111">
        <f>-PMT(Dashboard!$D$13,10,(NPV(Dashboard!$D$13,P12:P20)+IF(P11="-",,P11)),,1)</f>
        <v>34.031446948342449</v>
      </c>
      <c r="Q46" s="112">
        <f>-PMT(Dashboard!$D$13,10,(NPV(Dashboard!$D$13,Q12:Q20)+IF(Q11="-",,Q11)),,1)</f>
        <v>60.115725613656139</v>
      </c>
      <c r="R46" s="101">
        <f>-PMT(Dashboard!$D$13,10,(NPV(Dashboard!$D$13,R12:R20)+IF(R11="-",,R11)),,1)</f>
        <v>4.6939719887678977E-2</v>
      </c>
      <c r="S46" s="102">
        <f>-PMT(Dashboard!$D$13,10,(NPV(Dashboard!$D$13,S12:S20)+IF(S11="-",,S11)),,1)</f>
        <v>4.7940104367482785E-2</v>
      </c>
      <c r="T46" s="102">
        <f>-PMT(Dashboard!$D$13,10,(NPV(Dashboard!$D$13,T12:T20)+IF(T11="-",,T11)),,1)</f>
        <v>4.5727069583325557E-2</v>
      </c>
      <c r="U46" s="103">
        <f>-PMT(Dashboard!$D$13,10,(NPV(Dashboard!$D$13,U12:U20)+IF(U11="-",,U11)),,1)</f>
        <v>4.601764294306477E-2</v>
      </c>
      <c r="W46" s="92" t="s">
        <v>21</v>
      </c>
      <c r="X46" s="79">
        <v>10</v>
      </c>
      <c r="Y46" s="101">
        <f>-PMT(Dashboard!$D$13,10,(NPV(Dashboard!$D$13,Y12:Y20)+IF(Y11="-",,Y11)),,1)</f>
        <v>1.0197503535778463E-2</v>
      </c>
      <c r="Z46" s="102">
        <f>-PMT(Dashboard!$D$13,10,(NPV(Dashboard!$D$13,Z12:Z20)+IF(Z11="-",,Z11)),,1)</f>
        <v>7.2747920787485315E-3</v>
      </c>
      <c r="AA46" s="102">
        <f>-PMT(Dashboard!$D$13,10,(NPV(Dashboard!$D$13,AA12:AA20)+IF(AA11="-",,AA11)),,1)</f>
        <v>8.113922043963568E-3</v>
      </c>
      <c r="AB46" s="108">
        <f>-PMT(Dashboard!$D$13,10,(NPV(Dashboard!$D$13,AB12:AB20)+IF(AB11="-",,AB11)),,1)</f>
        <v>5.5051943403413104E-3</v>
      </c>
      <c r="AC46" s="109">
        <f>-PMT(Dashboard!$D$13,10,(NPV(Dashboard!$D$13,AC12:AC20)+IF(AC11="-",,AC11)),,1)</f>
        <v>31.20968667357219</v>
      </c>
      <c r="AD46" s="111">
        <f>-PMT(Dashboard!$D$13,10,(NPV(Dashboard!$D$13,AD12:AD20)+IF(AD11="-",,AD11)),,1)</f>
        <v>91.17378508533956</v>
      </c>
      <c r="AE46" s="109">
        <f>-PMT(Dashboard!$D$15,10,(NPV(Dashboard!$D$15,AE12:AE20)+IF(AE11="-",,AE11)),,1)</f>
        <v>31.580909157734389</v>
      </c>
      <c r="AF46" s="119">
        <f>-PMT(Dashboard!$D$13,10,(NPV(Dashboard!$D$13,AF12:AF20)+IF(AF11="-",,AF11)),,1)</f>
        <v>108.04662457031672</v>
      </c>
      <c r="AG46" s="112">
        <f>-PMT(Dashboard!$D$13,10,(NPV(Dashboard!$D$13,AG12:AG20)+IF(AG11="-",,AG11)),,1)</f>
        <v>64.168541100376075</v>
      </c>
      <c r="AH46" s="101">
        <f>-PMT(Dashboard!$D$13,10,(NPV(Dashboard!$D$13,AH12:AH20)+IF(AH11="-",,AH11)),,1)</f>
        <v>9.9648302472761553E-3</v>
      </c>
      <c r="AI46" s="102">
        <f>-PMT(Dashboard!$D$13,10,(NPV(Dashboard!$D$13,AI12:AI20)+IF(AI11="-",,AI11)),,1)</f>
        <v>7.1186912300927998E-3</v>
      </c>
      <c r="AJ46" s="102">
        <f>-PMT(Dashboard!$D$13,10,(NPV(Dashboard!$D$13,AJ12:AJ20)+IF(AJ11="-",,AJ11)),,1)</f>
        <v>8.0971832289115017E-3</v>
      </c>
      <c r="AK46" s="108">
        <f>-PMT(Dashboard!$D$13,10,(NPV(Dashboard!$D$13,AK12:AK20)+IF(AK11="-",,AK11)),,1)</f>
        <v>5.5059383429573554E-3</v>
      </c>
      <c r="AL46" s="109">
        <f>-PMT(Dashboard!$D$13,10,(NPV(Dashboard!$D$13,AL12:AL20)+IF(AL11="-",,AL11)),,1)</f>
        <v>22.873279131984035</v>
      </c>
      <c r="AM46" s="111">
        <f>-PMT(Dashboard!$D$13,10,(NPV(Dashboard!$D$13,AM12:AM20)+IF(AM11="-",,AM11)),,1)</f>
        <v>85.767467460963246</v>
      </c>
      <c r="AN46" s="109">
        <f>-PMT(Dashboard!$D$15,10,(NPV(Dashboard!$D$15,AN12:AN20)+IF(AN11="-",,AN11)),,1)</f>
        <v>23.58057396601512</v>
      </c>
      <c r="AO46" s="119">
        <f>-PMT(Dashboard!$D$13,10,(NPV(Dashboard!$D$13,AO12:AO20)+IF(AO11="-",,AO11)),,1)</f>
        <v>101.63980083121103</v>
      </c>
      <c r="AP46" s="112">
        <f>-PMT(Dashboard!$D$13,10,(NPV(Dashboard!$D$13,AP12:AP20)+IF(AP11="-",,AP11)),,1)</f>
        <v>55.410122151285897</v>
      </c>
      <c r="AQ46" s="101">
        <f>-PMT(Dashboard!$D$13,10,(NPV(Dashboard!$D$13,AQ12:AQ20)+IF(AQ11="-",,AQ11)),,1)</f>
        <v>3.7824040244246837E-3</v>
      </c>
      <c r="AR46" s="103">
        <f>-PMT(Dashboard!$D$13,10,(NPV(Dashboard!$D$13,AR12:AR20)+IF(AR11="-",,AR11)),,1)</f>
        <v>3.0670516843812256E-3</v>
      </c>
      <c r="AT46" s="92" t="s">
        <v>21</v>
      </c>
      <c r="AU46" s="79">
        <v>10</v>
      </c>
      <c r="AV46" s="101">
        <f>-PMT(Dashboard!$D$13,10,(NPV(Dashboard!$D$13,AV12:AV20)+IF(AV11="-",,AV11)),,1)</f>
        <v>3.8566402953405861E-2</v>
      </c>
      <c r="AW46" s="102">
        <f>-PMT(Dashboard!$D$13,10,(NPV(Dashboard!$D$13,AW12:AW20)+IF(AW11="-",,AW11)),,1)</f>
        <v>2.7526075637488674E-2</v>
      </c>
      <c r="AX46" s="102">
        <f>-PMT(Dashboard!$D$13,10,(NPV(Dashboard!$D$13,AX12:AX20)+IF(AX11="-",,AX11)),,1)</f>
        <v>2.9105428983184713E-2</v>
      </c>
      <c r="AY46" s="108">
        <f>-PMT(Dashboard!$D$13,10,(NPV(Dashboard!$D$13,AY12:AY20)+IF(AY11="-",,AY11)),,1)</f>
        <v>1.9888906847191513E-2</v>
      </c>
      <c r="AZ46" s="109">
        <f>-PMT(Dashboard!$D$13,10,(NPV(Dashboard!$D$13,AZ12:AZ20)+IF(AZ11="-",,AZ11)),,1)</f>
        <v>98.586303248610221</v>
      </c>
      <c r="BA46" s="111">
        <f>-PMT(Dashboard!$D$13,10,(NPV(Dashboard!$D$13,BA12:BA20)+IF(BA11="-",,BA11)),,1)</f>
        <v>295.80998530818118</v>
      </c>
      <c r="BB46" s="109">
        <f>-PMT(Dashboard!$D$15,10,(NPV(Dashboard!$D$15,BB12:BB20)+IF(BB11="-",,BB11)),,1)</f>
        <v>99.768499902853037</v>
      </c>
      <c r="BC46" s="119">
        <f>-PMT(Dashboard!$D$13,10,(NPV(Dashboard!$D$13,BC12:BC20)+IF(BC11="-",,BC11)),,1)</f>
        <v>350.55329113327798</v>
      </c>
      <c r="BD46" s="112">
        <f>-PMT(Dashboard!$D$13,10,(NPV(Dashboard!$D$13,BD12:BD20)+IF(BD11="-",,BD11)),,1)</f>
        <v>206.74938410665558</v>
      </c>
      <c r="BE46" s="101">
        <f>-PMT(Dashboard!$D$13,10,(NPV(Dashboard!$D$13,BE12:BE20)+IF(BE11="-",,BE11)),,1)</f>
        <v>3.7314002078245451E-2</v>
      </c>
      <c r="BF46" s="102">
        <f>-PMT(Dashboard!$D$13,10,(NPV(Dashboard!$D$13,BF12:BF20)+IF(BF11="-",,BF11)),,1)</f>
        <v>2.6677693952035546E-2</v>
      </c>
      <c r="BG46" s="102">
        <f>-PMT(Dashboard!$D$13,10,(NPV(Dashboard!$D$13,BG12:BG20)+IF(BG11="-",,BG11)),,1)</f>
        <v>2.8742766261673245E-2</v>
      </c>
      <c r="BH46" s="108">
        <f>-PMT(Dashboard!$D$13,10,(NPV(Dashboard!$D$13,BH12:BH20)+IF(BH11="-",,BH11)),,1)</f>
        <v>1.9675453513393653E-2</v>
      </c>
      <c r="BI46" s="109">
        <f>-PMT(Dashboard!$D$13,10,(NPV(Dashboard!$D$13,BI12:BI20)+IF(BI11="-",,BI11)),,1)</f>
        <v>72.608792682015192</v>
      </c>
      <c r="BJ46" s="111">
        <f>-PMT(Dashboard!$D$13,10,(NPV(Dashboard!$D$13,BJ12:BJ20)+IF(BJ11="-",,BJ11)),,1)</f>
        <v>278.36188002709883</v>
      </c>
      <c r="BK46" s="109">
        <f>-PMT(Dashboard!$D$15,10,(NPV(Dashboard!$D$15,BK12:BK20)+IF(BK11="-",,BK11)),,1)</f>
        <v>74.858845889591976</v>
      </c>
      <c r="BL46" s="119">
        <f>-PMT(Dashboard!$D$13,10,(NPV(Dashboard!$D$13,BL12:BL20)+IF(BL11="-",,BL11)),,1)</f>
        <v>329.87619761342592</v>
      </c>
      <c r="BM46" s="112">
        <f>-PMT(Dashboard!$D$13,10,(NPV(Dashboard!$D$13,BM12:BM20)+IF(BM11="-",,BM11)),,1)</f>
        <v>178.95706613840866</v>
      </c>
      <c r="BO46" s="92" t="s">
        <v>21</v>
      </c>
      <c r="BP46" s="79">
        <v>10</v>
      </c>
      <c r="BQ46" s="121">
        <f>-PMT(Dashboard!$D$13,10,(NPV(Dashboard!$D$13,BQ12:BQ20)+IF(BQ11="-",,BQ11)),,1)</f>
        <v>102.37200099360342</v>
      </c>
      <c r="BR46" s="109">
        <f>-PMT(Dashboard!$D$13,10,(NPV(Dashboard!$D$13,BR12:BR20)+IF(BR11="-",,BR11)),,1)</f>
        <v>1.0251177180127682</v>
      </c>
      <c r="BS46" s="119">
        <f>-PMT(Dashboard!$D$13,10,(NPV(Dashboard!$D$13,BS12:BS20)+IF(BS11="-",,BS11)),,1)</f>
        <v>9.0742801722804174</v>
      </c>
      <c r="BT46" s="112">
        <f>-PMT(Dashboard!$D$13,10,(NPV(Dashboard!$D$13,BT12:BT20)+IF(BT11="-",,BT11)),,1)</f>
        <v>5.0496989451465923</v>
      </c>
      <c r="BU46" s="109">
        <f>-PMT(Dashboard!$D$13,10,(NPV(Dashboard!$D$13,BU12:BU20)+IF(BU11="-",,BU11)),,1)</f>
        <v>0.52714571284898981</v>
      </c>
      <c r="BV46" s="119">
        <f>-PMT(Dashboard!$D$13,10,(NPV(Dashboard!$D$13,BV12:BV20)+IF(BV11="-",,BV11)),,1)</f>
        <v>7.9814976098964445</v>
      </c>
      <c r="BW46" s="112">
        <f>-PMT(Dashboard!$D$13,10,(NPV(Dashboard!$D$13,BW12:BW20)+IF(BW11="-",,BW11)),,1)</f>
        <v>4.2543216613727175</v>
      </c>
      <c r="BX46" s="112">
        <f>-PMT(Dashboard!$D$13,10,(NPV(Dashboard!$D$13,BX12:BX20)+IF(BX11="-",,BX11)),,1)</f>
        <v>5.8899688496189873</v>
      </c>
      <c r="BY46" s="112">
        <f>-PMT(Dashboard!$D$13,10,(NPV(Dashboard!$D$13,BY12:BY20)+IF(BY11="-",,BY11)),,1)</f>
        <v>4.9622407858251387</v>
      </c>
    </row>
    <row r="47" spans="2:77" x14ac:dyDescent="0.2">
      <c r="B47" s="92" t="s">
        <v>22</v>
      </c>
      <c r="C47" s="79">
        <v>15</v>
      </c>
      <c r="D47" s="101">
        <f>-PMT(Dashboard!$D$13,15,(NPV(Dashboard!$D$13,D12:D25)+IF(D11="-",,D11)),,1)</f>
        <v>6.3774411758336452E-2</v>
      </c>
      <c r="E47" s="102">
        <f>-PMT(Dashboard!$D$13,15,(NPV(Dashboard!$D$13,E12:E25)+IF(E11="-",,E11)),,1)</f>
        <v>5.8958825387170379E-2</v>
      </c>
      <c r="F47" s="102">
        <f>-PMT(Dashboard!$D$13,15,(NPV(Dashboard!$D$13,F12:F25)+IF(F11="-",,F11)),,1)</f>
        <v>4.8980926593914668E-2</v>
      </c>
      <c r="G47" s="102">
        <f>-PMT(Dashboard!$D$13,15,(NPV(Dashboard!$D$13,G12:G25)+IF(G11="-",,G11)),,1)</f>
        <v>4.198480561183935E-2</v>
      </c>
      <c r="H47" s="107">
        <f>-PMT(Dashboard!$D$13,15,(NPV(Dashboard!$D$13,H12:H25)+IF(H11="-",,H11)),,1)</f>
        <v>4.2867698071754924E-3</v>
      </c>
      <c r="I47" s="101">
        <f>-PMT(Dashboard!$D$13,15,(NPV(Dashboard!$D$13,I12:I25)+IF(I11="-",,I11)),,1)</f>
        <v>7.9386562178013154E-2</v>
      </c>
      <c r="J47" s="102">
        <f>-PMT(Dashboard!$D$13,15,(NPV(Dashboard!$D$13,J12:J25)+IF(J11="-",,J11)),,1)</f>
        <v>7.3769662234685035E-2</v>
      </c>
      <c r="K47" s="102">
        <f>-PMT(Dashboard!$D$13,15,(NPV(Dashboard!$D$13,K12:K25)+IF(K11="-",,K11)),,1)</f>
        <v>6.2131441082231564E-2</v>
      </c>
      <c r="L47" s="108">
        <f>-PMT(Dashboard!$D$13,15,(NPV(Dashboard!$D$13,L12:L25)+IF(L11="-",,L11)),,1)</f>
        <v>5.3971165568738912E-2</v>
      </c>
      <c r="M47" s="109">
        <f>-PMT(Dashboard!$D$13,15,(NPV(Dashboard!$D$13,M12:M25)+IF(M11="-",,M11)),,1)</f>
        <v>87.623700806565395</v>
      </c>
      <c r="N47" s="110">
        <f>-PMT(Dashboard!$D$13,15,(NPV(Dashboard!$D$13,N12:N25)+IF(N11="-",,N11)),,1)</f>
        <v>55.375649913159563</v>
      </c>
      <c r="O47" s="109">
        <f>-PMT(Dashboard!$D$13,15,(NPV(Dashboard!$D$13,O12:O25)+IF(O11="-",,O11)),,1)</f>
        <v>94.633596871090617</v>
      </c>
      <c r="P47" s="111">
        <f>-PMT(Dashboard!$D$13,15,(NPV(Dashboard!$D$13,P12:P25)+IF(P11="-",,P11)),,1)</f>
        <v>65.623600587648681</v>
      </c>
      <c r="Q47" s="112">
        <f>-PMT(Dashboard!$D$13,15,(NPV(Dashboard!$D$13,Q12:Q25)+IF(Q11="-",,Q11)),,1)</f>
        <v>80.128598729369642</v>
      </c>
      <c r="R47" s="101">
        <f>-PMT(Dashboard!$D$13,15,(NPV(Dashboard!$D$13,R12:R25)+IF(R11="-",,R11)),,1)</f>
        <v>4.8102370115362149E-2</v>
      </c>
      <c r="S47" s="102">
        <f>-PMT(Dashboard!$D$13,15,(NPV(Dashboard!$D$13,S12:S25)+IF(S11="-",,S11)),,1)</f>
        <v>4.9127533124863149E-2</v>
      </c>
      <c r="T47" s="102">
        <f>-PMT(Dashboard!$D$13,15,(NPV(Dashboard!$D$13,T12:T25)+IF(T11="-",,T11)),,1)</f>
        <v>4.6859683667720482E-2</v>
      </c>
      <c r="U47" s="103">
        <f>-PMT(Dashboard!$D$13,15,(NPV(Dashboard!$D$13,U12:U25)+IF(U11="-",,U11)),,1)</f>
        <v>4.7157454240900003E-2</v>
      </c>
      <c r="W47" s="92" t="s">
        <v>22</v>
      </c>
      <c r="X47" s="79">
        <v>15</v>
      </c>
      <c r="Y47" s="101">
        <f>-PMT(Dashboard!$D$13,15,(NPV(Dashboard!$D$13,Y12:Y25)+IF(Y11="-",,Y11)),,1)</f>
        <v>7.3436528815037233E-3</v>
      </c>
      <c r="Z47" s="102">
        <f>-PMT(Dashboard!$D$13,15,(NPV(Dashboard!$D$13,Z12:Z25)+IF(Z11="-",,Z11)),,1)</f>
        <v>5.2388849510081438E-3</v>
      </c>
      <c r="AA47" s="102">
        <f>-PMT(Dashboard!$D$13,15,(NPV(Dashboard!$D$13,AA12:AA25)+IF(AA11="-",,AA11)),,1)</f>
        <v>5.8431778708768981E-3</v>
      </c>
      <c r="AB47" s="108">
        <f>-PMT(Dashboard!$D$13,15,(NPV(Dashboard!$D$13,AB12:AB25)+IF(AB11="-",,AB11)),,1)</f>
        <v>3.9645228990449408E-3</v>
      </c>
      <c r="AC47" s="109">
        <f>-PMT(Dashboard!$D$13,15,(NPV(Dashboard!$D$13,AC12:AC25)+IF(AC11="-",,AC11)),,1)</f>
        <v>22.475413189813672</v>
      </c>
      <c r="AD47" s="111">
        <f>-PMT(Dashboard!$D$13,15,(NPV(Dashboard!$D$13,AD12:AD25)+IF(AD11="-",,AD11)),,1)</f>
        <v>100.98726312367937</v>
      </c>
      <c r="AE47" s="109">
        <f>-PMT(Dashboard!$D$15,15,(NPV(Dashboard!$D$15,AE12:AE25)+IF(AE11="-",,AE11)),,1)</f>
        <v>21.74791541051416</v>
      </c>
      <c r="AF47" s="119">
        <f>-PMT(Dashboard!$D$13,15,(NPV(Dashboard!$D$13,AF12:AF25)+IF(AF11="-",,AF11)),,1)</f>
        <v>119.67620840677901</v>
      </c>
      <c r="AG47" s="112">
        <f>-PMT(Dashboard!$D$13,15,(NPV(Dashboard!$D$13,AG12:AG25)+IF(AG11="-",,AG11)),,1)</f>
        <v>64.544810449723471</v>
      </c>
      <c r="AH47" s="101">
        <f>-PMT(Dashboard!$D$13,15,(NPV(Dashboard!$D$13,AH12:AH25)+IF(AH11="-",,AH11)),,1)</f>
        <v>7.3113904304501097E-3</v>
      </c>
      <c r="AI47" s="102">
        <f>-PMT(Dashboard!$D$13,15,(NPV(Dashboard!$D$13,AI12:AI25)+IF(AI11="-",,AI11)),,1)</f>
        <v>5.2192593472323951E-3</v>
      </c>
      <c r="AJ47" s="102">
        <f>-PMT(Dashboard!$D$13,15,(NPV(Dashboard!$D$13,AJ12:AJ25)+IF(AJ11="-",,AJ11)),,1)</f>
        <v>5.9448994970969001E-3</v>
      </c>
      <c r="AK47" s="108">
        <f>-PMT(Dashboard!$D$13,15,(NPV(Dashboard!$D$13,AK12:AK25)+IF(AK11="-",,AK11)),,1)</f>
        <v>4.0397819011822574E-3</v>
      </c>
      <c r="AL47" s="109">
        <f>-PMT(Dashboard!$D$13,15,(NPV(Dashboard!$D$13,AL12:AL25)+IF(AL11="-",,AL11)),,1)</f>
        <v>16.472014117738738</v>
      </c>
      <c r="AM47" s="111">
        <f>-PMT(Dashboard!$D$13,15,(NPV(Dashboard!$D$13,AM12:AM25)+IF(AM11="-",,AM11)),,1)</f>
        <v>120.89475109690116</v>
      </c>
      <c r="AN47" s="109">
        <f>-PMT(Dashboard!$D$15,15,(NPV(Dashboard!$D$15,AN12:AN25)+IF(AN11="-",,AN11)),,1)</f>
        <v>16.238554925157178</v>
      </c>
      <c r="AO47" s="119">
        <f>-PMT(Dashboard!$D$13,15,(NPV(Dashboard!$D$13,AO12:AO25)+IF(AO11="-",,AO11)),,1)</f>
        <v>143.26782388229631</v>
      </c>
      <c r="AP47" s="112">
        <f>-PMT(Dashboard!$D$13,15,(NPV(Dashboard!$D$13,AP12:AP25)+IF(AP11="-",,AP11)),,1)</f>
        <v>69.588679927578838</v>
      </c>
      <c r="AQ47" s="101">
        <f>-PMT(Dashboard!$D$13,15,(NPV(Dashboard!$D$13,AQ12:AQ25)+IF(AQ11="-",,AQ11)),,1)</f>
        <v>2.8159483390778079E-3</v>
      </c>
      <c r="AR47" s="103">
        <f>-PMT(Dashboard!$D$13,15,(NPV(Dashboard!$D$13,AR12:AR25)+IF(AR11="-",,AR11)),,1)</f>
        <v>2.3007929135543848E-3</v>
      </c>
      <c r="AT47" s="92" t="s">
        <v>22</v>
      </c>
      <c r="AU47" s="79">
        <v>15</v>
      </c>
      <c r="AV47" s="101">
        <f>-PMT(Dashboard!$D$13,15,(NPV(Dashboard!$D$13,AV12:AV25)+IF(AV11="-",,AV11)),,1)</f>
        <v>2.777329521723889E-2</v>
      </c>
      <c r="AW47" s="102">
        <f>-PMT(Dashboard!$D$13,15,(NPV(Dashboard!$D$13,AW12:AW25)+IF(AW11="-",,AW11)),,1)</f>
        <v>1.9822689343770052E-2</v>
      </c>
      <c r="AX47" s="102">
        <f>-PMT(Dashboard!$D$13,15,(NPV(Dashboard!$D$13,AX12:AX25)+IF(AX11="-",,AX11)),,1)</f>
        <v>2.0960048375550756E-2</v>
      </c>
      <c r="AY47" s="108">
        <f>-PMT(Dashboard!$D$13,15,(NPV(Dashboard!$D$13,AY12:AY25)+IF(AY11="-",,AY11)),,1)</f>
        <v>1.4322841621568244E-2</v>
      </c>
      <c r="AZ47" s="109">
        <f>-PMT(Dashboard!$D$13,15,(NPV(Dashboard!$D$13,AZ12:AZ25)+IF(AZ11="-",,AZ11)),,1)</f>
        <v>70.996159735402202</v>
      </c>
      <c r="BA47" s="111">
        <f>-PMT(Dashboard!$D$13,15,(NPV(Dashboard!$D$13,BA12:BA25)+IF(BA11="-",,BA11)),,1)</f>
        <v>327.85116554962451</v>
      </c>
      <c r="BB47" s="109">
        <f>-PMT(Dashboard!$D$15,15,(NPV(Dashboard!$D$15,BB12:BB25)+IF(BB11="-",,BB11)),,1)</f>
        <v>68.704700225191246</v>
      </c>
      <c r="BC47" s="119">
        <f>-PMT(Dashboard!$D$13,15,(NPV(Dashboard!$D$13,BC12:BC25)+IF(BC11="-",,BC11)),,1)</f>
        <v>388.52408908903527</v>
      </c>
      <c r="BD47" s="112">
        <f>-PMT(Dashboard!$D$13,15,(NPV(Dashboard!$D$13,BD12:BD25)+IF(BD11="-",,BD11)),,1)</f>
        <v>208.47871414453635</v>
      </c>
      <c r="BE47" s="101">
        <f>-PMT(Dashboard!$D$13,15,(NPV(Dashboard!$D$13,BE12:BE25)+IF(BE11="-",,BE11)),,1)</f>
        <v>2.7343597920639715E-2</v>
      </c>
      <c r="BF47" s="102">
        <f>-PMT(Dashboard!$D$13,15,(NPV(Dashboard!$D$13,BF12:BF25)+IF(BF11="-",,BF11)),,1)</f>
        <v>1.9537598576996079E-2</v>
      </c>
      <c r="BG47" s="102">
        <f>-PMT(Dashboard!$D$13,15,(NPV(Dashboard!$D$13,BG12:BG25)+IF(BG11="-",,BG11)),,1)</f>
        <v>2.1074940313804278E-2</v>
      </c>
      <c r="BH47" s="108">
        <f>-PMT(Dashboard!$D$13,15,(NPV(Dashboard!$D$13,BH12:BH25)+IF(BH11="-",,BH11)),,1)</f>
        <v>1.442047809207451E-2</v>
      </c>
      <c r="BI47" s="109">
        <f>-PMT(Dashboard!$D$13,15,(NPV(Dashboard!$D$13,BI12:BI25)+IF(BI11="-",,BI11)),,1)</f>
        <v>52.288657486705411</v>
      </c>
      <c r="BJ47" s="111">
        <f>-PMT(Dashboard!$D$13,15,(NPV(Dashboard!$D$13,BJ12:BJ25)+IF(BJ11="-",,BJ11)),,1)</f>
        <v>392.64277571879904</v>
      </c>
      <c r="BK47" s="109">
        <f>-PMT(Dashboard!$D$15,15,(NPV(Dashboard!$D$15,BK12:BK25)+IF(BK11="-",,BK11)),,1)</f>
        <v>51.550886011679232</v>
      </c>
      <c r="BL47" s="119">
        <f>-PMT(Dashboard!$D$13,15,(NPV(Dashboard!$D$13,BL12:BL25)+IF(BL11="-",,BL11)),,1)</f>
        <v>465.30619013598175</v>
      </c>
      <c r="BM47" s="112">
        <f>-PMT(Dashboard!$D$13,15,(NPV(Dashboard!$D$13,BM12:BM25)+IF(BM11="-",,BM11)),,1)</f>
        <v>225.35757687784502</v>
      </c>
      <c r="BO47" s="92" t="s">
        <v>22</v>
      </c>
      <c r="BP47" s="79">
        <v>15</v>
      </c>
      <c r="BQ47" s="121">
        <f>-PMT(Dashboard!$D$13,15,(NPV(Dashboard!$D$13,BQ12:BQ25)+IF(BQ11="-",,BQ11)),,1)</f>
        <v>107.05487813959469</v>
      </c>
      <c r="BR47" s="109">
        <f>-PMT(Dashboard!$D$13,15,(NPV(Dashboard!$D$13,BR12:BR25)+IF(BR11="-",,BR11)),,1)</f>
        <v>0.73823055391471382</v>
      </c>
      <c r="BS47" s="119">
        <f>-PMT(Dashboard!$D$13,15,(NPV(Dashboard!$D$13,BS12:BS25)+IF(BS11="-",,BS11)),,1)</f>
        <v>7.5213268723620494</v>
      </c>
      <c r="BT47" s="112">
        <f>-PMT(Dashboard!$D$13,15,(NPV(Dashboard!$D$13,BT12:BT25)+IF(BT11="-",,BT11)),,1)</f>
        <v>4.1297787131383821</v>
      </c>
      <c r="BU47" s="109">
        <f>-PMT(Dashboard!$D$13,15,(NPV(Dashboard!$D$13,BU12:BU25)+IF(BU11="-",,BU11)),,1)</f>
        <v>0.379619886333317</v>
      </c>
      <c r="BV47" s="119">
        <f>-PMT(Dashboard!$D$13,15,(NPV(Dashboard!$D$13,BV12:BV25)+IF(BV11="-",,BV11)),,1)</f>
        <v>7.3390350698124402</v>
      </c>
      <c r="BW47" s="112">
        <f>-PMT(Dashboard!$D$13,15,(NPV(Dashboard!$D$13,BW12:BW25)+IF(BW11="-",,BW11)),,1)</f>
        <v>3.859327478072879</v>
      </c>
      <c r="BX47" s="112">
        <f>-PMT(Dashboard!$D$13,15,(NPV(Dashboard!$D$13,BX12:BX25)+IF(BX11="-",,BX11)),,1)</f>
        <v>4.8169738910046087</v>
      </c>
      <c r="BY47" s="112">
        <f>-PMT(Dashboard!$D$13,15,(NPV(Dashboard!$D$13,BY12:BY25)+IF(BY11="-",,BY11)),,1)</f>
        <v>4.5015195704242066</v>
      </c>
    </row>
    <row r="48" spans="2:77" ht="13.5" thickBot="1" x14ac:dyDescent="0.25">
      <c r="B48" s="93" t="s">
        <v>23</v>
      </c>
      <c r="C48" s="79">
        <v>30</v>
      </c>
      <c r="D48" s="104">
        <f>-PMT(Dashboard!$D$13,30,(NPV(Dashboard!$D$13,D12:D40)+IF(D11="-",,D11)),,1)</f>
        <v>7.9554600916818194E-2</v>
      </c>
      <c r="E48" s="105">
        <f>-PMT(Dashboard!$D$13,30,(NPV(Dashboard!$D$13,E12:E40)+IF(E11="-",,E11)),,1)</f>
        <v>7.0036412850676591E-2</v>
      </c>
      <c r="F48" s="105">
        <f>-PMT(Dashboard!$D$13,30,(NPV(Dashboard!$D$13,F12:F40)+IF(F11="-",,F11)),,1)</f>
        <v>7.2769545204959887E-2</v>
      </c>
      <c r="G48" s="105">
        <f>-PMT(Dashboard!$D$13,30,(NPV(Dashboard!$D$13,G12:G40)+IF(G11="-",,G11)),,1)</f>
        <v>6.0227532455078593E-2</v>
      </c>
      <c r="H48" s="113">
        <f>-PMT(Dashboard!$D$13,30,(NPV(Dashboard!$D$13,H12:H40)+IF(H11="-",,H11)),,1)</f>
        <v>4.9590495348543493E-3</v>
      </c>
      <c r="I48" s="104">
        <f>-PMT(Dashboard!$D$13,30,(NPV(Dashboard!$D$13,I12:I40)+IF(I11="-",,I11)),,1)</f>
        <v>9.8576721886830837E-2</v>
      </c>
      <c r="J48" s="105">
        <f>-PMT(Dashboard!$D$13,30,(NPV(Dashboard!$D$13,J12:J40)+IF(J11="-",,J11)),,1)</f>
        <v>8.7474707326483311E-2</v>
      </c>
      <c r="K48" s="105">
        <f>-PMT(Dashboard!$D$13,30,(NPV(Dashboard!$D$13,K12:K40)+IF(K11="-",,K11)),,1)</f>
        <v>9.0662632904519341E-2</v>
      </c>
      <c r="L48" s="114">
        <f>-PMT(Dashboard!$D$13,30,(NPV(Dashboard!$D$13,L12:L40)+IF(L11="-",,L11)),,1)</f>
        <v>7.6033629233057801E-2</v>
      </c>
      <c r="M48" s="115">
        <f>-PMT(Dashboard!$D$13,30,(NPV(Dashboard!$D$13,M12:M40)+IF(M11="-",,M11)),,1)</f>
        <v>109.65657995846603</v>
      </c>
      <c r="N48" s="116">
        <f>-PMT(Dashboard!$D$13,30,(NPV(Dashboard!$D$13,N12:N40)+IF(N11="-",,N11)),,1)</f>
        <v>97.52039324098898</v>
      </c>
      <c r="O48" s="115">
        <f>-PMT(Dashboard!$D$13,30,(NPV(Dashboard!$D$13,O12:O40)+IF(O11="-",,O11)),,1)</f>
        <v>118.42910635514329</v>
      </c>
      <c r="P48" s="117">
        <f>-PMT(Dashboard!$D$13,30,(NPV(Dashboard!$D$13,P12:P40)+IF(P11="-",,P11)),,1)</f>
        <v>115.5677512631102</v>
      </c>
      <c r="Q48" s="118">
        <f>-PMT(Dashboard!$D$13,30,(NPV(Dashboard!$D$13,Q12:Q40)+IF(Q11="-",,Q11)),,1)</f>
        <v>116.99842880912671</v>
      </c>
      <c r="R48" s="104">
        <f>-PMT(Dashboard!$D$13,30,(NPV(Dashboard!$D$13,R12:R40)+IF(R11="-",,R11)),,1)</f>
        <v>5.0947790482989905E-2</v>
      </c>
      <c r="S48" s="105">
        <f>-PMT(Dashboard!$D$13,30,(NPV(Dashboard!$D$13,S12:S40)+IF(S11="-",,S11)),,1)</f>
        <v>5.2033595404737162E-2</v>
      </c>
      <c r="T48" s="105">
        <f>-PMT(Dashboard!$D$13,30,(NPV(Dashboard!$D$13,T12:T40)+IF(T11="-",,T11)),,1)</f>
        <v>4.9631594864797721E-2</v>
      </c>
      <c r="U48" s="106">
        <f>-PMT(Dashboard!$D$13,30,(NPV(Dashboard!$D$13,U12:U40)+IF(U11="-",,U11)),,1)</f>
        <v>4.9946979589873958E-2</v>
      </c>
      <c r="W48" s="93" t="s">
        <v>23</v>
      </c>
      <c r="X48" s="79">
        <v>30</v>
      </c>
      <c r="Y48" s="104">
        <f>-PMT(Dashboard!$D$13,30,(NPV(Dashboard!$D$13,Y12:Y40)+IF(Y11="-",,Y11)),,1)</f>
        <v>4.5662594645855406E-3</v>
      </c>
      <c r="Z48" s="105">
        <f>-PMT(Dashboard!$D$13,30,(NPV(Dashboard!$D$13,Z12:Z40)+IF(Z11="-",,Z11)),,1)</f>
        <v>3.2575216145724578E-3</v>
      </c>
      <c r="AA48" s="105">
        <f>-PMT(Dashboard!$D$13,30,(NPV(Dashboard!$D$13,AA12:AA40)+IF(AA11="-",,AA11)),,1)</f>
        <v>3.6332689857046991E-3</v>
      </c>
      <c r="AB48" s="114">
        <f>-PMT(Dashboard!$D$13,30,(NPV(Dashboard!$D$13,AB12:AB40)+IF(AB11="-",,AB11)),,1)</f>
        <v>2.4651274375897783E-3</v>
      </c>
      <c r="AC48" s="115">
        <f>-PMT(Dashboard!$D$13,30,(NPV(Dashboard!$D$13,AC12:AC40)+IF(AC11="-",,AC11)),,1)</f>
        <v>13.975138783716941</v>
      </c>
      <c r="AD48" s="117">
        <f>-PMT(Dashboard!$D$13,30,(NPV(Dashboard!$D$13,AD12:AD40)+IF(AD11="-",,AD11)),,1)</f>
        <v>62.793551585551938</v>
      </c>
      <c r="AE48" s="115">
        <f>-PMT(Dashboard!$D$15,30,(NPV(Dashboard!$D$15,AE12:AE40)+IF(AE11="-",,AE11)),,1)</f>
        <v>11.958508147563554</v>
      </c>
      <c r="AF48" s="120">
        <f>-PMT(Dashboard!$D$13,30,(NPV(Dashboard!$D$13,AF12:AF40)+IF(AF11="-",,AF11)),,1)</f>
        <v>74.41427694649802</v>
      </c>
      <c r="AG48" s="118">
        <f>-PMT(Dashboard!$D$13,30,(NPV(Dashboard!$D$13,AG12:AG40)+IF(AG11="-",,AG11)),,1)</f>
        <v>40.133753101028844</v>
      </c>
      <c r="AH48" s="104">
        <f>-PMT(Dashboard!$D$13,30,(NPV(Dashboard!$D$13,AH12:AH40)+IF(AH11="-",,AH11)),,1)</f>
        <v>4.5461987775063167E-3</v>
      </c>
      <c r="AI48" s="105">
        <f>-PMT(Dashboard!$D$13,30,(NPV(Dashboard!$D$13,AI12:AI40)+IF(AI11="-",,AI11)),,1)</f>
        <v>3.2453184780087824E-3</v>
      </c>
      <c r="AJ48" s="105">
        <f>-PMT(Dashboard!$D$13,30,(NPV(Dashboard!$D$13,AJ12:AJ40)+IF(AJ11="-",,AJ11)),,1)</f>
        <v>3.6965191618738382E-3</v>
      </c>
      <c r="AK48" s="114">
        <f>-PMT(Dashboard!$D$13,30,(NPV(Dashboard!$D$13,AK12:AK40)+IF(AK11="-",,AK11)),,1)</f>
        <v>2.5119232402168786E-3</v>
      </c>
      <c r="AL48" s="115">
        <f>-PMT(Dashboard!$D$13,30,(NPV(Dashboard!$D$13,AL12:AL40)+IF(AL11="-",,AL11)),,1)</f>
        <v>10.242244776486446</v>
      </c>
      <c r="AM48" s="117">
        <f>-PMT(Dashboard!$D$13,30,(NPV(Dashboard!$D$13,AM12:AM40)+IF(AM11="-",,AM11)),,1)</f>
        <v>75.554130013680222</v>
      </c>
      <c r="AN48" s="115">
        <f>-PMT(Dashboard!$D$15,30,(NPV(Dashboard!$D$15,AN12:AN40)+IF(AN11="-",,AN11)),,1)</f>
        <v>8.9290806825222724</v>
      </c>
      <c r="AO48" s="120">
        <f>-PMT(Dashboard!$D$13,30,(NPV(Dashboard!$D$13,AO12:AO40)+IF(AO11="-",,AO11)),,1)</f>
        <v>89.536358643923933</v>
      </c>
      <c r="AP48" s="118">
        <f>-PMT(Dashboard!$D$13,30,(NPV(Dashboard!$D$13,AP12:AP40)+IF(AP11="-",,AP11)),,1)</f>
        <v>43.461877284719456</v>
      </c>
      <c r="AQ48" s="104">
        <f>-PMT(Dashboard!$D$13,30,(NPV(Dashboard!$D$13,AQ12:AQ40)+IF(AQ11="-",,AQ11)),,1)</f>
        <v>1.9018905173608799E-3</v>
      </c>
      <c r="AR48" s="106">
        <f>-PMT(Dashboard!$D$13,30,(NPV(Dashboard!$D$13,AR12:AR40)+IF(AR11="-",,AR11)),,1)</f>
        <v>1.5815685501483919E-3</v>
      </c>
      <c r="AT48" s="93" t="s">
        <v>23</v>
      </c>
      <c r="AU48" s="79">
        <v>30</v>
      </c>
      <c r="AV48" s="104">
        <f>-PMT(Dashboard!$D$13,30,(NPV(Dashboard!$D$13,AV12:AV40)+IF(AV11="-",,AV11)),,1)</f>
        <v>1.7269344588421928E-2</v>
      </c>
      <c r="AW48" s="105">
        <f>-PMT(Dashboard!$D$13,30,(NPV(Dashboard!$D$13,AW12:AW40)+IF(AW11="-",,AW11)),,1)</f>
        <v>1.2325683728530821E-2</v>
      </c>
      <c r="AX48" s="105">
        <f>-PMT(Dashboard!$D$13,30,(NPV(Dashboard!$D$13,AX12:AX40)+IF(AX11="-",,AX11)),,1)</f>
        <v>1.3032889873388399E-2</v>
      </c>
      <c r="AY48" s="114">
        <f>-PMT(Dashboard!$D$13,30,(NPV(Dashboard!$D$13,AY12:AY40)+IF(AY11="-",,AY11)),,1)</f>
        <v>8.9058963120345214E-3</v>
      </c>
      <c r="AZ48" s="115">
        <f>-PMT(Dashboard!$D$13,30,(NPV(Dashboard!$D$13,AZ12:AZ40)+IF(AZ11="-",,AZ11)),,1)</f>
        <v>44.145181093394086</v>
      </c>
      <c r="BA48" s="117">
        <f>-PMT(Dashboard!$D$13,30,(NPV(Dashboard!$D$13,BA12:BA40)+IF(BA11="-",,BA11)),,1)</f>
        <v>203.85678787146452</v>
      </c>
      <c r="BB48" s="115">
        <f>-PMT(Dashboard!$D$15,30,(NPV(Dashboard!$D$15,BB12:BB40)+IF(BB11="-",,BB11)),,1)</f>
        <v>37.778596334876802</v>
      </c>
      <c r="BC48" s="120">
        <f>-PMT(Dashboard!$D$13,30,(NPV(Dashboard!$D$13,BC12:BC40)+IF(BC11="-",,BC11)),,1)</f>
        <v>241.58301429124859</v>
      </c>
      <c r="BD48" s="118">
        <f>-PMT(Dashboard!$D$13,30,(NPV(Dashboard!$D$13,BD12:BD40)+IF(BD11="-",,BD11)),,1)</f>
        <v>129.63138604015592</v>
      </c>
      <c r="BE48" s="104">
        <f>-PMT(Dashboard!$D$13,30,(NPV(Dashboard!$D$13,BE12:BE40)+IF(BE11="-",,BE11)),,1)</f>
        <v>1.700216020768346E-2</v>
      </c>
      <c r="BF48" s="105">
        <f>-PMT(Dashboard!$D$13,30,(NPV(Dashboard!$D$13,BF12:BF40)+IF(BF11="-",,BF11)),,1)</f>
        <v>1.2148415217470556E-2</v>
      </c>
      <c r="BG48" s="105">
        <f>-PMT(Dashboard!$D$13,30,(NPV(Dashboard!$D$13,BG12:BG40)+IF(BG11="-",,BG11)),,1)</f>
        <v>1.3104329306722194E-2</v>
      </c>
      <c r="BH48" s="114">
        <f>-PMT(Dashboard!$D$13,30,(NPV(Dashboard!$D$13,BH12:BH40)+IF(BH11="-",,BH11)),,1)</f>
        <v>8.9666063516744502E-3</v>
      </c>
      <c r="BI48" s="115">
        <f>-PMT(Dashboard!$D$13,30,(NPV(Dashboard!$D$13,BI12:BI40)+IF(BI11="-",,BI11)),,1)</f>
        <v>32.512917071626312</v>
      </c>
      <c r="BJ48" s="117">
        <f>-PMT(Dashboard!$D$13,30,(NPV(Dashboard!$D$13,BJ12:BJ40)+IF(BJ11="-",,BJ11)),,1)</f>
        <v>245.38610957943473</v>
      </c>
      <c r="BK48" s="115">
        <f>-PMT(Dashboard!$D$15,30,(NPV(Dashboard!$D$15,BK12:BK40)+IF(BK11="-",,BK11)),,1)</f>
        <v>28.346242789170919</v>
      </c>
      <c r="BL48" s="120">
        <f>-PMT(Dashboard!$D$13,30,(NPV(Dashboard!$D$13,BL12:BL40)+IF(BL11="-",,BL11)),,1)</f>
        <v>290.79785194486789</v>
      </c>
      <c r="BM48" s="118">
        <f>-PMT(Dashboard!$D$13,30,(NPV(Dashboard!$D$13,BM12:BM40)+IF(BM11="-",,BM11)),,1)</f>
        <v>140.75019439461423</v>
      </c>
      <c r="BO48" s="93" t="s">
        <v>23</v>
      </c>
      <c r="BP48" s="79">
        <v>30</v>
      </c>
      <c r="BQ48" s="122">
        <f>-PMT(Dashboard!$D$13,30,(NPV(Dashboard!$D$13,BQ12:BQ40)+IF(BQ11="-",,BQ11)),,1)</f>
        <v>121.05856949093605</v>
      </c>
      <c r="BR48" s="115">
        <f>-PMT(Dashboard!$D$13,30,(NPV(Dashboard!$D$13,BR12:BR40)+IF(BR11="-",,BR11)),,1)</f>
        <v>0.45902935613277984</v>
      </c>
      <c r="BS48" s="120">
        <f>-PMT(Dashboard!$D$13,30,(NPV(Dashboard!$D$13,BS12:BS40)+IF(BS11="-",,BS11)),,1)</f>
        <v>4.6767365739286202</v>
      </c>
      <c r="BT48" s="118">
        <f>-PMT(Dashboard!$D$13,30,(NPV(Dashboard!$D$13,BT12:BT40)+IF(BT11="-",,BT11)),,1)</f>
        <v>2.5678829650307007</v>
      </c>
      <c r="BU48" s="115">
        <f>-PMT(Dashboard!$D$13,30,(NPV(Dashboard!$D$13,BU12:BU40)+IF(BU11="-",,BU11)),,1)</f>
        <v>0.23604640999309423</v>
      </c>
      <c r="BV48" s="120">
        <f>-PMT(Dashboard!$D$13,30,(NPV(Dashboard!$D$13,BV12:BV40)+IF(BV11="-",,BV11)),,1)</f>
        <v>4.5710896653257249</v>
      </c>
      <c r="BW48" s="118">
        <f>-PMT(Dashboard!$D$13,30,(NPV(Dashboard!$D$13,BW12:BW40)+IF(BW11="-",,BW11)),,1)</f>
        <v>2.4035680376594097</v>
      </c>
      <c r="BX48" s="118">
        <f>-PMT(Dashboard!$D$13,30,(NPV(Dashboard!$D$13,BX12:BX40)+IF(BX11="-",,BX11)),,1)</f>
        <v>2.9951786904118087</v>
      </c>
      <c r="BY48" s="118">
        <f>-PMT(Dashboard!$D$13,30,(NPV(Dashboard!$D$13,BY12:BY40)+IF(BY11="-",,BY11)),,1)</f>
        <v>2.8035217591259358</v>
      </c>
    </row>
    <row r="49" spans="2:77" x14ac:dyDescent="0.2">
      <c r="B49" s="94"/>
      <c r="D49" s="95"/>
      <c r="E49" s="95"/>
      <c r="F49" s="95"/>
      <c r="G49" s="95"/>
      <c r="H49" s="95"/>
      <c r="I49" s="95"/>
      <c r="J49" s="95"/>
      <c r="K49" s="95"/>
      <c r="L49" s="95"/>
      <c r="M49" s="95"/>
      <c r="N49" s="95"/>
      <c r="O49" s="95"/>
      <c r="P49" s="95"/>
      <c r="Q49" s="95"/>
      <c r="R49" s="95"/>
      <c r="S49" s="95"/>
      <c r="T49" s="95"/>
      <c r="U49" s="95"/>
      <c r="W49" s="94"/>
      <c r="Y49" s="95"/>
      <c r="Z49" s="95"/>
      <c r="AA49" s="95"/>
      <c r="AB49" s="95"/>
      <c r="AC49" s="95"/>
      <c r="AD49" s="95"/>
      <c r="AE49" s="95"/>
      <c r="AF49" s="95"/>
      <c r="AG49" s="95"/>
      <c r="AH49" s="95"/>
      <c r="AI49" s="95"/>
      <c r="AJ49" s="95"/>
      <c r="AK49" s="95"/>
      <c r="AL49" s="95"/>
      <c r="AM49" s="95"/>
      <c r="AN49" s="95"/>
      <c r="AO49" s="95"/>
      <c r="AP49" s="95"/>
      <c r="AQ49" s="95"/>
      <c r="AR49" s="95"/>
      <c r="AT49" s="94"/>
      <c r="AV49" s="10"/>
      <c r="AW49" s="95"/>
      <c r="AX49" s="95"/>
      <c r="AY49" s="95"/>
      <c r="BO49" s="94"/>
      <c r="BQ49" s="95"/>
      <c r="BR49" s="10"/>
      <c r="BS49" s="95"/>
      <c r="BU49" s="10"/>
      <c r="BV49" s="95"/>
    </row>
    <row r="50" spans="2:77" ht="15" x14ac:dyDescent="0.3">
      <c r="B50" s="96" t="s">
        <v>116</v>
      </c>
      <c r="C50" s="10"/>
      <c r="D50" s="97" t="s">
        <v>132</v>
      </c>
      <c r="E50" s="97"/>
      <c r="F50" s="95"/>
      <c r="G50" s="95"/>
      <c r="H50" s="95"/>
      <c r="K50" s="10"/>
      <c r="L50" s="95"/>
      <c r="M50" s="95"/>
      <c r="N50" s="95"/>
      <c r="O50" s="95"/>
      <c r="P50" s="95"/>
      <c r="Q50" s="95"/>
      <c r="R50" s="75"/>
      <c r="S50" s="75"/>
      <c r="T50" s="75"/>
      <c r="U50" s="75"/>
      <c r="W50" s="96" t="s">
        <v>116</v>
      </c>
      <c r="X50" s="10"/>
      <c r="Y50" s="97" t="str">
        <f>$D50</f>
        <v>Avoided Costs are in Nominal Dollars</v>
      </c>
      <c r="Z50" s="98"/>
      <c r="AA50" s="95"/>
      <c r="AB50" s="95"/>
      <c r="AC50" s="95"/>
      <c r="AD50" s="95"/>
      <c r="AE50" s="95"/>
      <c r="AF50" s="95"/>
      <c r="AG50" s="95"/>
      <c r="AH50" s="95"/>
      <c r="AI50" s="75"/>
      <c r="AJ50" s="75"/>
      <c r="AK50" s="75"/>
      <c r="AL50" s="75"/>
      <c r="AM50" s="95"/>
      <c r="AN50" s="95"/>
      <c r="AO50" s="95"/>
      <c r="AP50" s="95"/>
      <c r="AQ50" s="95"/>
      <c r="AR50" s="95"/>
      <c r="AT50" s="96" t="s">
        <v>116</v>
      </c>
      <c r="AU50" s="10"/>
      <c r="AV50" s="97" t="str">
        <f>$D50</f>
        <v>Avoided Costs are in Nominal Dollars</v>
      </c>
      <c r="AW50" s="98"/>
      <c r="BO50" s="96" t="s">
        <v>116</v>
      </c>
      <c r="BP50" s="10"/>
      <c r="BQ50" s="97" t="str">
        <f>$D50</f>
        <v>Avoided Costs are in Nominal Dollars</v>
      </c>
      <c r="BR50" s="98"/>
    </row>
    <row r="51" spans="2:77" x14ac:dyDescent="0.2">
      <c r="B51" s="99"/>
      <c r="D51" s="7" t="s">
        <v>117</v>
      </c>
      <c r="E51" s="7"/>
      <c r="F51" s="95"/>
      <c r="G51" s="95"/>
      <c r="H51" s="95"/>
      <c r="K51" s="95"/>
      <c r="L51" s="95"/>
      <c r="M51" s="95"/>
      <c r="N51" s="95"/>
      <c r="O51" s="95"/>
      <c r="P51" s="95"/>
      <c r="Q51" s="95"/>
      <c r="R51" s="75"/>
      <c r="S51" s="75"/>
      <c r="T51" s="75"/>
      <c r="U51" s="75"/>
      <c r="W51" s="99"/>
      <c r="Y51" s="97" t="str">
        <f t="shared" ref="Y51:Y60" si="0">$D51</f>
        <v>ISO New England periods: Summer is June through September, Winter is all other months. Peak hours are: Monday through Friday  7 AM - 11 PM; Off-Peak Hours are all other hours</v>
      </c>
      <c r="Z51" s="98"/>
      <c r="AA51" s="95"/>
      <c r="AB51" s="95"/>
      <c r="AC51" s="95"/>
      <c r="AD51" s="95"/>
      <c r="AE51" s="95"/>
      <c r="AF51" s="95"/>
      <c r="AG51" s="95"/>
      <c r="AH51" s="95"/>
      <c r="AI51" s="75"/>
      <c r="AJ51" s="75"/>
      <c r="AK51" s="75"/>
      <c r="AL51" s="75"/>
      <c r="AM51" s="95"/>
      <c r="AN51" s="95"/>
      <c r="AO51" s="95"/>
      <c r="AP51" s="95"/>
      <c r="AQ51" s="95"/>
      <c r="AR51" s="95"/>
      <c r="AT51" s="99"/>
      <c r="AV51" s="97" t="str">
        <f t="shared" ref="AV51:AV60" si="1">$D51</f>
        <v>ISO New England periods: Summer is June through September, Winter is all other months. Peak hours are: Monday through Friday  7 AM - 11 PM; Off-Peak Hours are all other hours</v>
      </c>
      <c r="AW51" s="98"/>
      <c r="BO51" s="99"/>
      <c r="BQ51" s="97" t="str">
        <f t="shared" ref="BQ51:BQ60" si="2">$D51</f>
        <v>ISO New England periods: Summer is June through September, Winter is all other months. Peak hours are: Monday through Friday  7 AM - 11 PM; Off-Peak Hours are all other hours</v>
      </c>
      <c r="BR51" s="98"/>
      <c r="BU51" s="10"/>
    </row>
    <row r="52" spans="2:77" x14ac:dyDescent="0.2">
      <c r="B52" s="99">
        <v>1</v>
      </c>
      <c r="D52" s="7" t="str">
        <f>"Avoided retail cost of electric energy = (wholesale energy avoided cost + REC cost to load) * (Wholesale Risk Premium) * (1 + Distribution Losses), e.g., f = (a + e) * (1 + "&amp;TEXT(Dashboard!$D$7,"#.0%")&amp;") * (1 + "&amp;TEXT(Dashboard!$D$8,"#.0%")&amp;")"</f>
        <v>Avoided retail cost of electric energy = (wholesale energy avoided cost + REC cost to load) * (Wholesale Risk Premium) * (1 + Distribution Losses), e.g., f = (a + e) * (1 + 8.0%) * (1 + 8.0%)</v>
      </c>
      <c r="E52" s="7"/>
      <c r="F52" s="95"/>
      <c r="G52" s="95"/>
      <c r="H52" s="95"/>
      <c r="K52" s="95"/>
      <c r="L52" s="95"/>
      <c r="M52" s="95"/>
      <c r="N52" s="95"/>
      <c r="O52" s="95"/>
      <c r="P52" s="95"/>
      <c r="Q52" s="95"/>
      <c r="R52" s="75"/>
      <c r="S52" s="75"/>
      <c r="T52" s="75"/>
      <c r="U52" s="75"/>
      <c r="W52" s="99">
        <v>1</v>
      </c>
      <c r="Y52" s="97" t="str">
        <f t="shared" si="0"/>
        <v>Avoided retail cost of electric energy = (wholesale energy avoided cost + REC cost to load) * (Wholesale Risk Premium) * (1 + Distribution Losses), e.g., f = (a + e) * (1 + 8.0%) * (1 + 8.0%)</v>
      </c>
      <c r="Z52" s="98"/>
      <c r="AA52" s="95"/>
      <c r="AB52" s="95"/>
      <c r="AC52" s="95"/>
      <c r="AD52" s="95"/>
      <c r="AE52" s="95"/>
      <c r="AF52" s="95"/>
      <c r="AG52" s="95"/>
      <c r="AH52" s="95"/>
      <c r="AI52" s="75"/>
      <c r="AJ52" s="75"/>
      <c r="AK52" s="75"/>
      <c r="AL52" s="75"/>
      <c r="AM52" s="95"/>
      <c r="AN52" s="95"/>
      <c r="AO52" s="95"/>
      <c r="AP52" s="95"/>
      <c r="AQ52" s="95"/>
      <c r="AR52" s="95"/>
      <c r="AT52" s="99">
        <v>1</v>
      </c>
      <c r="AV52" s="97" t="str">
        <f t="shared" si="1"/>
        <v>Avoided retail cost of electric energy = (wholesale energy avoided cost + REC cost to load) * (Wholesale Risk Premium) * (1 + Distribution Losses), e.g., f = (a + e) * (1 + 8.0%) * (1 + 8.0%)</v>
      </c>
      <c r="AW52" s="98"/>
      <c r="BO52" s="99">
        <v>1</v>
      </c>
      <c r="BQ52" s="97" t="str">
        <f t="shared" si="2"/>
        <v>Avoided retail cost of electric energy = (wholesale energy avoided cost + REC cost to load) * (Wholesale Risk Premium) * (1 + Distribution Losses), e.g., f = (a + e) * (1 + 8.0%) * (1 + 8.0%)</v>
      </c>
      <c r="BR52" s="98"/>
      <c r="BU52" s="10"/>
    </row>
    <row r="53" spans="2:77" x14ac:dyDescent="0.2">
      <c r="B53" s="99">
        <v>2</v>
      </c>
      <c r="D53" s="7" t="s">
        <v>118</v>
      </c>
      <c r="E53" s="7"/>
      <c r="F53" s="95"/>
      <c r="G53" s="95"/>
      <c r="H53" s="95"/>
      <c r="K53" s="95"/>
      <c r="L53" s="95"/>
      <c r="M53" s="95"/>
      <c r="N53" s="95"/>
      <c r="O53" s="95"/>
      <c r="P53" s="95"/>
      <c r="Q53" s="95"/>
      <c r="R53" s="75"/>
      <c r="S53" s="75"/>
      <c r="T53" s="75"/>
      <c r="U53" s="75"/>
      <c r="W53" s="99">
        <v>2</v>
      </c>
      <c r="Y53" s="97" t="str">
        <f t="shared" si="0"/>
        <v>Uncleared capacity value includes reserve margin and uncleared load forecast effect</v>
      </c>
      <c r="Z53" s="98"/>
      <c r="AA53" s="95"/>
      <c r="AB53" s="95"/>
      <c r="AC53" s="95"/>
      <c r="AD53" s="95"/>
      <c r="AE53" s="95"/>
      <c r="AF53" s="95"/>
      <c r="AG53" s="95"/>
      <c r="AH53" s="95"/>
      <c r="AI53" s="75"/>
      <c r="AJ53" s="75"/>
      <c r="AK53" s="75"/>
      <c r="AL53" s="75"/>
      <c r="AM53" s="95"/>
      <c r="AN53" s="95"/>
      <c r="AO53" s="95"/>
      <c r="AP53" s="95"/>
      <c r="AQ53" s="95"/>
      <c r="AR53" s="95"/>
      <c r="AT53" s="99">
        <v>2</v>
      </c>
      <c r="AV53" s="97" t="str">
        <f t="shared" si="1"/>
        <v>Uncleared capacity value includes reserve margin and uncleared load forecast effect</v>
      </c>
      <c r="AW53" s="98"/>
      <c r="BO53" s="99">
        <v>2</v>
      </c>
      <c r="BQ53" s="97" t="str">
        <f t="shared" si="2"/>
        <v>Uncleared capacity value includes reserve margin and uncleared load forecast effect</v>
      </c>
      <c r="BR53" s="98"/>
      <c r="BU53" s="10"/>
    </row>
    <row r="54" spans="2:77" x14ac:dyDescent="0.2">
      <c r="B54" s="99">
        <v>3</v>
      </c>
      <c r="D54" s="100" t="s">
        <v>119</v>
      </c>
      <c r="E54" s="100"/>
      <c r="W54" s="99">
        <v>3</v>
      </c>
      <c r="Y54" s="97" t="str">
        <f t="shared" si="0"/>
        <v>Value of avoided capacity costs and capacity DRIPE each year is function of quantity of kW reduction in year, PA bidding strategy that reduction into applicable FCAs, reserve margin, and the uncleared load forecast effect.</v>
      </c>
      <c r="Z54" s="98"/>
      <c r="AT54" s="99">
        <v>3</v>
      </c>
      <c r="AV54" s="97" t="str">
        <f t="shared" si="1"/>
        <v>Value of avoided capacity costs and capacity DRIPE each year is function of quantity of kW reduction in year, PA bidding strategy that reduction into applicable FCAs, reserve margin, and the uncleared load forecast effect.</v>
      </c>
      <c r="AW54" s="98"/>
      <c r="BO54" s="99">
        <v>3</v>
      </c>
      <c r="BQ54" s="97" t="str">
        <f t="shared" si="2"/>
        <v>Value of avoided capacity costs and capacity DRIPE each year is function of quantity of kW reduction in year, PA bidding strategy that reduction into applicable FCAs, reserve margin, and the uncleared load forecast effect.</v>
      </c>
      <c r="BR54" s="98"/>
      <c r="BU54" s="10"/>
    </row>
    <row r="55" spans="2:77" x14ac:dyDescent="0.2">
      <c r="B55" s="99">
        <v>4</v>
      </c>
      <c r="D55" s="6" t="str">
        <f>"Proceeds from selling into the FCM also include the ISO New England loss factor of "&amp;TEXT(Dashboard!$D$8,"#.0%")</f>
        <v>Proceeds from selling into the FCM also include the ISO New England loss factor of 8.0%</v>
      </c>
      <c r="W55" s="99">
        <v>4</v>
      </c>
      <c r="Y55" s="97" t="str">
        <f t="shared" si="0"/>
        <v>Proceeds from selling into the FCM also include the ISO New England loss factor of 8.0%</v>
      </c>
      <c r="Z55" s="98"/>
      <c r="AT55" s="99">
        <v>4</v>
      </c>
      <c r="AV55" s="97" t="str">
        <f t="shared" si="1"/>
        <v>Proceeds from selling into the FCM also include the ISO New England loss factor of 8.0%</v>
      </c>
      <c r="AW55" s="98"/>
      <c r="BO55" s="99">
        <v>4</v>
      </c>
      <c r="BQ55" s="97" t="str">
        <f t="shared" si="2"/>
        <v>Proceeds from selling into the FCM also include the ISO New England loss factor of 8.0%</v>
      </c>
      <c r="BR55" s="98"/>
      <c r="BU55" s="10"/>
    </row>
    <row r="56" spans="2:77" x14ac:dyDescent="0.2">
      <c r="B56" s="99">
        <v>5</v>
      </c>
      <c r="D56" s="6" t="str">
        <f>"Assumes PTF loss factor of "&amp;TEXT(Dashboard!$D$10,"#.0%")&amp;", ISO New England loss factor of "&amp;TEXT(Dashboard!$D$8,"#.0%")&amp;", and Wholesale Risk Premium of "&amp;TEXT(Dashboard!$D$7,"#.0%")</f>
        <v>Assumes PTF loss factor of 1.6%, ISO New England loss factor of 8.0%, and Wholesale Risk Premium of 8.0%</v>
      </c>
      <c r="W56" s="99">
        <v>5</v>
      </c>
      <c r="Y56" s="97" t="str">
        <f t="shared" si="0"/>
        <v>Assumes PTF loss factor of 1.6%, ISO New England loss factor of 8.0%, and Wholesale Risk Premium of 8.0%</v>
      </c>
      <c r="Z56" s="98"/>
      <c r="AT56" s="99">
        <v>5</v>
      </c>
      <c r="AV56" s="97" t="str">
        <f t="shared" si="1"/>
        <v>Assumes PTF loss factor of 1.6%, ISO New England loss factor of 8.0%, and Wholesale Risk Premium of 8.0%</v>
      </c>
      <c r="AW56" s="98"/>
      <c r="BO56" s="99">
        <v>5</v>
      </c>
      <c r="BQ56" s="97" t="str">
        <f t="shared" si="2"/>
        <v>Assumes PTF loss factor of 1.6%, ISO New England loss factor of 8.0%, and Wholesale Risk Premium of 8.0%</v>
      </c>
      <c r="BR56" s="98"/>
    </row>
    <row r="57" spans="2:77" x14ac:dyDescent="0.2">
      <c r="B57" s="99">
        <v>6</v>
      </c>
      <c r="D57" s="6" t="str">
        <f>"Assumes bid percentage of "&amp;TEXT(Dashboard!$D$9,"#.0%")</f>
        <v>Assumes bid percentage of 50.0%</v>
      </c>
      <c r="W57" s="99">
        <v>6</v>
      </c>
      <c r="Y57" s="97" t="str">
        <f t="shared" si="0"/>
        <v>Assumes bid percentage of 50.0%</v>
      </c>
      <c r="Z57" s="98"/>
      <c r="AT57" s="99">
        <v>6</v>
      </c>
      <c r="AV57" s="97" t="str">
        <f t="shared" si="1"/>
        <v>Assumes bid percentage of 50.0%</v>
      </c>
      <c r="AW57" s="98"/>
      <c r="BO57" s="99">
        <v>6</v>
      </c>
      <c r="BQ57" s="97" t="str">
        <f t="shared" si="2"/>
        <v>Assumes bid percentage of 50.0%</v>
      </c>
      <c r="BR57" s="98"/>
    </row>
    <row r="58" spans="2:77" x14ac:dyDescent="0.2">
      <c r="B58" s="99">
        <v>7</v>
      </c>
      <c r="D58" s="6" t="s">
        <v>120</v>
      </c>
      <c r="W58" s="99">
        <v>7</v>
      </c>
      <c r="Y58" s="97" t="str">
        <f t="shared" si="0"/>
        <v>Cross DRIPE = Electric-Gas cross DRIPE + Electric-Gas-Electric cross DRIPE</v>
      </c>
      <c r="Z58" s="98"/>
      <c r="AT58" s="99">
        <v>7</v>
      </c>
      <c r="AV58" s="97" t="str">
        <f t="shared" si="1"/>
        <v>Cross DRIPE = Electric-Gas cross DRIPE + Electric-Gas-Electric cross DRIPE</v>
      </c>
      <c r="AW58" s="98"/>
      <c r="BO58" s="99">
        <v>7</v>
      </c>
      <c r="BQ58" s="97" t="str">
        <f t="shared" si="2"/>
        <v>Cross DRIPE = Electric-Gas cross DRIPE + Electric-Gas-Electric cross DRIPE</v>
      </c>
      <c r="BR58" s="98"/>
    </row>
    <row r="59" spans="2:77" x14ac:dyDescent="0.2">
      <c r="B59" s="99">
        <v>8</v>
      </c>
      <c r="D59" s="6" t="str">
        <f>"Assumes VOLL of "&amp;TEXT(Dashboard!$D$11,"$#.00")&amp;"/kWh"</f>
        <v>Assumes VOLL of $25.00/kWh</v>
      </c>
      <c r="W59" s="99">
        <v>8</v>
      </c>
      <c r="Y59" s="97" t="str">
        <f t="shared" si="0"/>
        <v>Assumes VOLL of $25.00/kWh</v>
      </c>
      <c r="Z59" s="98"/>
      <c r="AT59" s="99">
        <v>8</v>
      </c>
      <c r="AV59" s="97" t="str">
        <f t="shared" si="1"/>
        <v>Assumes VOLL of $25.00/kWh</v>
      </c>
      <c r="AW59" s="98"/>
      <c r="BO59" s="99">
        <v>8</v>
      </c>
      <c r="BQ59" s="97" t="str">
        <f t="shared" si="2"/>
        <v>Assumes VOLL of $25.00/kWh</v>
      </c>
      <c r="BR59" s="98"/>
    </row>
    <row r="60" spans="2:77" ht="15.75" x14ac:dyDescent="0.3">
      <c r="B60" s="99">
        <v>9</v>
      </c>
      <c r="D60" s="6" t="s">
        <v>147</v>
      </c>
      <c r="W60" s="99">
        <v>9</v>
      </c>
      <c r="Y60" s="97" t="str">
        <f t="shared" si="0"/>
        <v>Assumes $100/ton CO2 price; NOX prices not included</v>
      </c>
      <c r="AT60" s="99">
        <v>9</v>
      </c>
      <c r="AV60" s="97" t="str">
        <f t="shared" si="1"/>
        <v>Assumes $100/ton CO2 price; NOX prices not included</v>
      </c>
      <c r="BO60" s="99">
        <v>9</v>
      </c>
      <c r="BQ60" s="97" t="str">
        <f t="shared" si="2"/>
        <v>Assumes $100/ton CO2 price; NOX prices not included</v>
      </c>
    </row>
    <row r="62" spans="2:77" x14ac:dyDescent="0.2">
      <c r="BB62" s="6"/>
      <c r="BK62" s="6"/>
      <c r="BX62" s="6"/>
      <c r="BY62" s="6"/>
    </row>
    <row r="63" spans="2:77" x14ac:dyDescent="0.2">
      <c r="BB63" s="6"/>
      <c r="BK63" s="6"/>
      <c r="BX63" s="6"/>
      <c r="BY63" s="6"/>
    </row>
    <row r="64" spans="2:77" x14ac:dyDescent="0.2">
      <c r="BB64" s="6"/>
      <c r="BK64" s="6"/>
      <c r="BX64" s="6"/>
      <c r="BY64" s="6"/>
    </row>
    <row r="65" spans="31:31" x14ac:dyDescent="0.2">
      <c r="AE65" s="125"/>
    </row>
  </sheetData>
  <mergeCells count="32">
    <mergeCell ref="BX5:BY5"/>
    <mergeCell ref="BX6:BX7"/>
    <mergeCell ref="BY6:BY7"/>
    <mergeCell ref="R5:U7"/>
    <mergeCell ref="D5:G7"/>
    <mergeCell ref="H5:H8"/>
    <mergeCell ref="I5:L7"/>
    <mergeCell ref="M5:N7"/>
    <mergeCell ref="O5:Q7"/>
    <mergeCell ref="Y5:AP5"/>
    <mergeCell ref="AQ5:AR7"/>
    <mergeCell ref="AV5:BM5"/>
    <mergeCell ref="BQ5:BQ8"/>
    <mergeCell ref="BR5:BW5"/>
    <mergeCell ref="Y6:AG6"/>
    <mergeCell ref="AH6:AP6"/>
    <mergeCell ref="BU6:BW7"/>
    <mergeCell ref="Y7:AB7"/>
    <mergeCell ref="AC7:AD7"/>
    <mergeCell ref="AZ7:BA7"/>
    <mergeCell ref="BB7:BD7"/>
    <mergeCell ref="AE7:AG7"/>
    <mergeCell ref="AH7:AK7"/>
    <mergeCell ref="AL7:AM7"/>
    <mergeCell ref="AN7:AP7"/>
    <mergeCell ref="AV7:AY7"/>
    <mergeCell ref="AV6:BD6"/>
    <mergeCell ref="BE6:BM6"/>
    <mergeCell ref="BR6:BT7"/>
    <mergeCell ref="BE7:BH7"/>
    <mergeCell ref="BI7:BJ7"/>
    <mergeCell ref="BK7:BM7"/>
  </mergeCells>
  <dataValidations count="1">
    <dataValidation allowBlank="1" showInputMessage="1" showErrorMessage="1" sqref="AB2" xr:uid="{00000000-0002-0000-0E00-000000000000}"/>
  </dataValidations>
  <printOptions horizontalCentered="1" verticalCentered="1"/>
  <pageMargins left="0.5" right="0.5" top="1" bottom="0.5" header="0.5" footer="0.5"/>
  <pageSetup scale="51" fitToWidth="0" fitToHeight="0" orientation="landscape" r:id="rId1"/>
  <headerFooter alignWithMargins="0"/>
  <colBreaks count="3" manualBreakCount="3">
    <brk id="22" min="1" max="57" man="1"/>
    <brk id="45" min="1" max="57" man="1"/>
    <brk id="66" min="1"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Dashboard</vt:lpstr>
      <vt:lpstr>ME</vt:lpstr>
      <vt:lpstr>NH</vt:lpstr>
      <vt:lpstr>RI</vt:lpstr>
      <vt:lpstr>VT</vt:lpstr>
      <vt:lpstr>CT</vt:lpstr>
      <vt:lpstr>OTCT</vt:lpstr>
      <vt:lpstr>SWCT</vt:lpstr>
      <vt:lpstr>MA</vt:lpstr>
      <vt:lpstr>WCMA</vt:lpstr>
      <vt:lpstr>SEMA</vt:lpstr>
      <vt:lpstr>NEMA</vt:lpstr>
      <vt:lpstr>CT_nominal</vt:lpstr>
      <vt:lpstr>OTCT_nominal</vt:lpstr>
      <vt:lpstr>SWCT_nominal</vt:lpstr>
      <vt:lpstr>CT!Print_Area</vt:lpstr>
      <vt:lpstr>CT_nominal!Print_Area</vt:lpstr>
      <vt:lpstr>MA!Print_Area</vt:lpstr>
      <vt:lpstr>ME!Print_Area</vt:lpstr>
      <vt:lpstr>NEMA!Print_Area</vt:lpstr>
      <vt:lpstr>NH!Print_Area</vt:lpstr>
      <vt:lpstr>OTCT!Print_Area</vt:lpstr>
      <vt:lpstr>OTCT_nominal!Print_Area</vt:lpstr>
      <vt:lpstr>RI!Print_Area</vt:lpstr>
      <vt:lpstr>SEMA!Print_Area</vt:lpstr>
      <vt:lpstr>SWCT!Print_Area</vt:lpstr>
      <vt:lpstr>SWCT_nominal!Print_Area</vt:lpstr>
      <vt:lpstr>VT!Print_Area</vt:lpstr>
      <vt:lpstr>WCMA!Print_Area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Knight</dc:creator>
  <cp:lastModifiedBy>Bridget Copes</cp:lastModifiedBy>
  <dcterms:created xsi:type="dcterms:W3CDTF">2018-03-29T23:17:51Z</dcterms:created>
  <dcterms:modified xsi:type="dcterms:W3CDTF">2018-10-24T18:19:39Z</dcterms:modified>
</cp:coreProperties>
</file>