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knight\Box\SEE\Projects\20-068 AESC ASC21\Deliverables\8. Draft report\Appendices\"/>
    </mc:Choice>
  </mc:AlternateContent>
  <xr:revisionPtr revIDLastSave="0" documentId="13_ncr:1_{D3AC30CA-F36C-4677-B404-5C1B2CF04E47}" xr6:coauthVersionLast="46" xr6:coauthVersionMax="46" xr10:uidLastSave="{00000000-0000-0000-0000-000000000000}"/>
  <bookViews>
    <workbookView xWindow="57480" yWindow="-120" windowWidth="29040" windowHeight="15840" xr2:uid="{00000000-000D-0000-FFFF-FFFF00000000}"/>
  </bookViews>
  <sheets>
    <sheet name="AvoidedPetCosts" sheetId="5" r:id="rId1"/>
    <sheet name="DFO_home_DRIPE" sheetId="3" r:id="rId2"/>
    <sheet name="RFO_DRIPE" sheetId="4" r:id="rId3"/>
    <sheet name="Gasoline_DRIPE" sheetId="8" r:id="rId4"/>
    <sheet name="DFO_MV_DRIPE" sheetId="7" r:id="rId5"/>
    <sheet name="Library" sheetId="6" r:id="rId6"/>
  </sheets>
  <externalReferences>
    <externalReference r:id="rId7"/>
  </externalReferences>
  <definedNames>
    <definedName name="discount_rate">'[1]Financial Parameters'!$E$13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5" l="1" a="1"/>
  <c r="D49" i="5" s="1"/>
  <c r="D55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E49" i="5" a="1"/>
  <c r="E49" i="5" s="1"/>
  <c r="F49" i="5" a="1"/>
  <c r="F49" i="5" s="1"/>
  <c r="F55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G49" i="5" a="1"/>
  <c r="H49" i="5" a="1"/>
  <c r="H49" i="5" s="1"/>
  <c r="H55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I49" i="5" a="1"/>
  <c r="I49" i="5" s="1"/>
  <c r="J49" i="5" a="1"/>
  <c r="J49" i="5" s="1"/>
  <c r="J55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K49" i="5" a="1"/>
  <c r="L49" i="5" a="1"/>
  <c r="L49" i="5" s="1"/>
  <c r="L55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M49" i="5" a="1"/>
  <c r="M49" i="5" s="1"/>
  <c r="N49" i="5" a="1"/>
  <c r="N49" i="5" s="1"/>
  <c r="N55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O49" i="5" a="1"/>
  <c r="P49" i="5" a="1"/>
  <c r="O43" i="5"/>
  <c r="P43" i="5"/>
  <c r="O44" i="5"/>
  <c r="P44" i="5"/>
  <c r="O45" i="8" a="1"/>
  <c r="N45" i="8" a="1"/>
  <c r="N45" i="8" s="1"/>
  <c r="M45" i="8" a="1"/>
  <c r="L45" i="8" a="1"/>
  <c r="L45" i="8" s="1"/>
  <c r="K45" i="8" a="1"/>
  <c r="J45" i="8" a="1"/>
  <c r="I45" i="8" a="1"/>
  <c r="I45" i="8" s="1"/>
  <c r="H45" i="8" a="1"/>
  <c r="G45" i="8" a="1"/>
  <c r="F45" i="8" a="1"/>
  <c r="E45" i="8" a="1"/>
  <c r="E45" i="8" s="1"/>
  <c r="D45" i="8" a="1"/>
  <c r="C45" i="8" a="1"/>
  <c r="E43" i="8"/>
  <c r="N41" i="8" s="1"/>
  <c r="O41" i="8"/>
  <c r="K41" i="8"/>
  <c r="I41" i="8"/>
  <c r="F41" i="8"/>
  <c r="D41" i="8"/>
  <c r="O45" i="7" a="1"/>
  <c r="O45" i="7" s="1"/>
  <c r="N45" i="7" a="1"/>
  <c r="N45" i="7" s="1"/>
  <c r="M45" i="7" a="1"/>
  <c r="M45" i="7" s="1"/>
  <c r="M51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L45" i="7" a="1"/>
  <c r="K45" i="7" a="1"/>
  <c r="K45" i="7" s="1"/>
  <c r="J45" i="7" a="1"/>
  <c r="J45" i="7" s="1"/>
  <c r="I45" i="7" a="1"/>
  <c r="H45" i="7" a="1"/>
  <c r="G45" i="7" a="1"/>
  <c r="F45" i="7" a="1"/>
  <c r="F45" i="7" s="1"/>
  <c r="F51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E45" i="7" a="1"/>
  <c r="D45" i="7" a="1"/>
  <c r="D45" i="7" s="1"/>
  <c r="C45" i="7" a="1"/>
  <c r="E43" i="7"/>
  <c r="M41" i="7" s="1"/>
  <c r="I41" i="7"/>
  <c r="D45" i="4" a="1"/>
  <c r="D45" i="4" s="1"/>
  <c r="E45" i="4" a="1"/>
  <c r="E45" i="4" s="1"/>
  <c r="F45" i="4" a="1"/>
  <c r="F45" i="4" s="1"/>
  <c r="F51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G45" i="4" a="1"/>
  <c r="G45" i="4" s="1"/>
  <c r="H45" i="4" a="1"/>
  <c r="H45" i="4" s="1"/>
  <c r="I45" i="4" a="1"/>
  <c r="I45" i="4" s="1"/>
  <c r="J45" i="4" a="1"/>
  <c r="J45" i="4" s="1"/>
  <c r="K45" i="4" a="1"/>
  <c r="K45" i="4" s="1"/>
  <c r="K51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L45" i="4" a="1"/>
  <c r="L45" i="4" s="1"/>
  <c r="M45" i="4" a="1"/>
  <c r="M45" i="4" s="1"/>
  <c r="M51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N45" i="4" a="1"/>
  <c r="N45" i="4" s="1"/>
  <c r="O45" i="4" a="1"/>
  <c r="O45" i="4" s="1"/>
  <c r="G51" i="4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D45" i="3" a="1"/>
  <c r="D45" i="3" s="1"/>
  <c r="D51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E45" i="3" a="1"/>
  <c r="E45" i="3" s="1"/>
  <c r="F45" i="3" a="1"/>
  <c r="F45" i="3" s="1"/>
  <c r="F51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G45" i="3" a="1"/>
  <c r="G45" i="3" s="1"/>
  <c r="H45" i="3" a="1"/>
  <c r="H45" i="3" s="1"/>
  <c r="H51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I45" i="3" a="1"/>
  <c r="I45" i="3" s="1"/>
  <c r="J45" i="3" a="1"/>
  <c r="J45" i="3" s="1"/>
  <c r="K45" i="3" a="1"/>
  <c r="K45" i="3" s="1"/>
  <c r="K51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L45" i="3" a="1"/>
  <c r="L45" i="3" s="1"/>
  <c r="M45" i="3" a="1"/>
  <c r="M45" i="3" s="1"/>
  <c r="M51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N45" i="3" a="1"/>
  <c r="N45" i="3" s="1"/>
  <c r="O45" i="3" a="1"/>
  <c r="O45" i="3" s="1"/>
  <c r="O51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C45" i="4" a="1"/>
  <c r="C45" i="4" s="1"/>
  <c r="C51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5" i="3" a="1"/>
  <c r="C45" i="3" s="1"/>
  <c r="C51" i="3" s="1"/>
  <c r="C21" i="3" s="1"/>
  <c r="E43" i="3"/>
  <c r="O41" i="3" s="1"/>
  <c r="C49" i="5" a="1"/>
  <c r="J51" i="4" l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L41" i="7"/>
  <c r="E41" i="7"/>
  <c r="F41" i="7"/>
  <c r="O41" i="7"/>
  <c r="D51" i="4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I41" i="3"/>
  <c r="I51" i="4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D41" i="7"/>
  <c r="K41" i="7"/>
  <c r="E41" i="8"/>
  <c r="L41" i="8"/>
  <c r="N51" i="4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H41" i="7"/>
  <c r="H41" i="8"/>
  <c r="M41" i="8"/>
  <c r="P49" i="5"/>
  <c r="P55" i="5" s="1"/>
  <c r="P22" i="5" s="1"/>
  <c r="M55" i="5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I55" i="5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E55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O49" i="5"/>
  <c r="O55" i="5" s="1"/>
  <c r="O22" i="5" s="1"/>
  <c r="K49" i="5"/>
  <c r="K55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G49" i="5"/>
  <c r="G55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5" i="7"/>
  <c r="G51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D51" i="7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N41" i="7"/>
  <c r="J41" i="7"/>
  <c r="G41" i="7"/>
  <c r="C41" i="7"/>
  <c r="E45" i="7"/>
  <c r="E51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O51" i="7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C45" i="7"/>
  <c r="C51" i="7" s="1"/>
  <c r="C21" i="7" s="1"/>
  <c r="H45" i="7"/>
  <c r="H51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I45" i="7"/>
  <c r="I51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K51" i="7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D45" i="8"/>
  <c r="D51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H45" i="8"/>
  <c r="H51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K45" i="8"/>
  <c r="K51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O45" i="8"/>
  <c r="O51" i="8" s="1"/>
  <c r="O21" i="8" s="1"/>
  <c r="O22" i="8" s="1"/>
  <c r="O23" i="8" s="1"/>
  <c r="O24" i="8" s="1"/>
  <c r="O25" i="8" s="1"/>
  <c r="O26" i="8" s="1"/>
  <c r="O27" i="8" s="1"/>
  <c r="O28" i="8" s="1"/>
  <c r="O29" i="8" s="1"/>
  <c r="O30" i="8" s="1"/>
  <c r="O31" i="8" s="1"/>
  <c r="O32" i="8" s="1"/>
  <c r="O33" i="8" s="1"/>
  <c r="O34" i="8" s="1"/>
  <c r="O35" i="8" s="1"/>
  <c r="O36" i="8" s="1"/>
  <c r="O37" i="8" s="1"/>
  <c r="O38" i="8" s="1"/>
  <c r="O39" i="8" s="1"/>
  <c r="O40" i="8" s="1"/>
  <c r="J51" i="7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N51" i="7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E51" i="8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L45" i="7"/>
  <c r="L51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F51" i="8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5" i="8"/>
  <c r="M45" i="8"/>
  <c r="M51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I51" i="8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C45" i="8"/>
  <c r="C51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G45" i="8"/>
  <c r="G51" i="8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J45" i="8"/>
  <c r="J51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L51" i="8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N51" i="8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C41" i="8"/>
  <c r="G41" i="8"/>
  <c r="J41" i="8"/>
  <c r="C22" i="3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L41" i="3"/>
  <c r="N51" i="3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J51" i="3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G51" i="3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L51" i="4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E41" i="3"/>
  <c r="L51" i="3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I51" i="3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E51" i="3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O51" i="4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H51" i="4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E51" i="4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C49" i="5"/>
  <c r="C55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1" i="3"/>
  <c r="G41" i="3"/>
  <c r="J41" i="3"/>
  <c r="N41" i="3"/>
  <c r="F41" i="3"/>
  <c r="M41" i="3"/>
  <c r="D41" i="3"/>
  <c r="H41" i="3"/>
  <c r="K41" i="3"/>
  <c r="E43" i="4"/>
  <c r="E47" i="5"/>
  <c r="M45" i="5" s="1"/>
  <c r="N41" i="4" l="1"/>
  <c r="L41" i="4"/>
  <c r="D41" i="4"/>
  <c r="E41" i="4"/>
  <c r="K41" i="4"/>
  <c r="O23" i="5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P23" i="5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C22" i="7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H41" i="4"/>
  <c r="O41" i="4"/>
  <c r="I41" i="4"/>
  <c r="C69" i="3" a="1"/>
  <c r="C69" i="3" s="1"/>
  <c r="C75" i="3" s="1"/>
  <c r="F41" i="4"/>
  <c r="M41" i="4"/>
  <c r="C41" i="4"/>
  <c r="G41" i="4"/>
  <c r="J41" i="4"/>
  <c r="H43" i="5"/>
  <c r="E44" i="5"/>
  <c r="M44" i="5"/>
  <c r="J45" i="5"/>
  <c r="C43" i="5"/>
  <c r="I43" i="5"/>
  <c r="F44" i="5"/>
  <c r="N44" i="5"/>
  <c r="K45" i="5"/>
  <c r="C44" i="5"/>
  <c r="F43" i="5"/>
  <c r="J43" i="5"/>
  <c r="N43" i="5"/>
  <c r="G44" i="5"/>
  <c r="K44" i="5"/>
  <c r="D45" i="5"/>
  <c r="H45" i="5"/>
  <c r="L45" i="5"/>
  <c r="D43" i="5"/>
  <c r="L43" i="5"/>
  <c r="I44" i="5"/>
  <c r="F45" i="5"/>
  <c r="N45" i="5"/>
  <c r="E43" i="5"/>
  <c r="M43" i="5"/>
  <c r="J44" i="5"/>
  <c r="G45" i="5"/>
  <c r="C45" i="5"/>
  <c r="G43" i="5"/>
  <c r="K43" i="5"/>
  <c r="D44" i="5"/>
  <c r="H44" i="5"/>
  <c r="L44" i="5"/>
  <c r="E45" i="5"/>
  <c r="I45" i="5"/>
  <c r="P45" i="5" l="1"/>
  <c r="O45" i="5"/>
  <c r="C69" i="7" a="1"/>
  <c r="C69" i="7" s="1"/>
  <c r="C75" i="7" s="1"/>
  <c r="E4" i="6"/>
  <c r="D4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<sst xmlns="http://schemas.openxmlformats.org/spreadsheetml/2006/main" count="157" uniqueCount="46">
  <si>
    <t>Year</t>
  </si>
  <si>
    <t>Other Fuels</t>
  </si>
  <si>
    <t>Residential</t>
  </si>
  <si>
    <t>Commercial</t>
  </si>
  <si>
    <t>Industrial</t>
  </si>
  <si>
    <t>Distillate Fuel Oil</t>
  </si>
  <si>
    <t>Residual Fuel Oil</t>
  </si>
  <si>
    <t>Cord Wood</t>
  </si>
  <si>
    <t>Wood Pellets</t>
  </si>
  <si>
    <t>Kerosene</t>
  </si>
  <si>
    <t>Propane</t>
  </si>
  <si>
    <t>Levelized Costs</t>
  </si>
  <si>
    <t xml:space="preserve">Zone-on-Zone DRIPE </t>
  </si>
  <si>
    <t>Zone on Rest-of-Region DRIPE</t>
  </si>
  <si>
    <t>CT</t>
  </si>
  <si>
    <t>MA</t>
  </si>
  <si>
    <t>ME</t>
  </si>
  <si>
    <t>NH</t>
  </si>
  <si>
    <t>RI</t>
  </si>
  <si>
    <t>VT</t>
  </si>
  <si>
    <t>Avoided costs of petroleum fuels and other fuels by sector</t>
  </si>
  <si>
    <t>Fuel oils</t>
  </si>
  <si>
    <t>Weighted</t>
  </si>
  <si>
    <t>Nominal Discount Rate</t>
  </si>
  <si>
    <t>Inflation Rate</t>
  </si>
  <si>
    <t>Real Discount Rate</t>
  </si>
  <si>
    <t>2021-2030</t>
  </si>
  <si>
    <t>2021-2035</t>
  </si>
  <si>
    <t>2021-2050</t>
  </si>
  <si>
    <t>Assumes a real discount rate of:</t>
  </si>
  <si>
    <t>Levelized (2021–2035)</t>
  </si>
  <si>
    <t>trend point a</t>
  </si>
  <si>
    <t>trend point b</t>
  </si>
  <si>
    <t>trend point c</t>
  </si>
  <si>
    <t>trend point d</t>
  </si>
  <si>
    <t>trend point e</t>
  </si>
  <si>
    <t>trend point f</t>
  </si>
  <si>
    <t>CAGR</t>
  </si>
  <si>
    <t>Residual Fuel Oil (RFO) DRIPE by state (2021 $/MMBtu)</t>
  </si>
  <si>
    <t>Home Heating Oil DRIPE by state (2021 $/MMBtu)</t>
  </si>
  <si>
    <t>Motor Diesel DRIPE by state (2021 $/MMBtu)</t>
  </si>
  <si>
    <t>Motor Gasoline DRIPE by state (2021 $/MMBtu)</t>
  </si>
  <si>
    <t>Transportation</t>
  </si>
  <si>
    <t>Motor Gasoline</t>
  </si>
  <si>
    <t>Motor Diesel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</si>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</sst>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0.0%"/>
    <numFmt numFmtId="168" formatCode="&quot;$&quot;#,##0"/>
  </numFmts>
  <fonts count="9" x14ac:knownFonts="1">
    <font>
      <sz val="11"/>
      <color theme="1"/>
      <name val="Gill Sans MT"/>
      <family val="2"/>
      <scheme val="minor"/>
    </font>
    <font>
      <b/>
      <sz val="14"/>
      <color theme="1"/>
      <name val="Gill Sans MT"/>
      <family val="2"/>
      <scheme val="minor"/>
    </font>
    <font>
      <sz val="10"/>
      <name val="Arial"/>
      <family val="2"/>
    </font>
    <font>
      <b/>
      <sz val="11"/>
      <color theme="1"/>
      <name val="Gill Sans MT"/>
      <family val="2"/>
      <scheme val="minor"/>
    </font>
    <font>
      <sz val="11"/>
      <color rgb="FF010101"/>
      <name val="Gill Sans MT"/>
      <family val="2"/>
      <scheme val="minor"/>
    </font>
    <font>
      <b/>
      <sz val="11"/>
      <color rgb="FF010101"/>
      <name val="Gill Sans MT"/>
      <family val="2"/>
      <scheme val="minor"/>
    </font>
    <font>
      <b/>
      <sz val="10"/>
      <color theme="4"/>
      <name val="Arial"/>
      <family val="2"/>
    </font>
    <font>
      <sz val="11"/>
      <color theme="1"/>
      <name val="Calibri"/>
      <family val="2"/>
    </font>
    <font>
      <sz val="11"/>
      <color theme="1"/>
      <name val="Gill Sans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 style="medium">
        <color rgb="FF1F497D"/>
      </right>
      <top/>
      <bottom/>
      <diagonal/>
    </border>
    <border>
      <left style="medium">
        <color rgb="FF1F497D"/>
      </left>
      <right style="medium">
        <color rgb="FF1F497D"/>
      </right>
      <top/>
      <bottom style="medium">
        <color rgb="FF1F497D"/>
      </bottom>
      <diagonal/>
    </border>
    <border>
      <left/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/>
      <right style="medium">
        <color rgb="FF1F497D"/>
      </right>
      <top/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 style="medium">
        <color rgb="FF1F497D"/>
      </left>
      <right/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1F497D"/>
      </left>
      <right style="medium">
        <color rgb="FF1F497D"/>
      </right>
      <top style="dashed">
        <color rgb="FF1F497D"/>
      </top>
      <bottom/>
      <diagonal/>
    </border>
    <border>
      <left/>
      <right style="medium">
        <color rgb="FF1F497D"/>
      </right>
      <top style="dashed">
        <color rgb="FF1F497D"/>
      </top>
      <bottom/>
      <diagonal/>
    </border>
    <border>
      <left/>
      <right/>
      <top style="dashed">
        <color rgb="FF1F497D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rgb="FF1F497D"/>
      </left>
      <right/>
      <top style="dashed">
        <color rgb="FF1F497D"/>
      </top>
      <bottom/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9" xfId="0" applyBorder="1" applyAlignment="1">
      <alignment horizontal="center" wrapText="1"/>
    </xf>
    <xf numFmtId="0" fontId="0" fillId="0" borderId="0" xfId="0" applyFont="1"/>
    <xf numFmtId="0" fontId="3" fillId="0" borderId="1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10" fontId="0" fillId="0" borderId="0" xfId="0" applyNumberFormat="1"/>
    <xf numFmtId="0" fontId="0" fillId="0" borderId="22" xfId="0" applyBorder="1"/>
    <xf numFmtId="0" fontId="0" fillId="0" borderId="23" xfId="0" applyBorder="1"/>
    <xf numFmtId="0" fontId="0" fillId="0" borderId="20" xfId="0" applyBorder="1"/>
    <xf numFmtId="10" fontId="0" fillId="0" borderId="0" xfId="0" applyNumberFormat="1" applyFont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Fill="1"/>
    <xf numFmtId="164" fontId="0" fillId="0" borderId="0" xfId="0" applyNumberFormat="1"/>
    <xf numFmtId="0" fontId="0" fillId="0" borderId="38" xfId="0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0" fillId="0" borderId="2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0" fontId="6" fillId="2" borderId="24" xfId="0" applyNumberFormat="1" applyFont="1" applyFill="1" applyBorder="1" applyAlignment="1" applyProtection="1">
      <alignment horizontal="center"/>
      <protection locked="0"/>
    </xf>
    <xf numFmtId="10" fontId="6" fillId="2" borderId="25" xfId="0" applyNumberFormat="1" applyFont="1" applyFill="1" applyBorder="1" applyAlignment="1" applyProtection="1">
      <alignment horizontal="center"/>
      <protection locked="0"/>
    </xf>
    <xf numFmtId="10" fontId="2" fillId="0" borderId="26" xfId="0" applyNumberFormat="1" applyFont="1" applyBorder="1" applyAlignment="1" applyProtection="1">
      <alignment horizontal="center"/>
      <protection locked="0"/>
    </xf>
    <xf numFmtId="6" fontId="4" fillId="0" borderId="15" xfId="0" applyNumberFormat="1" applyFont="1" applyFill="1" applyBorder="1" applyAlignment="1">
      <alignment horizontal="center" vertical="center" wrapText="1"/>
    </xf>
    <xf numFmtId="6" fontId="4" fillId="0" borderId="0" xfId="0" applyNumberFormat="1" applyFont="1" applyFill="1" applyAlignment="1">
      <alignment horizontal="center" vertical="center" wrapText="1"/>
    </xf>
    <xf numFmtId="6" fontId="4" fillId="0" borderId="0" xfId="0" applyNumberFormat="1" applyFont="1" applyFill="1" applyBorder="1" applyAlignment="1">
      <alignment horizontal="center" vertical="center" wrapText="1"/>
    </xf>
    <xf numFmtId="6" fontId="4" fillId="0" borderId="36" xfId="0" applyNumberFormat="1" applyFont="1" applyFill="1" applyBorder="1" applyAlignment="1">
      <alignment horizontal="center" vertical="center" wrapText="1"/>
    </xf>
    <xf numFmtId="6" fontId="4" fillId="0" borderId="37" xfId="0" applyNumberFormat="1" applyFont="1" applyFill="1" applyBorder="1" applyAlignment="1">
      <alignment horizontal="center" vertical="center" wrapText="1"/>
    </xf>
    <xf numFmtId="6" fontId="4" fillId="0" borderId="41" xfId="0" applyNumberFormat="1" applyFont="1" applyFill="1" applyBorder="1" applyAlignment="1">
      <alignment horizontal="center" vertical="center" wrapText="1"/>
    </xf>
    <xf numFmtId="6" fontId="4" fillId="0" borderId="23" xfId="0" applyNumberFormat="1" applyFont="1" applyFill="1" applyBorder="1" applyAlignment="1">
      <alignment horizontal="center" vertical="center" wrapText="1"/>
    </xf>
    <xf numFmtId="6" fontId="4" fillId="0" borderId="18" xfId="0" applyNumberFormat="1" applyFont="1" applyFill="1" applyBorder="1" applyAlignment="1">
      <alignment horizontal="center" vertical="center" wrapText="1"/>
    </xf>
    <xf numFmtId="6" fontId="4" fillId="0" borderId="19" xfId="0" applyNumberFormat="1" applyFont="1" applyFill="1" applyBorder="1" applyAlignment="1">
      <alignment horizontal="center" vertical="center" wrapText="1"/>
    </xf>
    <xf numFmtId="6" fontId="4" fillId="0" borderId="20" xfId="0" applyNumberFormat="1" applyFont="1" applyFill="1" applyBorder="1" applyAlignment="1">
      <alignment horizontal="center" vertical="center" wrapText="1"/>
    </xf>
    <xf numFmtId="168" fontId="0" fillId="0" borderId="22" xfId="0" applyNumberFormat="1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15" xfId="0" applyNumberFormat="1" applyBorder="1" applyAlignment="1">
      <alignment horizontal="center"/>
    </xf>
    <xf numFmtId="168" fontId="0" fillId="0" borderId="20" xfId="0" applyNumberFormat="1" applyBorder="1" applyAlignment="1">
      <alignment horizontal="center"/>
    </xf>
    <xf numFmtId="168" fontId="0" fillId="0" borderId="19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68" fontId="0" fillId="0" borderId="18" xfId="0" applyNumberFormat="1" applyBorder="1" applyAlignment="1">
      <alignment horizontal="center"/>
    </xf>
  </cellXfs>
  <cellStyles count="3"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all/AppData/Local/Box/Box%20Edit/Documents/acA31wh3YEmc3Bb4A3HhjQ==/LDC_Avoided_AESC2018_NewDiscount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LDC AvMargin18"/>
      <sheetName val="Avoid Cost SNE"/>
      <sheetName val="Avoid Cost NNE"/>
      <sheetName val="Avoid Cost VT"/>
      <sheetName val="Summary Avoid Cost"/>
      <sheetName val="Summary Avoid Cost (2)"/>
      <sheetName val="Avoid Cost SNE Extend"/>
      <sheetName val="Avoid Cost NNE Extend"/>
      <sheetName val="Avoid Cost VT Extend"/>
      <sheetName val="&lt;-Exhibits  Data-&gt;"/>
      <sheetName val="Dispatch Avoided Cost"/>
      <sheetName val="State Data-Calc"/>
      <sheetName val="Deflator"/>
      <sheetName val="Financial Paramete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3">
          <cell r="E13">
            <v>1.3432218759045433E-2</v>
          </cell>
        </row>
      </sheetData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25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8D6E-A6BF-4764-8C08-6738057AC443}">
  <sheetPr codeName="Sheet1">
    <pageSetUpPr fitToPage="1"/>
  </sheetPr>
  <dimension ref="A2:P55"/>
  <sheetViews>
    <sheetView tabSelected="1" topLeftCell="A28" zoomScale="85" zoomScaleNormal="85" workbookViewId="0">
      <selection activeCell="V39" sqref="V39"/>
    </sheetView>
  </sheetViews>
  <sheetFormatPr defaultRowHeight="17.25" x14ac:dyDescent="0.35"/>
  <sheetData>
    <row r="2" spans="1:16" ht="21.75" x14ac:dyDescent="0.45">
      <c r="A2" s="3"/>
      <c r="B2" s="1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18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18" thickBot="1" x14ac:dyDescent="0.4">
      <c r="A4" s="3"/>
      <c r="B4" s="47" t="s">
        <v>0</v>
      </c>
      <c r="C4" s="50" t="s">
        <v>21</v>
      </c>
      <c r="D4" s="51"/>
      <c r="E4" s="51"/>
      <c r="F4" s="51"/>
      <c r="G4" s="51"/>
      <c r="H4" s="51"/>
      <c r="I4" s="52"/>
      <c r="J4" s="50" t="s">
        <v>1</v>
      </c>
      <c r="K4" s="51"/>
      <c r="L4" s="51"/>
      <c r="M4" s="51"/>
      <c r="N4" s="52"/>
      <c r="O4" s="41" t="s">
        <v>42</v>
      </c>
      <c r="P4" s="42"/>
    </row>
    <row r="5" spans="1:16" ht="34.5" x14ac:dyDescent="0.35">
      <c r="A5" s="3"/>
      <c r="B5" s="48"/>
      <c r="C5" s="4" t="s">
        <v>2</v>
      </c>
      <c r="D5" s="53" t="s">
        <v>3</v>
      </c>
      <c r="E5" s="54"/>
      <c r="F5" s="55"/>
      <c r="G5" s="53" t="s">
        <v>4</v>
      </c>
      <c r="H5" s="54"/>
      <c r="I5" s="55"/>
      <c r="J5" s="53" t="s">
        <v>2</v>
      </c>
      <c r="K5" s="54"/>
      <c r="L5" s="54"/>
      <c r="M5" s="55"/>
      <c r="N5" s="4" t="s">
        <v>4</v>
      </c>
      <c r="O5" s="43"/>
      <c r="P5" s="44"/>
    </row>
    <row r="6" spans="1:16" ht="35.25" thickBot="1" x14ac:dyDescent="0.4">
      <c r="A6" s="3"/>
      <c r="B6" s="49"/>
      <c r="C6" s="5" t="s">
        <v>5</v>
      </c>
      <c r="D6" s="6" t="s">
        <v>5</v>
      </c>
      <c r="E6" s="10" t="s">
        <v>6</v>
      </c>
      <c r="F6" s="7" t="s">
        <v>22</v>
      </c>
      <c r="G6" s="6" t="s">
        <v>5</v>
      </c>
      <c r="H6" s="10" t="s">
        <v>6</v>
      </c>
      <c r="I6" s="7" t="s">
        <v>22</v>
      </c>
      <c r="J6" s="6" t="s">
        <v>7</v>
      </c>
      <c r="K6" s="10" t="s">
        <v>8</v>
      </c>
      <c r="L6" s="10" t="s">
        <v>9</v>
      </c>
      <c r="M6" s="7" t="s">
        <v>10</v>
      </c>
      <c r="N6" s="7" t="s">
        <v>9</v>
      </c>
      <c r="O6" s="40" t="s">
        <v>43</v>
      </c>
      <c r="P6" s="7" t="s">
        <v>44</v>
      </c>
    </row>
    <row r="7" spans="1:16" x14ac:dyDescent="0.35">
      <c r="A7" s="3"/>
      <c r="B7" s="8">
        <v>2021</v>
      </c>
      <c r="C7" s="67">
        <v>19.137931158777739</v>
      </c>
      <c r="D7" s="68">
        <v>20.871905828468044</v>
      </c>
      <c r="E7" s="68">
        <v>14.635898861183829</v>
      </c>
      <c r="F7" s="67">
        <v>20.618884726503836</v>
      </c>
      <c r="G7" s="68">
        <v>19.972807133349203</v>
      </c>
      <c r="H7" s="68">
        <v>14.635898861183829</v>
      </c>
      <c r="I7" s="67">
        <v>19.523670478876063</v>
      </c>
      <c r="J7" s="68">
        <v>16.587476851398964</v>
      </c>
      <c r="K7" s="68">
        <v>17.88672</v>
      </c>
      <c r="L7" s="68">
        <v>23.55935827954773</v>
      </c>
      <c r="M7" s="67">
        <v>33.886814743623795</v>
      </c>
      <c r="N7" s="67">
        <v>16.846692813484704</v>
      </c>
      <c r="O7" s="69">
        <v>19.674092765250492</v>
      </c>
      <c r="P7" s="67">
        <v>19.972807133349203</v>
      </c>
    </row>
    <row r="8" spans="1:16" x14ac:dyDescent="0.35">
      <c r="A8" s="3"/>
      <c r="B8" s="8">
        <v>2022</v>
      </c>
      <c r="C8" s="67">
        <v>19.340940119999999</v>
      </c>
      <c r="D8" s="68">
        <v>20.1598206</v>
      </c>
      <c r="E8" s="68">
        <v>14.15270535475377</v>
      </c>
      <c r="F8" s="67">
        <v>19.91608660051088</v>
      </c>
      <c r="G8" s="68">
        <v>19.313419500000002</v>
      </c>
      <c r="H8" s="68">
        <v>14.15270535475377</v>
      </c>
      <c r="I8" s="67">
        <v>18.879110763989505</v>
      </c>
      <c r="J8" s="68">
        <v>16.76343142125101</v>
      </c>
      <c r="K8" s="68">
        <v>18.07645651941516</v>
      </c>
      <c r="L8" s="68">
        <v>23.809268304393878</v>
      </c>
      <c r="M8" s="67">
        <v>34.089823704846054</v>
      </c>
      <c r="N8" s="67">
        <v>16.290511560149692</v>
      </c>
      <c r="O8" s="69">
        <v>20.669003580000002</v>
      </c>
      <c r="P8" s="67">
        <v>19.600974839999999</v>
      </c>
    </row>
    <row r="9" spans="1:16" x14ac:dyDescent="0.35">
      <c r="A9" s="3"/>
      <c r="B9" s="8">
        <v>2023</v>
      </c>
      <c r="C9" s="67">
        <v>21.384072540000002</v>
      </c>
      <c r="D9" s="68">
        <v>21.189953279999997</v>
      </c>
      <c r="E9" s="68">
        <v>14.95814463655549</v>
      </c>
      <c r="F9" s="67">
        <v>20.937102521739686</v>
      </c>
      <c r="G9" s="68">
        <v>20.412558240000003</v>
      </c>
      <c r="H9" s="68">
        <v>14.95814463655549</v>
      </c>
      <c r="I9" s="67">
        <v>19.953532723158975</v>
      </c>
      <c r="J9" s="68">
        <v>18.534281751933108</v>
      </c>
      <c r="K9" s="68">
        <v>19.986011800822936</v>
      </c>
      <c r="L9" s="68">
        <v>26.324424634301675</v>
      </c>
      <c r="M9" s="67">
        <v>36.132956124846061</v>
      </c>
      <c r="N9" s="67">
        <v>17.217614725395929</v>
      </c>
      <c r="O9" s="69">
        <v>21.04658718</v>
      </c>
      <c r="P9" s="67">
        <v>21.112364939999999</v>
      </c>
    </row>
    <row r="10" spans="1:16" x14ac:dyDescent="0.35">
      <c r="A10" s="3"/>
      <c r="B10" s="8">
        <v>2024</v>
      </c>
      <c r="C10" s="67">
        <v>22.506292860000002</v>
      </c>
      <c r="D10" s="68">
        <v>21.46921296</v>
      </c>
      <c r="E10" s="68">
        <v>15.171979536023288</v>
      </c>
      <c r="F10" s="67">
        <v>21.213707642475583</v>
      </c>
      <c r="G10" s="68">
        <v>20.70436698</v>
      </c>
      <c r="H10" s="68">
        <v>15.171979536023288</v>
      </c>
      <c r="I10" s="67">
        <v>20.238779441087935</v>
      </c>
      <c r="J10" s="68">
        <v>19.506947157913089</v>
      </c>
      <c r="K10" s="68">
        <v>21.034862926663873</v>
      </c>
      <c r="L10" s="68">
        <v>27.705910980350232</v>
      </c>
      <c r="M10" s="67">
        <v>37.255176444846057</v>
      </c>
      <c r="N10" s="67">
        <v>17.463749991723191</v>
      </c>
      <c r="O10" s="69">
        <v>20.9040891</v>
      </c>
      <c r="P10" s="67">
        <v>21.694118880000001</v>
      </c>
    </row>
    <row r="11" spans="1:16" x14ac:dyDescent="0.35">
      <c r="A11" s="3"/>
      <c r="B11" s="8">
        <v>2025</v>
      </c>
      <c r="C11" s="67">
        <v>23.418634919999999</v>
      </c>
      <c r="D11" s="68">
        <v>21.54224292</v>
      </c>
      <c r="E11" s="68">
        <v>15.233330741716719</v>
      </c>
      <c r="F11" s="67">
        <v>21.286263746160198</v>
      </c>
      <c r="G11" s="68">
        <v>20.788089599999999</v>
      </c>
      <c r="H11" s="68">
        <v>15.233330741716719</v>
      </c>
      <c r="I11" s="67">
        <v>20.320619356408542</v>
      </c>
      <c r="J11" s="68">
        <v>20.297704145972716</v>
      </c>
      <c r="K11" s="68">
        <v>21.887557339453544</v>
      </c>
      <c r="L11" s="68">
        <v>28.829030991949921</v>
      </c>
      <c r="M11" s="67">
        <v>38.167518504846058</v>
      </c>
      <c r="N11" s="67">
        <v>17.534368470701295</v>
      </c>
      <c r="O11" s="69">
        <v>21.133815540000001</v>
      </c>
      <c r="P11" s="67">
        <v>22.100324700000002</v>
      </c>
    </row>
    <row r="12" spans="1:16" x14ac:dyDescent="0.35">
      <c r="A12" s="3"/>
      <c r="B12" s="8">
        <v>2026</v>
      </c>
      <c r="C12" s="67">
        <v>24.27368766</v>
      </c>
      <c r="D12" s="68">
        <v>21.539616419999998</v>
      </c>
      <c r="E12" s="68">
        <v>15.244092485111343</v>
      </c>
      <c r="F12" s="67">
        <v>21.284180463657361</v>
      </c>
      <c r="G12" s="68">
        <v>20.802775560000001</v>
      </c>
      <c r="H12" s="68">
        <v>15.244092485111343</v>
      </c>
      <c r="I12" s="67">
        <v>20.334975067240361</v>
      </c>
      <c r="J12" s="68">
        <v>21.038806588750088</v>
      </c>
      <c r="K12" s="68">
        <v>22.686707927817853</v>
      </c>
      <c r="L12" s="68">
        <v>29.881626159235264</v>
      </c>
      <c r="M12" s="67">
        <v>39.022571244846056</v>
      </c>
      <c r="N12" s="67">
        <v>17.546755805898563</v>
      </c>
      <c r="O12" s="69">
        <v>21.16501122</v>
      </c>
      <c r="P12" s="67">
        <v>22.445523300000001</v>
      </c>
    </row>
    <row r="13" spans="1:16" x14ac:dyDescent="0.35">
      <c r="A13" s="3"/>
      <c r="B13" s="8">
        <v>2027</v>
      </c>
      <c r="C13" s="67">
        <v>24.56284848</v>
      </c>
      <c r="D13" s="68">
        <v>21.849360839999999</v>
      </c>
      <c r="E13" s="68">
        <v>15.466424363250493</v>
      </c>
      <c r="F13" s="67">
        <v>21.590378188186502</v>
      </c>
      <c r="G13" s="68">
        <v>21.106179660000002</v>
      </c>
      <c r="H13" s="68">
        <v>15.466424363250493</v>
      </c>
      <c r="I13" s="67">
        <v>20.631556395582997</v>
      </c>
      <c r="J13" s="68">
        <v>21.289431819256347</v>
      </c>
      <c r="K13" s="68">
        <v>22.956963818039206</v>
      </c>
      <c r="L13" s="68">
        <v>30.237591665760942</v>
      </c>
      <c r="M13" s="67">
        <v>39.311732064846055</v>
      </c>
      <c r="N13" s="67">
        <v>17.802671543577581</v>
      </c>
      <c r="O13" s="69">
        <v>21.398181179999998</v>
      </c>
      <c r="P13" s="67">
        <v>22.825953720000001</v>
      </c>
    </row>
    <row r="14" spans="1:16" x14ac:dyDescent="0.35">
      <c r="A14" s="3"/>
      <c r="B14" s="8">
        <v>2028</v>
      </c>
      <c r="C14" s="67">
        <v>25.02114774</v>
      </c>
      <c r="D14" s="68">
        <v>22.31547432</v>
      </c>
      <c r="E14" s="68">
        <v>15.805593435356192</v>
      </c>
      <c r="F14" s="67">
        <v>22.051340998191726</v>
      </c>
      <c r="G14" s="68">
        <v>21.569025060000001</v>
      </c>
      <c r="H14" s="68">
        <v>15.805593435356192</v>
      </c>
      <c r="I14" s="67">
        <v>21.083993602427853</v>
      </c>
      <c r="J14" s="68">
        <v>21.686654920499272</v>
      </c>
      <c r="K14" s="68">
        <v>23.385300113734754</v>
      </c>
      <c r="L14" s="68">
        <v>30.801771585524079</v>
      </c>
      <c r="M14" s="67">
        <v>39.770031324846059</v>
      </c>
      <c r="N14" s="67">
        <v>18.193073064098691</v>
      </c>
      <c r="O14" s="69">
        <v>21.9495483</v>
      </c>
      <c r="P14" s="67">
        <v>23.19047316</v>
      </c>
    </row>
    <row r="15" spans="1:16" x14ac:dyDescent="0.35">
      <c r="A15" s="3"/>
      <c r="B15" s="8">
        <v>2029</v>
      </c>
      <c r="C15" s="67">
        <v>25.238533199999999</v>
      </c>
      <c r="D15" s="68">
        <v>22.533264720000002</v>
      </c>
      <c r="E15" s="68">
        <v>15.965425281603997</v>
      </c>
      <c r="F15" s="67">
        <v>22.266779775235634</v>
      </c>
      <c r="G15" s="68">
        <v>21.787138800000001</v>
      </c>
      <c r="H15" s="68">
        <v>15.965425281603997</v>
      </c>
      <c r="I15" s="67">
        <v>21.297202529858236</v>
      </c>
      <c r="J15" s="68">
        <v>21.875070076540151</v>
      </c>
      <c r="K15" s="68">
        <v>23.588473216555105</v>
      </c>
      <c r="L15" s="68">
        <v>31.06937950481348</v>
      </c>
      <c r="M15" s="67">
        <v>39.987416784846054</v>
      </c>
      <c r="N15" s="67">
        <v>18.377047963152556</v>
      </c>
      <c r="O15" s="69">
        <v>22.31978586</v>
      </c>
      <c r="P15" s="67">
        <v>23.40500874</v>
      </c>
    </row>
    <row r="16" spans="1:16" x14ac:dyDescent="0.35">
      <c r="A16" s="3"/>
      <c r="B16" s="8">
        <v>2030</v>
      </c>
      <c r="C16" s="67">
        <v>25.660157340000001</v>
      </c>
      <c r="D16" s="68">
        <v>22.948126260000002</v>
      </c>
      <c r="E16" s="68">
        <v>16.270645306273682</v>
      </c>
      <c r="F16" s="67">
        <v>22.677192696564195</v>
      </c>
      <c r="G16" s="68">
        <v>22.2036558</v>
      </c>
      <c r="H16" s="68">
        <v>16.270645306273682</v>
      </c>
      <c r="I16" s="67">
        <v>21.704353142316304</v>
      </c>
      <c r="J16" s="68">
        <v>22.24050564030188</v>
      </c>
      <c r="K16" s="68">
        <v>23.982532160275465</v>
      </c>
      <c r="L16" s="68">
        <v>31.588411269070317</v>
      </c>
      <c r="M16" s="67">
        <v>40.409040924846053</v>
      </c>
      <c r="N16" s="67">
        <v>18.728372336524078</v>
      </c>
      <c r="O16" s="69">
        <v>22.955386619999999</v>
      </c>
      <c r="P16" s="67">
        <v>23.816426759999999</v>
      </c>
    </row>
    <row r="17" spans="1:16" x14ac:dyDescent="0.35">
      <c r="A17" s="3"/>
      <c r="B17" s="8">
        <v>2031</v>
      </c>
      <c r="C17" s="67">
        <v>25.882744800000001</v>
      </c>
      <c r="D17" s="68">
        <v>23.177216219999998</v>
      </c>
      <c r="E17" s="68">
        <v>16.436996386157265</v>
      </c>
      <c r="F17" s="67">
        <v>22.903737075607282</v>
      </c>
      <c r="G17" s="68">
        <v>22.430665980000001</v>
      </c>
      <c r="H17" s="68">
        <v>16.436996386157265</v>
      </c>
      <c r="I17" s="67">
        <v>21.926258451874418</v>
      </c>
      <c r="J17" s="68">
        <v>22.433429541507795</v>
      </c>
      <c r="K17" s="68">
        <v>24.19056716361516</v>
      </c>
      <c r="L17" s="68">
        <v>31.862423003942155</v>
      </c>
      <c r="M17" s="67">
        <v>40.631628384846053</v>
      </c>
      <c r="N17" s="67">
        <v>18.919851217908167</v>
      </c>
      <c r="O17" s="69">
        <v>23.05737336</v>
      </c>
      <c r="P17" s="67">
        <v>24.06602178</v>
      </c>
    </row>
    <row r="18" spans="1:16" x14ac:dyDescent="0.35">
      <c r="A18" s="3"/>
      <c r="B18" s="8">
        <v>2032</v>
      </c>
      <c r="C18" s="67">
        <v>26.155103160000003</v>
      </c>
      <c r="D18" s="68">
        <v>23.454342060000002</v>
      </c>
      <c r="E18" s="68">
        <v>16.638689007430479</v>
      </c>
      <c r="F18" s="67">
        <v>23.177802271796736</v>
      </c>
      <c r="G18" s="68">
        <v>22.705904820000001</v>
      </c>
      <c r="H18" s="68">
        <v>16.638689007430479</v>
      </c>
      <c r="I18" s="67">
        <v>22.195307883898195</v>
      </c>
      <c r="J18" s="68">
        <v>22.669491525130983</v>
      </c>
      <c r="K18" s="68">
        <v>24.445119115159038</v>
      </c>
      <c r="L18" s="68">
        <v>32.197704186136555</v>
      </c>
      <c r="M18" s="67">
        <v>40.903986744846058</v>
      </c>
      <c r="N18" s="67">
        <v>19.152010080548841</v>
      </c>
      <c r="O18" s="69">
        <v>23.51770956</v>
      </c>
      <c r="P18" s="67">
        <v>24.311726520000001</v>
      </c>
    </row>
    <row r="19" spans="1:16" x14ac:dyDescent="0.35">
      <c r="A19" s="3"/>
      <c r="B19" s="8">
        <v>2033</v>
      </c>
      <c r="C19" s="67">
        <v>26.279560500000002</v>
      </c>
      <c r="D19" s="68">
        <v>23.61072132</v>
      </c>
      <c r="E19" s="68">
        <v>16.745585154921933</v>
      </c>
      <c r="F19" s="67">
        <v>23.332173793235629</v>
      </c>
      <c r="G19" s="68">
        <v>22.851780120000001</v>
      </c>
      <c r="H19" s="68">
        <v>16.745585154921933</v>
      </c>
      <c r="I19" s="67">
        <v>22.337902826571614</v>
      </c>
      <c r="J19" s="68">
        <v>22.777362811170686</v>
      </c>
      <c r="K19" s="68">
        <v>24.561439608427388</v>
      </c>
      <c r="L19" s="68">
        <v>32.350914846121327</v>
      </c>
      <c r="M19" s="67">
        <v>41.028444084846058</v>
      </c>
      <c r="N19" s="67">
        <v>19.275053193706007</v>
      </c>
      <c r="O19" s="69">
        <v>23.708061959999998</v>
      </c>
      <c r="P19" s="67">
        <v>24.444741660000002</v>
      </c>
    </row>
    <row r="20" spans="1:16" x14ac:dyDescent="0.35">
      <c r="A20" s="3"/>
      <c r="B20" s="8">
        <v>2034</v>
      </c>
      <c r="C20" s="67">
        <v>26.391311699999999</v>
      </c>
      <c r="D20" s="68">
        <v>23.733750660000002</v>
      </c>
      <c r="E20" s="68">
        <v>16.832808494652134</v>
      </c>
      <c r="F20" s="67">
        <v>23.453750332798954</v>
      </c>
      <c r="G20" s="68">
        <v>22.970809020000001</v>
      </c>
      <c r="H20" s="68">
        <v>16.832808494652134</v>
      </c>
      <c r="I20" s="67">
        <v>22.45425507518382</v>
      </c>
      <c r="J20" s="68">
        <v>22.874221266127858</v>
      </c>
      <c r="K20" s="68">
        <v>24.665884671348785</v>
      </c>
      <c r="L20" s="68">
        <v>32.488483872633459</v>
      </c>
      <c r="M20" s="67">
        <v>41.140195284846058</v>
      </c>
      <c r="N20" s="67">
        <v>19.375451865802468</v>
      </c>
      <c r="O20" s="69">
        <v>24.060457680000003</v>
      </c>
      <c r="P20" s="67">
        <v>24.549646620000001</v>
      </c>
    </row>
    <row r="21" spans="1:16" x14ac:dyDescent="0.35">
      <c r="A21" s="3"/>
      <c r="B21" s="8">
        <v>2035</v>
      </c>
      <c r="C21" s="67">
        <v>26.506955219999998</v>
      </c>
      <c r="D21" s="68">
        <v>23.85526428</v>
      </c>
      <c r="E21" s="68">
        <v>16.920565511614161</v>
      </c>
      <c r="F21" s="67">
        <v>23.573894305050956</v>
      </c>
      <c r="G21" s="68">
        <v>23.090566200000001</v>
      </c>
      <c r="H21" s="68">
        <v>16.920565511614161</v>
      </c>
      <c r="I21" s="67">
        <v>22.571319226666837</v>
      </c>
      <c r="J21" s="68">
        <v>22.974453323349696</v>
      </c>
      <c r="K21" s="68">
        <v>24.773967579835244</v>
      </c>
      <c r="L21" s="68">
        <v>32.630844459981397</v>
      </c>
      <c r="M21" s="67">
        <v>41.25583880484605</v>
      </c>
      <c r="N21" s="67">
        <v>19.476464828587279</v>
      </c>
      <c r="O21" s="69">
        <v>24.255417419999997</v>
      </c>
      <c r="P21" s="67">
        <v>24.676829399999999</v>
      </c>
    </row>
    <row r="22" spans="1:16" x14ac:dyDescent="0.35">
      <c r="A22" s="3"/>
      <c r="B22" s="31">
        <v>2036</v>
      </c>
      <c r="C22" s="70">
        <f>MAX(0,C21*(1+C$55))</f>
        <v>26.677958755431366</v>
      </c>
      <c r="D22" s="71">
        <f t="shared" ref="D22:D41" si="0">MAX(0,D21*(1+D$55))</f>
        <v>24.040804195970459</v>
      </c>
      <c r="E22" s="71">
        <f t="shared" ref="E22:E41" si="1">MAX(0,E21*(1+E$55))</f>
        <v>17.053107344405809</v>
      </c>
      <c r="F22" s="70">
        <f t="shared" ref="F22:F41" si="2">MAX(0,F21*(1+F$55))</f>
        <v>23.757283860567526</v>
      </c>
      <c r="G22" s="71">
        <f t="shared" ref="G22:G41" si="3">MAX(0,G21*(1+G$55))</f>
        <v>23.271438757849456</v>
      </c>
      <c r="H22" s="71">
        <f t="shared" ref="H22:H41" si="4">MAX(0,H21*(1+H$55))</f>
        <v>17.053107344405809</v>
      </c>
      <c r="I22" s="70">
        <f t="shared" ref="I22:I41" si="5">MAX(0,I21*(1+I$55))</f>
        <v>22.748124429588358</v>
      </c>
      <c r="J22" s="71">
        <f t="shared" ref="J22:J41" si="6">MAX(0,J21*(1+J$55))</f>
        <v>23.122667733880387</v>
      </c>
      <c r="K22" s="71">
        <f t="shared" ref="K22:K41" si="7">MAX(0,K21*(1+K$55))</f>
        <v>24.933791143411398</v>
      </c>
      <c r="L22" s="71">
        <f t="shared" ref="L22:L41" si="8">MAX(0,L21*(1+L$55))</f>
        <v>32.841354860759445</v>
      </c>
      <c r="M22" s="70">
        <f t="shared" ref="M22:M41" si="9">MAX(0,M21*(1+M$55))</f>
        <v>41.425796394535368</v>
      </c>
      <c r="N22" s="70">
        <f t="shared" ref="N22:P41" si="10">MAX(0,N21*(1+N$55))</f>
        <v>19.629027480403565</v>
      </c>
      <c r="O22" s="72">
        <f t="shared" si="10"/>
        <v>24.542104713978816</v>
      </c>
      <c r="P22" s="70">
        <f t="shared" si="10"/>
        <v>24.848138251459297</v>
      </c>
    </row>
    <row r="23" spans="1:16" x14ac:dyDescent="0.35">
      <c r="A23" s="3"/>
      <c r="B23" s="8">
        <v>2037</v>
      </c>
      <c r="C23" s="67">
        <f t="shared" ref="C23:C41" si="11">MAX(0,C22*(1+C$55))</f>
        <v>26.850065480908039</v>
      </c>
      <c r="D23" s="68">
        <f t="shared" si="0"/>
        <v>24.227787192177392</v>
      </c>
      <c r="E23" s="68">
        <f t="shared" si="1"/>
        <v>17.186687401211174</v>
      </c>
      <c r="F23" s="67">
        <f t="shared" si="2"/>
        <v>23.942100067473863</v>
      </c>
      <c r="G23" s="68">
        <f t="shared" si="3"/>
        <v>23.453728122974212</v>
      </c>
      <c r="H23" s="68">
        <f t="shared" si="4"/>
        <v>17.186687401211174</v>
      </c>
      <c r="I23" s="67">
        <f t="shared" si="5"/>
        <v>22.926314579462524</v>
      </c>
      <c r="J23" s="68">
        <f t="shared" si="6"/>
        <v>23.271838315649621</v>
      </c>
      <c r="K23" s="68">
        <f t="shared" si="7"/>
        <v>25.094645772011425</v>
      </c>
      <c r="L23" s="68">
        <f t="shared" si="8"/>
        <v>33.053223321053544</v>
      </c>
      <c r="M23" s="67">
        <f t="shared" si="9"/>
        <v>41.596454141660089</v>
      </c>
      <c r="N23" s="67">
        <f t="shared" si="10"/>
        <v>19.782785182909702</v>
      </c>
      <c r="O23" s="73">
        <f t="shared" si="10"/>
        <v>24.832180513012226</v>
      </c>
      <c r="P23" s="67">
        <f t="shared" si="10"/>
        <v>25.020636344944489</v>
      </c>
    </row>
    <row r="24" spans="1:16" x14ac:dyDescent="0.35">
      <c r="A24" s="3"/>
      <c r="B24" s="8">
        <v>2038</v>
      </c>
      <c r="C24" s="67">
        <f t="shared" si="11"/>
        <v>27.023282513407295</v>
      </c>
      <c r="D24" s="68">
        <f t="shared" si="0"/>
        <v>24.41622449251598</v>
      </c>
      <c r="E24" s="68">
        <f t="shared" si="1"/>
        <v>17.321313814625675</v>
      </c>
      <c r="F24" s="67">
        <f t="shared" si="2"/>
        <v>24.128354024189299</v>
      </c>
      <c r="G24" s="68">
        <f t="shared" si="3"/>
        <v>23.637445393480469</v>
      </c>
      <c r="H24" s="68">
        <f t="shared" si="4"/>
        <v>17.321313814625675</v>
      </c>
      <c r="I24" s="67">
        <f t="shared" si="5"/>
        <v>23.105900524827895</v>
      </c>
      <c r="J24" s="68">
        <f t="shared" si="6"/>
        <v>23.421971237176596</v>
      </c>
      <c r="K24" s="68">
        <f t="shared" si="7"/>
        <v>25.256538117314591</v>
      </c>
      <c r="L24" s="68">
        <f t="shared" si="8"/>
        <v>33.266458602072845</v>
      </c>
      <c r="M24" s="67">
        <f t="shared" si="9"/>
        <v>41.767814930589395</v>
      </c>
      <c r="N24" s="67">
        <f t="shared" si="10"/>
        <v>19.937747297152669</v>
      </c>
      <c r="O24" s="73">
        <f t="shared" si="10"/>
        <v>25.125684867589893</v>
      </c>
      <c r="P24" s="67">
        <f t="shared" si="10"/>
        <v>25.194331936284648</v>
      </c>
    </row>
    <row r="25" spans="1:16" x14ac:dyDescent="0.35">
      <c r="A25" s="3"/>
      <c r="B25" s="8">
        <v>2039</v>
      </c>
      <c r="C25" s="67">
        <f t="shared" si="11"/>
        <v>27.197617015819954</v>
      </c>
      <c r="D25" s="68">
        <f t="shared" si="0"/>
        <v>24.606127408177883</v>
      </c>
      <c r="E25" s="68">
        <f t="shared" si="1"/>
        <v>17.456994780948815</v>
      </c>
      <c r="F25" s="67">
        <f t="shared" si="2"/>
        <v>24.316056915471645</v>
      </c>
      <c r="G25" s="68">
        <f t="shared" si="3"/>
        <v>23.822601754407888</v>
      </c>
      <c r="H25" s="68">
        <f t="shared" si="4"/>
        <v>17.456994780948815</v>
      </c>
      <c r="I25" s="67">
        <f t="shared" si="5"/>
        <v>23.286893199201582</v>
      </c>
      <c r="J25" s="68">
        <f t="shared" si="6"/>
        <v>23.573072706775299</v>
      </c>
      <c r="K25" s="68">
        <f t="shared" si="7"/>
        <v>25.419474873911938</v>
      </c>
      <c r="L25" s="68">
        <f t="shared" si="8"/>
        <v>33.481069521547425</v>
      </c>
      <c r="M25" s="67">
        <f t="shared" si="9"/>
        <v>41.939881657574922</v>
      </c>
      <c r="N25" s="67">
        <f t="shared" si="10"/>
        <v>20.093923257506212</v>
      </c>
      <c r="O25" s="73">
        <f t="shared" si="10"/>
        <v>25.422658301578888</v>
      </c>
      <c r="P25" s="67">
        <f t="shared" si="10"/>
        <v>25.36923333862158</v>
      </c>
    </row>
    <row r="26" spans="1:16" x14ac:dyDescent="0.35">
      <c r="A26" s="3"/>
      <c r="B26" s="8">
        <v>2040</v>
      </c>
      <c r="C26" s="67">
        <f t="shared" si="11"/>
        <v>27.373076197246586</v>
      </c>
      <c r="D26" s="68">
        <f t="shared" si="0"/>
        <v>24.79750733833021</v>
      </c>
      <c r="E26" s="68">
        <f t="shared" si="1"/>
        <v>17.593738560683189</v>
      </c>
      <c r="F26" s="67">
        <f t="shared" si="2"/>
        <v>24.505220013088845</v>
      </c>
      <c r="G26" s="68">
        <f t="shared" si="3"/>
        <v>24.009208478410553</v>
      </c>
      <c r="H26" s="68">
        <f t="shared" si="4"/>
        <v>17.593738560683189</v>
      </c>
      <c r="I26" s="67">
        <f t="shared" si="5"/>
        <v>23.46930362174491</v>
      </c>
      <c r="J26" s="68">
        <f t="shared" si="6"/>
        <v>23.725148972811233</v>
      </c>
      <c r="K26" s="68">
        <f t="shared" si="7"/>
        <v>25.583462779583126</v>
      </c>
      <c r="L26" s="68">
        <f t="shared" si="8"/>
        <v>33.697064954092923</v>
      </c>
      <c r="M26" s="67">
        <f t="shared" si="9"/>
        <v>42.112657230799712</v>
      </c>
      <c r="N26" s="67">
        <f t="shared" si="10"/>
        <v>20.251322572245225</v>
      </c>
      <c r="O26" s="73">
        <f t="shared" si="10"/>
        <v>25.723141817818775</v>
      </c>
      <c r="P26" s="67">
        <f t="shared" si="10"/>
        <v>25.545348922807701</v>
      </c>
    </row>
    <row r="27" spans="1:16" x14ac:dyDescent="0.35">
      <c r="A27" s="3"/>
      <c r="B27" s="8">
        <v>2041</v>
      </c>
      <c r="C27" s="67">
        <f t="shared" si="11"/>
        <v>27.549667313295615</v>
      </c>
      <c r="D27" s="68">
        <f t="shared" si="0"/>
        <v>24.990375770799766</v>
      </c>
      <c r="E27" s="68">
        <f t="shared" si="1"/>
        <v>17.731553479037395</v>
      </c>
      <c r="F27" s="67">
        <f t="shared" si="2"/>
        <v>24.695854676495866</v>
      </c>
      <c r="G27" s="68">
        <f t="shared" si="3"/>
        <v>24.19727692644328</v>
      </c>
      <c r="H27" s="68">
        <f t="shared" si="4"/>
        <v>17.731553479037395</v>
      </c>
      <c r="I27" s="67">
        <f t="shared" si="5"/>
        <v>23.65314289793427</v>
      </c>
      <c r="J27" s="68">
        <f t="shared" si="6"/>
        <v>23.878206323959791</v>
      </c>
      <c r="K27" s="68">
        <f t="shared" si="7"/>
        <v>25.748508615575055</v>
      </c>
      <c r="L27" s="68">
        <f t="shared" si="8"/>
        <v>33.914453831577525</v>
      </c>
      <c r="M27" s="67">
        <f t="shared" si="9"/>
        <v>42.286144570427346</v>
      </c>
      <c r="N27" s="67">
        <f t="shared" si="10"/>
        <v>20.409954824124629</v>
      </c>
      <c r="O27" s="73">
        <f t="shared" si="10"/>
        <v>26.027176903782834</v>
      </c>
      <c r="P27" s="67">
        <f t="shared" si="10"/>
        <v>25.722687117806661</v>
      </c>
    </row>
    <row r="28" spans="1:16" x14ac:dyDescent="0.35">
      <c r="A28" s="3"/>
      <c r="B28" s="8">
        <v>2042</v>
      </c>
      <c r="C28" s="67">
        <f t="shared" si="11"/>
        <v>27.727397666383357</v>
      </c>
      <c r="D28" s="68">
        <f t="shared" si="0"/>
        <v>25.184744282762626</v>
      </c>
      <c r="E28" s="68">
        <f t="shared" si="1"/>
        <v>17.870447926432881</v>
      </c>
      <c r="F28" s="67">
        <f t="shared" si="2"/>
        <v>24.88797235351684</v>
      </c>
      <c r="G28" s="68">
        <f t="shared" si="3"/>
        <v>24.386818548453284</v>
      </c>
      <c r="H28" s="68">
        <f t="shared" si="4"/>
        <v>17.870447926432881</v>
      </c>
      <c r="I28" s="67">
        <f t="shared" si="5"/>
        <v>23.838422220237248</v>
      </c>
      <c r="J28" s="68">
        <f t="shared" si="6"/>
        <v>24.032251089466314</v>
      </c>
      <c r="K28" s="68">
        <f t="shared" si="7"/>
        <v>25.914619206882282</v>
      </c>
      <c r="L28" s="68">
        <f t="shared" si="8"/>
        <v>34.133245143491308</v>
      </c>
      <c r="M28" s="67">
        <f t="shared" si="9"/>
        <v>42.460346608651321</v>
      </c>
      <c r="N28" s="67">
        <f t="shared" si="10"/>
        <v>20.569829670962783</v>
      </c>
      <c r="O28" s="73">
        <f t="shared" si="10"/>
        <v>26.334805537306202</v>
      </c>
      <c r="P28" s="67">
        <f t="shared" si="10"/>
        <v>25.90125641109676</v>
      </c>
    </row>
    <row r="29" spans="1:16" x14ac:dyDescent="0.35">
      <c r="A29" s="3"/>
      <c r="B29" s="8">
        <v>2043</v>
      </c>
      <c r="C29" s="67">
        <f t="shared" si="11"/>
        <v>27.906274606035993</v>
      </c>
      <c r="D29" s="68">
        <f t="shared" si="0"/>
        <v>25.380624541439065</v>
      </c>
      <c r="E29" s="68">
        <f t="shared" si="1"/>
        <v>18.01043035901478</v>
      </c>
      <c r="F29" s="67">
        <f t="shared" si="2"/>
        <v>25.081584581032519</v>
      </c>
      <c r="G29" s="68">
        <f t="shared" si="3"/>
        <v>24.57784488407728</v>
      </c>
      <c r="H29" s="68">
        <f t="shared" si="4"/>
        <v>18.01043035901478</v>
      </c>
      <c r="I29" s="67">
        <f t="shared" si="5"/>
        <v>24.025152868794045</v>
      </c>
      <c r="J29" s="68">
        <f t="shared" si="6"/>
        <v>24.187289639407815</v>
      </c>
      <c r="K29" s="68">
        <f t="shared" si="7"/>
        <v>26.081801422529249</v>
      </c>
      <c r="L29" s="68">
        <f t="shared" si="8"/>
        <v>34.353447937317988</v>
      </c>
      <c r="M29" s="67">
        <f t="shared" si="9"/>
        <v>42.6352662897446</v>
      </c>
      <c r="N29" s="67">
        <f t="shared" si="10"/>
        <v>20.730956846229478</v>
      </c>
      <c r="O29" s="73">
        <f t="shared" si="10"/>
        <v>26.646070192381707</v>
      </c>
      <c r="P29" s="67">
        <f t="shared" si="10"/>
        <v>26.081065349077171</v>
      </c>
    </row>
    <row r="30" spans="1:16" x14ac:dyDescent="0.35">
      <c r="A30" s="3"/>
      <c r="B30" s="8">
        <v>2044</v>
      </c>
      <c r="C30" s="67">
        <f t="shared" si="11"/>
        <v>28.086305529193481</v>
      </c>
      <c r="D30" s="68">
        <f t="shared" si="0"/>
        <v>25.578028304793907</v>
      </c>
      <c r="E30" s="68">
        <f t="shared" si="1"/>
        <v>18.151509299166733</v>
      </c>
      <c r="F30" s="67">
        <f t="shared" si="2"/>
        <v>25.276702985673083</v>
      </c>
      <c r="G30" s="68">
        <f t="shared" si="3"/>
        <v>24.770367563344028</v>
      </c>
      <c r="H30" s="68">
        <f t="shared" si="4"/>
        <v>18.151509299166733</v>
      </c>
      <c r="I30" s="67">
        <f t="shared" si="5"/>
        <v>24.213346212104224</v>
      </c>
      <c r="J30" s="68">
        <f t="shared" si="6"/>
        <v>24.343328384956397</v>
      </c>
      <c r="K30" s="68">
        <f t="shared" si="7"/>
        <v>26.250062175854332</v>
      </c>
      <c r="L30" s="68">
        <f t="shared" si="8"/>
        <v>34.575071318909032</v>
      </c>
      <c r="M30" s="67">
        <f t="shared" si="9"/>
        <v>42.810906570109374</v>
      </c>
      <c r="N30" s="67">
        <f t="shared" si="10"/>
        <v>20.893346159638529</v>
      </c>
      <c r="O30" s="73">
        <f t="shared" si="10"/>
        <v>26.961013845024215</v>
      </c>
      <c r="P30" s="67">
        <f t="shared" si="10"/>
        <v>26.262122537476962</v>
      </c>
    </row>
    <row r="31" spans="1:16" x14ac:dyDescent="0.35">
      <c r="A31" s="3"/>
      <c r="B31" s="8">
        <v>2045</v>
      </c>
      <c r="C31" s="67">
        <f t="shared" si="11"/>
        <v>28.267497880515442</v>
      </c>
      <c r="D31" s="68">
        <f t="shared" si="0"/>
        <v>25.776967422242304</v>
      </c>
      <c r="E31" s="68">
        <f t="shared" si="1"/>
        <v>18.293693336029737</v>
      </c>
      <c r="F31" s="67">
        <f t="shared" si="2"/>
        <v>25.473339284516321</v>
      </c>
      <c r="G31" s="68">
        <f t="shared" si="3"/>
        <v>24.964398307382396</v>
      </c>
      <c r="H31" s="68">
        <f t="shared" si="4"/>
        <v>18.293693336029737</v>
      </c>
      <c r="I31" s="67">
        <f t="shared" si="5"/>
        <v>24.403013707718848</v>
      </c>
      <c r="J31" s="68">
        <f t="shared" si="6"/>
        <v>24.50037377864437</v>
      </c>
      <c r="K31" s="68">
        <f t="shared" si="7"/>
        <v>26.419408424795719</v>
      </c>
      <c r="L31" s="68">
        <f t="shared" si="8"/>
        <v>34.798124452860236</v>
      </c>
      <c r="M31" s="67">
        <f t="shared" si="9"/>
        <v>42.987270418327043</v>
      </c>
      <c r="N31" s="67">
        <f t="shared" si="10"/>
        <v>21.057007497744994</v>
      </c>
      <c r="O31" s="73">
        <f t="shared" si="10"/>
        <v>27.279679979204289</v>
      </c>
      <c r="P31" s="67">
        <f t="shared" si="10"/>
        <v>26.444436641766977</v>
      </c>
    </row>
    <row r="32" spans="1:16" x14ac:dyDescent="0.35">
      <c r="A32" s="3"/>
      <c r="B32" s="8">
        <v>2046</v>
      </c>
      <c r="C32" s="67">
        <f t="shared" si="11"/>
        <v>28.449859152689005</v>
      </c>
      <c r="D32" s="68">
        <f t="shared" si="0"/>
        <v>25.977453835361015</v>
      </c>
      <c r="E32" s="68">
        <f t="shared" si="1"/>
        <v>18.436991126025084</v>
      </c>
      <c r="F32" s="67">
        <f t="shared" si="2"/>
        <v>25.67150528579127</v>
      </c>
      <c r="G32" s="68">
        <f t="shared" si="3"/>
        <v>25.159948929134966</v>
      </c>
      <c r="H32" s="68">
        <f t="shared" si="4"/>
        <v>18.436991126025084</v>
      </c>
      <c r="I32" s="67">
        <f t="shared" si="5"/>
        <v>24.594166902938046</v>
      </c>
      <c r="J32" s="68">
        <f t="shared" si="6"/>
        <v>24.658432314631071</v>
      </c>
      <c r="K32" s="68">
        <f t="shared" si="7"/>
        <v>26.589847172179145</v>
      </c>
      <c r="L32" s="68">
        <f t="shared" si="8"/>
        <v>35.022616562890661</v>
      </c>
      <c r="M32" s="67">
        <f t="shared" si="9"/>
        <v>43.164360815208362</v>
      </c>
      <c r="N32" s="67">
        <f t="shared" si="10"/>
        <v>21.2219508245471</v>
      </c>
      <c r="O32" s="73">
        <f t="shared" si="10"/>
        <v>27.602112592851974</v>
      </c>
      <c r="P32" s="67">
        <f t="shared" si="10"/>
        <v>26.628016387574569</v>
      </c>
    </row>
    <row r="33" spans="1:16" x14ac:dyDescent="0.35">
      <c r="A33" s="3"/>
      <c r="B33" s="8">
        <v>2047</v>
      </c>
      <c r="C33" s="67">
        <f t="shared" si="11"/>
        <v>28.633396886738652</v>
      </c>
      <c r="D33" s="68">
        <f t="shared" si="0"/>
        <v>26.17949957860521</v>
      </c>
      <c r="E33" s="68">
        <f t="shared" si="1"/>
        <v>18.581411393381362</v>
      </c>
      <c r="F33" s="67">
        <f t="shared" si="2"/>
        <v>25.871212889587294</v>
      </c>
      <c r="G33" s="68">
        <f t="shared" si="3"/>
        <v>25.35703133407722</v>
      </c>
      <c r="H33" s="68">
        <f t="shared" si="4"/>
        <v>18.581411393381362</v>
      </c>
      <c r="I33" s="67">
        <f t="shared" si="5"/>
        <v>24.786817435514021</v>
      </c>
      <c r="J33" s="68">
        <f t="shared" si="6"/>
        <v>24.817510528971415</v>
      </c>
      <c r="K33" s="68">
        <f t="shared" si="7"/>
        <v>26.761385466007461</v>
      </c>
      <c r="L33" s="68">
        <f t="shared" si="8"/>
        <v>35.248556932224091</v>
      </c>
      <c r="M33" s="67">
        <f t="shared" si="9"/>
        <v>43.342180753843842</v>
      </c>
      <c r="N33" s="67">
        <f t="shared" si="10"/>
        <v>21.388186182092866</v>
      </c>
      <c r="O33" s="73">
        <f t="shared" si="10"/>
        <v>27.928356203931553</v>
      </c>
      <c r="P33" s="67">
        <f t="shared" si="10"/>
        <v>26.812870561101203</v>
      </c>
    </row>
    <row r="34" spans="1:16" x14ac:dyDescent="0.35">
      <c r="A34" s="3"/>
      <c r="B34" s="8">
        <v>2048</v>
      </c>
      <c r="C34" s="67">
        <f t="shared" si="11"/>
        <v>28.818118672338056</v>
      </c>
      <c r="D34" s="68">
        <f t="shared" si="0"/>
        <v>26.383116780030868</v>
      </c>
      <c r="E34" s="68">
        <f t="shared" si="1"/>
        <v>18.726962930665618</v>
      </c>
      <c r="F34" s="67">
        <f t="shared" si="2"/>
        <v>26.072474088568718</v>
      </c>
      <c r="G34" s="68">
        <f t="shared" si="3"/>
        <v>25.555657520942372</v>
      </c>
      <c r="H34" s="68">
        <f t="shared" si="4"/>
        <v>18.726962930665618</v>
      </c>
      <c r="I34" s="67">
        <f t="shared" si="5"/>
        <v>24.980977034359583</v>
      </c>
      <c r="J34" s="68">
        <f t="shared" si="6"/>
        <v>24.977614999886175</v>
      </c>
      <c r="K34" s="68">
        <f t="shared" si="7"/>
        <v>26.934030399752096</v>
      </c>
      <c r="L34" s="68">
        <f t="shared" si="8"/>
        <v>35.475954903972891</v>
      </c>
      <c r="M34" s="67">
        <f t="shared" si="9"/>
        <v>43.520733239654326</v>
      </c>
      <c r="N34" s="67">
        <f t="shared" si="10"/>
        <v>21.555723691091476</v>
      </c>
      <c r="O34" s="73">
        <f t="shared" si="10"/>
        <v>28.258455856588103</v>
      </c>
      <c r="P34" s="67">
        <f t="shared" si="10"/>
        <v>26.999008009542983</v>
      </c>
    </row>
    <row r="35" spans="1:16" x14ac:dyDescent="0.35">
      <c r="A35" s="3"/>
      <c r="B35" s="8">
        <v>2049</v>
      </c>
      <c r="C35" s="67">
        <f t="shared" si="11"/>
        <v>29.004032148123922</v>
      </c>
      <c r="D35" s="68">
        <f t="shared" si="0"/>
        <v>26.58831766202276</v>
      </c>
      <c r="E35" s="68">
        <f t="shared" si="1"/>
        <v>18.873654599318655</v>
      </c>
      <c r="F35" s="67">
        <f t="shared" si="2"/>
        <v>26.275300968694985</v>
      </c>
      <c r="G35" s="68">
        <f t="shared" si="3"/>
        <v>25.75583958245187</v>
      </c>
      <c r="H35" s="68">
        <f t="shared" si="4"/>
        <v>18.873654599318655</v>
      </c>
      <c r="I35" s="67">
        <f t="shared" si="5"/>
        <v>25.176657520262225</v>
      </c>
      <c r="J35" s="68">
        <f t="shared" si="6"/>
        <v>25.138752348034007</v>
      </c>
      <c r="K35" s="68">
        <f t="shared" si="7"/>
        <v>27.10778911264638</v>
      </c>
      <c r="L35" s="68">
        <f t="shared" si="8"/>
        <v>35.704819881524365</v>
      </c>
      <c r="M35" s="67">
        <f t="shared" si="9"/>
        <v>43.700021290441811</v>
      </c>
      <c r="N35" s="67">
        <f t="shared" si="10"/>
        <v>21.724573551529453</v>
      </c>
      <c r="O35" s="73">
        <f t="shared" si="10"/>
        <v>28.592457127366693</v>
      </c>
      <c r="P35" s="67">
        <f t="shared" si="10"/>
        <v>27.186437641514068</v>
      </c>
    </row>
    <row r="36" spans="1:16" x14ac:dyDescent="0.35">
      <c r="A36" s="3"/>
      <c r="B36" s="8">
        <v>2050</v>
      </c>
      <c r="C36" s="67">
        <f t="shared" si="11"/>
        <v>29.191145002011872</v>
      </c>
      <c r="D36" s="68">
        <f t="shared" si="0"/>
        <v>26.795114542028131</v>
      </c>
      <c r="E36" s="68">
        <f t="shared" si="1"/>
        <v>19.021495330194536</v>
      </c>
      <c r="F36" s="67">
        <f t="shared" si="2"/>
        <v>26.479705709946437</v>
      </c>
      <c r="G36" s="68">
        <f t="shared" si="3"/>
        <v>25.957589706051625</v>
      </c>
      <c r="H36" s="68">
        <f t="shared" si="4"/>
        <v>19.021495330194536</v>
      </c>
      <c r="I36" s="67">
        <f t="shared" si="5"/>
        <v>25.373870806603794</v>
      </c>
      <c r="J36" s="68">
        <f t="shared" si="6"/>
        <v>25.300929236785226</v>
      </c>
      <c r="K36" s="68">
        <f t="shared" si="7"/>
        <v>27.282668789980761</v>
      </c>
      <c r="L36" s="68">
        <f t="shared" si="8"/>
        <v>35.935161328929617</v>
      </c>
      <c r="M36" s="67">
        <f t="shared" si="9"/>
        <v>43.880047936440413</v>
      </c>
      <c r="N36" s="67">
        <f t="shared" si="10"/>
        <v>21.89474604329164</v>
      </c>
      <c r="O36" s="73">
        <f t="shared" si="10"/>
        <v>28.930406131505087</v>
      </c>
      <c r="P36" s="67">
        <f t="shared" si="10"/>
        <v>27.375168427473046</v>
      </c>
    </row>
    <row r="37" spans="1:16" x14ac:dyDescent="0.35">
      <c r="A37" s="3"/>
      <c r="B37" s="8">
        <v>2051</v>
      </c>
      <c r="C37" s="67">
        <f t="shared" si="11"/>
        <v>29.379464971514345</v>
      </c>
      <c r="D37" s="68">
        <f t="shared" si="0"/>
        <v>27.003519833296053</v>
      </c>
      <c r="E37" s="68">
        <f t="shared" si="1"/>
        <v>19.170494124104309</v>
      </c>
      <c r="F37" s="67">
        <f t="shared" si="2"/>
        <v>26.685700587055738</v>
      </c>
      <c r="G37" s="68">
        <f t="shared" si="3"/>
        <v>26.160920174654002</v>
      </c>
      <c r="H37" s="68">
        <f t="shared" si="4"/>
        <v>19.170494124104309</v>
      </c>
      <c r="I37" s="67">
        <f t="shared" si="5"/>
        <v>25.5726289000858</v>
      </c>
      <c r="J37" s="68">
        <f t="shared" si="6"/>
        <v>25.464152372497345</v>
      </c>
      <c r="K37" s="68">
        <f t="shared" si="7"/>
        <v>27.458676663399945</v>
      </c>
      <c r="L37" s="68">
        <f t="shared" si="8"/>
        <v>36.166988771294896</v>
      </c>
      <c r="M37" s="67">
        <f t="shared" si="9"/>
        <v>44.060816220367613</v>
      </c>
      <c r="N37" s="67">
        <f t="shared" si="10"/>
        <v>22.066251526787077</v>
      </c>
      <c r="O37" s="73">
        <f t="shared" si="10"/>
        <v>29.27234952930085</v>
      </c>
      <c r="P37" s="67">
        <f t="shared" si="10"/>
        <v>27.56520940015227</v>
      </c>
    </row>
    <row r="38" spans="1:16" x14ac:dyDescent="0.35">
      <c r="A38" s="3"/>
      <c r="B38" s="8">
        <v>2052</v>
      </c>
      <c r="C38" s="67">
        <f t="shared" si="11"/>
        <v>29.568999844060563</v>
      </c>
      <c r="D38" s="68">
        <f t="shared" si="0"/>
        <v>27.213546045622564</v>
      </c>
      <c r="E38" s="68">
        <f t="shared" si="1"/>
        <v>19.320660052363994</v>
      </c>
      <c r="F38" s="67">
        <f t="shared" si="2"/>
        <v>26.89329797024498</v>
      </c>
      <c r="G38" s="68">
        <f t="shared" si="3"/>
        <v>26.365843367385633</v>
      </c>
      <c r="H38" s="68">
        <f t="shared" si="4"/>
        <v>19.320660052363994</v>
      </c>
      <c r="I38" s="67">
        <f t="shared" si="5"/>
        <v>25.772943901460405</v>
      </c>
      <c r="J38" s="68">
        <f t="shared" si="6"/>
        <v>25.628428504792414</v>
      </c>
      <c r="K38" s="68">
        <f t="shared" si="7"/>
        <v>27.635820011201936</v>
      </c>
      <c r="L38" s="68">
        <f t="shared" si="8"/>
        <v>36.400311795175497</v>
      </c>
      <c r="M38" s="67">
        <f t="shared" si="9"/>
        <v>44.242329197475669</v>
      </c>
      <c r="N38" s="67">
        <f t="shared" si="10"/>
        <v>22.239100443579748</v>
      </c>
      <c r="O38" s="73">
        <f t="shared" si="10"/>
        <v>29.618334532553678</v>
      </c>
      <c r="P38" s="67">
        <f t="shared" si="10"/>
        <v>27.756569654990159</v>
      </c>
    </row>
    <row r="39" spans="1:16" x14ac:dyDescent="0.35">
      <c r="A39" s="3"/>
      <c r="B39" s="8">
        <v>2053</v>
      </c>
      <c r="C39" s="67">
        <f t="shared" si="11"/>
        <v>29.759757457318567</v>
      </c>
      <c r="D39" s="68">
        <f t="shared" si="0"/>
        <v>27.425205786101575</v>
      </c>
      <c r="E39" s="68">
        <f t="shared" si="1"/>
        <v>19.472002257346862</v>
      </c>
      <c r="F39" s="67">
        <f t="shared" si="2"/>
        <v>27.102510325968538</v>
      </c>
      <c r="G39" s="68">
        <f t="shared" si="3"/>
        <v>26.572371760341071</v>
      </c>
      <c r="H39" s="68">
        <f t="shared" si="4"/>
        <v>19.472002257346862</v>
      </c>
      <c r="I39" s="67">
        <f t="shared" si="5"/>
        <v>25.974828006267142</v>
      </c>
      <c r="J39" s="68">
        <f t="shared" si="6"/>
        <v>25.793764426836105</v>
      </c>
      <c r="K39" s="68">
        <f t="shared" si="7"/>
        <v>27.814106158638996</v>
      </c>
      <c r="L39" s="68">
        <f t="shared" si="8"/>
        <v>36.635140048972168</v>
      </c>
      <c r="M39" s="67">
        <f t="shared" si="9"/>
        <v>44.424589935603265</v>
      </c>
      <c r="N39" s="67">
        <f t="shared" si="10"/>
        <v>22.413303317024283</v>
      </c>
      <c r="O39" s="73">
        <f t="shared" si="10"/>
        <v>29.96840891108388</v>
      </c>
      <c r="P39" s="67">
        <f t="shared" si="10"/>
        <v>27.94925835056652</v>
      </c>
    </row>
    <row r="40" spans="1:16" x14ac:dyDescent="0.35">
      <c r="A40" s="3"/>
      <c r="B40" s="8">
        <v>2054</v>
      </c>
      <c r="C40" s="67">
        <f t="shared" si="11"/>
        <v>29.951745699519307</v>
      </c>
      <c r="D40" s="68">
        <f t="shared" si="0"/>
        <v>27.638511759881624</v>
      </c>
      <c r="E40" s="68">
        <f t="shared" si="1"/>
        <v>19.624529953040035</v>
      </c>
      <c r="F40" s="67">
        <f t="shared" si="2"/>
        <v>27.313350217661682</v>
      </c>
      <c r="G40" s="68">
        <f t="shared" si="3"/>
        <v>26.780517927342359</v>
      </c>
      <c r="H40" s="68">
        <f t="shared" si="4"/>
        <v>19.624529953040035</v>
      </c>
      <c r="I40" s="67">
        <f t="shared" si="5"/>
        <v>26.178293505575393</v>
      </c>
      <c r="J40" s="68">
        <f t="shared" si="6"/>
        <v>25.960166975618652</v>
      </c>
      <c r="K40" s="68">
        <f t="shared" si="7"/>
        <v>27.993542478220579</v>
      </c>
      <c r="L40" s="68">
        <f t="shared" si="8"/>
        <v>36.871483243330104</v>
      </c>
      <c r="M40" s="67">
        <f t="shared" si="9"/>
        <v>44.607601515227351</v>
      </c>
      <c r="N40" s="67">
        <f t="shared" si="10"/>
        <v>22.588870752906644</v>
      </c>
      <c r="O40" s="73">
        <f t="shared" si="10"/>
        <v>30.322620999327931</v>
      </c>
      <c r="P40" s="67">
        <f t="shared" si="10"/>
        <v>28.14328470904087</v>
      </c>
    </row>
    <row r="41" spans="1:16" ht="18" thickBot="1" x14ac:dyDescent="0.4">
      <c r="A41" s="3"/>
      <c r="B41" s="9">
        <v>2055</v>
      </c>
      <c r="C41" s="74">
        <f t="shared" si="11"/>
        <v>30.144972509782846</v>
      </c>
      <c r="D41" s="75">
        <f t="shared" si="0"/>
        <v>27.853476770928523</v>
      </c>
      <c r="E41" s="75">
        <f t="shared" si="1"/>
        <v>19.778252425605459</v>
      </c>
      <c r="F41" s="74">
        <f t="shared" si="2"/>
        <v>27.525830306495038</v>
      </c>
      <c r="G41" s="75">
        <f t="shared" si="3"/>
        <v>26.990294540704557</v>
      </c>
      <c r="H41" s="75">
        <f t="shared" si="4"/>
        <v>19.778252425605459</v>
      </c>
      <c r="I41" s="74">
        <f t="shared" si="5"/>
        <v>26.383352786732701</v>
      </c>
      <c r="J41" s="75">
        <f t="shared" si="6"/>
        <v>26.127643032237554</v>
      </c>
      <c r="K41" s="75">
        <f t="shared" si="7"/>
        <v>28.174136390018191</v>
      </c>
      <c r="L41" s="75">
        <f t="shared" si="8"/>
        <v>37.109351151540494</v>
      </c>
      <c r="M41" s="74">
        <f t="shared" si="9"/>
        <v>44.791367029515214</v>
      </c>
      <c r="N41" s="74">
        <f t="shared" si="10"/>
        <v>22.765813440089818</v>
      </c>
      <c r="O41" s="76">
        <f t="shared" si="10"/>
        <v>30.681019703011941</v>
      </c>
      <c r="P41" s="74">
        <f t="shared" si="10"/>
        <v>28.338658016593818</v>
      </c>
    </row>
    <row r="42" spans="1:16" ht="18" thickBot="1" x14ac:dyDescent="0.4">
      <c r="A42" s="3"/>
      <c r="B42" s="45" t="s">
        <v>11</v>
      </c>
      <c r="C42" s="4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7"/>
      <c r="O42" s="6"/>
      <c r="P42" s="7"/>
    </row>
    <row r="43" spans="1:16" x14ac:dyDescent="0.35">
      <c r="B43" s="14" t="s">
        <v>26</v>
      </c>
      <c r="C43" s="77">
        <f>-PMT($E$47,10,(NPV($E$47,C$8:C$16)+IF(C$7="-",,C$7)),,1)</f>
        <v>23.004030654753809</v>
      </c>
      <c r="D43" s="77">
        <f t="shared" ref="D43:P43" si="12">-PMT($E$47,10,(NPV($E$47,D$8:D$16)+IF(D$7="-",,D$7)),,1)</f>
        <v>21.625025691261925</v>
      </c>
      <c r="E43" s="78">
        <f t="shared" si="12"/>
        <v>15.277369690286493</v>
      </c>
      <c r="F43" s="78">
        <f t="shared" si="12"/>
        <v>21.36747451714</v>
      </c>
      <c r="G43" s="77">
        <f t="shared" si="12"/>
        <v>20.848187133775149</v>
      </c>
      <c r="H43" s="78">
        <f t="shared" si="12"/>
        <v>15.277369690286493</v>
      </c>
      <c r="I43" s="78">
        <f t="shared" si="12"/>
        <v>20.379365452447288</v>
      </c>
      <c r="J43" s="77">
        <f t="shared" si="12"/>
        <v>19.93835293944964</v>
      </c>
      <c r="K43" s="78">
        <f t="shared" si="12"/>
        <v>21.500059320898757</v>
      </c>
      <c r="L43" s="78">
        <f t="shared" si="12"/>
        <v>28.318640900767914</v>
      </c>
      <c r="M43" s="78">
        <f t="shared" si="12"/>
        <v>37.752914239599868</v>
      </c>
      <c r="N43" s="79">
        <f t="shared" si="12"/>
        <v>17.58505962711202</v>
      </c>
      <c r="O43" s="77">
        <f t="shared" si="12"/>
        <v>21.302651154830151</v>
      </c>
      <c r="P43" s="80">
        <f t="shared" si="12"/>
        <v>21.98609844489043</v>
      </c>
    </row>
    <row r="44" spans="1:16" x14ac:dyDescent="0.35">
      <c r="B44" s="15" t="s">
        <v>27</v>
      </c>
      <c r="C44" s="81">
        <f>-PMT($E$47,15,(NPV($E$47,C$8:C$21)+IF(C$7="-",,C$7)),,1)</f>
        <v>24.039917742302425</v>
      </c>
      <c r="D44" s="81">
        <f t="shared" ref="D44:P44" si="13">-PMT($E$47,15,(NPV($E$47,D$8:D$21)+IF(D$7="-",,D$7)),,1)</f>
        <v>22.245461332217737</v>
      </c>
      <c r="E44" s="82">
        <f t="shared" si="13"/>
        <v>15.736852243320943</v>
      </c>
      <c r="F44" s="82">
        <f t="shared" si="13"/>
        <v>21.981379612526503</v>
      </c>
      <c r="G44" s="81">
        <f t="shared" si="13"/>
        <v>21.475217731618017</v>
      </c>
      <c r="H44" s="82">
        <f t="shared" si="13"/>
        <v>15.736852243320943</v>
      </c>
      <c r="I44" s="82">
        <f t="shared" si="13"/>
        <v>20.992295757672949</v>
      </c>
      <c r="J44" s="81">
        <f t="shared" si="13"/>
        <v>20.836190482223685</v>
      </c>
      <c r="K44" s="82">
        <f t="shared" si="13"/>
        <v>22.46822156021685</v>
      </c>
      <c r="L44" s="82">
        <f t="shared" si="13"/>
        <v>29.59384848878987</v>
      </c>
      <c r="M44" s="82">
        <f t="shared" si="13"/>
        <v>38.788801327148484</v>
      </c>
      <c r="N44" s="83">
        <f t="shared" si="13"/>
        <v>18.113948320423265</v>
      </c>
      <c r="O44" s="81">
        <f t="shared" si="13"/>
        <v>22.074731307973362</v>
      </c>
      <c r="P44" s="84">
        <f t="shared" si="13"/>
        <v>22.761032861544464</v>
      </c>
    </row>
    <row r="45" spans="1:16" ht="18" thickBot="1" x14ac:dyDescent="0.4">
      <c r="B45" s="16" t="s">
        <v>28</v>
      </c>
      <c r="C45" s="85">
        <f>-PMT($E$47,30,(NPV($E$47,C$8:C$36)+IF(C$7="-",,C$7)),,1)</f>
        <v>25.849228518603748</v>
      </c>
      <c r="D45" s="85">
        <f t="shared" ref="D45:P45" si="14">-PMT($E$47,30,(NPV($E$47,D$8:D$36)+IF(D$7="-",,D$7)),,1)</f>
        <v>23.711577754586791</v>
      </c>
      <c r="E45" s="86">
        <f t="shared" si="14"/>
        <v>16.800169508943103</v>
      </c>
      <c r="F45" s="86">
        <f t="shared" si="14"/>
        <v>23.431152718100048</v>
      </c>
      <c r="G45" s="85">
        <f t="shared" si="14"/>
        <v>22.926268389268841</v>
      </c>
      <c r="H45" s="86">
        <f t="shared" si="14"/>
        <v>16.800169508943103</v>
      </c>
      <c r="I45" s="86">
        <f t="shared" si="14"/>
        <v>22.410716047769679</v>
      </c>
      <c r="J45" s="85">
        <f t="shared" si="14"/>
        <v>22.404379873746279</v>
      </c>
      <c r="K45" s="86">
        <f t="shared" si="14"/>
        <v>24.159242129796073</v>
      </c>
      <c r="L45" s="86">
        <f t="shared" si="14"/>
        <v>31.821163472017762</v>
      </c>
      <c r="M45" s="86">
        <f t="shared" si="14"/>
        <v>40.58715797889559</v>
      </c>
      <c r="N45" s="87">
        <f t="shared" si="14"/>
        <v>19.337882668912076</v>
      </c>
      <c r="O45" s="85">
        <f t="shared" si="14"/>
        <v>24.216988230636264</v>
      </c>
      <c r="P45" s="88">
        <f t="shared" si="14"/>
        <v>24.313957999160156</v>
      </c>
    </row>
    <row r="47" spans="1:16" x14ac:dyDescent="0.35">
      <c r="B47" s="12" t="s">
        <v>29</v>
      </c>
      <c r="E47" s="13">
        <f>Library!$D$4</f>
        <v>8.0627450980392812E-3</v>
      </c>
    </row>
    <row r="49" spans="2:16" x14ac:dyDescent="0.35">
      <c r="B49" t="s">
        <v>31</v>
      </c>
      <c r="C49" s="32" cm="1">
        <f t="array" ref="C49:C54">TREND(C16:C21)</f>
        <v>25.725675874285717</v>
      </c>
      <c r="D49" s="32" cm="1">
        <f t="array" ref="D49:D54">TREND(D16:D21)</f>
        <v>23.008831608571427</v>
      </c>
      <c r="E49" s="32" cm="1">
        <f t="array" ref="E49:E54">TREND(E16:E21)</f>
        <v>16.316314964959815</v>
      </c>
      <c r="F49" s="32" cm="1">
        <f t="array" ref="F49:F54">TREND(F16:F21)</f>
        <v>22.737287983786498</v>
      </c>
      <c r="G49" s="32" cm="1">
        <f t="array" ref="G49:G54">TREND(G16:G21)</f>
        <v>22.265978674285716</v>
      </c>
      <c r="H49" s="32" cm="1">
        <f t="array" ref="H49:H54">TREND(H16:H21)</f>
        <v>16.316314964959815</v>
      </c>
      <c r="I49" s="32" cm="1">
        <f t="array" ref="I49:I54">TREND(I16:I21)</f>
        <v>21.765274536726558</v>
      </c>
      <c r="J49" s="32" cm="1">
        <f t="array" ref="J49:J54">TREND(J16:J21)</f>
        <v>22.297292717326322</v>
      </c>
      <c r="K49" s="32" cm="1">
        <f t="array" ref="K49:K54">TREND(K16:K21)</f>
        <v>24.043767184471985</v>
      </c>
      <c r="L49" s="32" cm="1">
        <f t="array" ref="L49:L54">TREND(L16:L21)</f>
        <v>31.669066519127476</v>
      </c>
      <c r="M49" s="32" cm="1">
        <f t="array" ref="M49:M54">TREND(M16:M21)</f>
        <v>40.474559459131775</v>
      </c>
      <c r="N49" s="32" cm="1">
        <f t="array" ref="N49:N54">TREND(N16:N21)</f>
        <v>18.780940526430232</v>
      </c>
      <c r="O49" s="32" cm="1">
        <f t="array" ref="O49:O54">TREND(O16:O21)</f>
        <v>22.899561145714284</v>
      </c>
      <c r="P49" s="32" cm="1">
        <f t="array" ref="P49:P54">TREND(P16:P21)</f>
        <v>23.890477157142858</v>
      </c>
    </row>
    <row r="50" spans="2:16" x14ac:dyDescent="0.35">
      <c r="B50" t="s">
        <v>32</v>
      </c>
      <c r="C50" s="32">
        <v>25.893794372571428</v>
      </c>
      <c r="D50" s="32">
        <v>23.190593685142858</v>
      </c>
      <c r="E50" s="32">
        <v>16.446141636379199</v>
      </c>
      <c r="F50" s="32">
        <v>22.916942821942147</v>
      </c>
      <c r="G50" s="32">
        <v>22.443146000571428</v>
      </c>
      <c r="H50" s="32">
        <v>16.446141636379199</v>
      </c>
      <c r="I50" s="32">
        <v>21.938457829136681</v>
      </c>
      <c r="J50" s="32">
        <v>22.443006570901723</v>
      </c>
      <c r="K50" s="32">
        <v>24.200894330593929</v>
      </c>
      <c r="L50" s="32">
        <v>31.876025354002167</v>
      </c>
      <c r="M50" s="32">
        <v>40.64267795741749</v>
      </c>
      <c r="N50" s="32">
        <v>18.930377884063265</v>
      </c>
      <c r="O50" s="32">
        <v>23.176697127428572</v>
      </c>
      <c r="P50" s="32">
        <v>24.058645810285714</v>
      </c>
    </row>
    <row r="51" spans="2:16" x14ac:dyDescent="0.35">
      <c r="B51" t="s">
        <v>33</v>
      </c>
      <c r="C51" s="32">
        <v>26.061912870857142</v>
      </c>
      <c r="D51" s="32">
        <v>23.372355761714285</v>
      </c>
      <c r="E51" s="32">
        <v>16.575968307798586</v>
      </c>
      <c r="F51" s="32">
        <v>23.096597660097796</v>
      </c>
      <c r="G51" s="32">
        <v>22.620313326857143</v>
      </c>
      <c r="H51" s="32">
        <v>16.575968307798586</v>
      </c>
      <c r="I51" s="32">
        <v>22.111641121546803</v>
      </c>
      <c r="J51" s="32">
        <v>22.58872042447712</v>
      </c>
      <c r="K51" s="32">
        <v>24.358021476715876</v>
      </c>
      <c r="L51" s="32">
        <v>32.082984188876857</v>
      </c>
      <c r="M51" s="32">
        <v>40.810796455703205</v>
      </c>
      <c r="N51" s="32">
        <v>19.079815241696295</v>
      </c>
      <c r="O51" s="32">
        <v>23.453833109142856</v>
      </c>
      <c r="P51" s="32">
        <v>24.226814463428571</v>
      </c>
    </row>
    <row r="52" spans="2:16" x14ac:dyDescent="0.35">
      <c r="B52" t="s">
        <v>34</v>
      </c>
      <c r="C52" s="32">
        <v>26.230031369142857</v>
      </c>
      <c r="D52" s="32">
        <v>23.554117838285713</v>
      </c>
      <c r="E52" s="32">
        <v>16.70579497921797</v>
      </c>
      <c r="F52" s="32">
        <v>23.276252498253445</v>
      </c>
      <c r="G52" s="32">
        <v>22.797480653142859</v>
      </c>
      <c r="H52" s="32">
        <v>16.70579497921797</v>
      </c>
      <c r="I52" s="32">
        <v>22.284824413956926</v>
      </c>
      <c r="J52" s="32">
        <v>22.734434278052522</v>
      </c>
      <c r="K52" s="32">
        <v>24.515148622837824</v>
      </c>
      <c r="L52" s="32">
        <v>32.28994302375154</v>
      </c>
      <c r="M52" s="32">
        <v>40.978914953988919</v>
      </c>
      <c r="N52" s="32">
        <v>19.229252599329325</v>
      </c>
      <c r="O52" s="32">
        <v>23.73096909085714</v>
      </c>
      <c r="P52" s="32">
        <v>24.394983116571431</v>
      </c>
    </row>
    <row r="53" spans="2:16" x14ac:dyDescent="0.35">
      <c r="B53" t="s">
        <v>35</v>
      </c>
      <c r="C53" s="32">
        <v>26.398149867428572</v>
      </c>
      <c r="D53" s="32">
        <v>23.735879914857144</v>
      </c>
      <c r="E53" s="32">
        <v>16.835621650637353</v>
      </c>
      <c r="F53" s="32">
        <v>23.455907336409094</v>
      </c>
      <c r="G53" s="32">
        <v>22.974647979428571</v>
      </c>
      <c r="H53" s="32">
        <v>16.835621650637353</v>
      </c>
      <c r="I53" s="32">
        <v>22.458007706367049</v>
      </c>
      <c r="J53" s="32">
        <v>22.880148131627919</v>
      </c>
      <c r="K53" s="32">
        <v>24.672275768959768</v>
      </c>
      <c r="L53" s="32">
        <v>32.496901858626231</v>
      </c>
      <c r="M53" s="32">
        <v>41.147033452274634</v>
      </c>
      <c r="N53" s="32">
        <v>19.378689956962354</v>
      </c>
      <c r="O53" s="32">
        <v>24.008105072571428</v>
      </c>
      <c r="P53" s="32">
        <v>24.563151769714288</v>
      </c>
    </row>
    <row r="54" spans="2:16" x14ac:dyDescent="0.35">
      <c r="B54" t="s">
        <v>36</v>
      </c>
      <c r="C54" s="32">
        <v>26.566268365714283</v>
      </c>
      <c r="D54" s="32">
        <v>23.917641991428571</v>
      </c>
      <c r="E54" s="32">
        <v>16.965448322056737</v>
      </c>
      <c r="F54" s="32">
        <v>23.635562174564743</v>
      </c>
      <c r="G54" s="32">
        <v>23.151815305714287</v>
      </c>
      <c r="H54" s="32">
        <v>16.965448322056737</v>
      </c>
      <c r="I54" s="32">
        <v>22.631190998777171</v>
      </c>
      <c r="J54" s="32">
        <v>23.025861985203321</v>
      </c>
      <c r="K54" s="32">
        <v>24.829402915081715</v>
      </c>
      <c r="L54" s="32">
        <v>32.703860693500921</v>
      </c>
      <c r="M54" s="32">
        <v>41.315151950560349</v>
      </c>
      <c r="N54" s="32">
        <v>19.528127314595388</v>
      </c>
      <c r="O54" s="32">
        <v>24.285241054285713</v>
      </c>
      <c r="P54" s="32">
        <v>24.731320422857145</v>
      </c>
    </row>
    <row r="55" spans="2:16" x14ac:dyDescent="0.35">
      <c r="B55" t="s">
        <v>37</v>
      </c>
      <c r="C55" s="33">
        <f>IFERROR((C54/C49)^(1/5)-1,0)</f>
        <v>6.4512703934529458E-3</v>
      </c>
      <c r="D55" s="33">
        <f t="shared" ref="D55:P55" si="15">IFERROR((D54/D49)^(1/5)-1,0)</f>
        <v>7.7777346665579561E-3</v>
      </c>
      <c r="E55" s="33">
        <f t="shared" si="15"/>
        <v>7.8331798485502535E-3</v>
      </c>
      <c r="F55" s="33">
        <f t="shared" si="15"/>
        <v>7.7793491878546117E-3</v>
      </c>
      <c r="G55" s="33">
        <f t="shared" si="15"/>
        <v>7.8331798485502535E-3</v>
      </c>
      <c r="H55" s="33">
        <f t="shared" si="15"/>
        <v>7.8331798485502535E-3</v>
      </c>
      <c r="I55" s="33">
        <f t="shared" si="15"/>
        <v>7.8331798485502535E-3</v>
      </c>
      <c r="J55" s="33">
        <f t="shared" si="15"/>
        <v>6.4512703934529458E-3</v>
      </c>
      <c r="K55" s="33">
        <f t="shared" si="15"/>
        <v>6.4512703934529458E-3</v>
      </c>
      <c r="L55" s="33">
        <f t="shared" si="15"/>
        <v>6.4512703934529458E-3</v>
      </c>
      <c r="M55" s="33">
        <f t="shared" si="15"/>
        <v>4.119600876212326E-3</v>
      </c>
      <c r="N55" s="33">
        <f t="shared" si="15"/>
        <v>7.8331798485502535E-3</v>
      </c>
      <c r="O55" s="33">
        <f t="shared" si="15"/>
        <v>1.1819515987485207E-2</v>
      </c>
      <c r="P55" s="33">
        <f t="shared" si="15"/>
        <v>6.9420932763468723E-3</v>
      </c>
    </row>
  </sheetData>
  <mergeCells count="8">
    <mergeCell ref="O4:P5"/>
    <mergeCell ref="B42:C42"/>
    <mergeCell ref="B4:B6"/>
    <mergeCell ref="C4:I4"/>
    <mergeCell ref="J4:N4"/>
    <mergeCell ref="D5:F5"/>
    <mergeCell ref="G5:I5"/>
    <mergeCell ref="J5:M5"/>
  </mergeCells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2:O75"/>
  <sheetViews>
    <sheetView zoomScale="85" zoomScaleNormal="85" workbookViewId="0">
      <selection activeCell="C6" sqref="C6"/>
    </sheetView>
  </sheetViews>
  <sheetFormatPr defaultRowHeight="17.25" x14ac:dyDescent="0.35"/>
  <cols>
    <col min="2" max="2" width="12" customWidth="1"/>
  </cols>
  <sheetData>
    <row r="2" spans="2:15" ht="21.75" x14ac:dyDescent="0.45">
      <c r="B2" s="1" t="s">
        <v>39</v>
      </c>
    </row>
    <row r="3" spans="2:15" ht="18" thickBot="1" x14ac:dyDescent="0.4"/>
    <row r="4" spans="2:15" ht="18" thickBot="1" x14ac:dyDescent="0.4">
      <c r="B4" s="56" t="s">
        <v>0</v>
      </c>
      <c r="C4" s="58" t="s">
        <v>12</v>
      </c>
      <c r="D4" s="59"/>
      <c r="E4" s="59"/>
      <c r="F4" s="59"/>
      <c r="G4" s="59"/>
      <c r="H4" s="59"/>
      <c r="I4" s="60"/>
      <c r="J4" s="61" t="s">
        <v>13</v>
      </c>
      <c r="K4" s="62"/>
      <c r="L4" s="62"/>
      <c r="M4" s="62"/>
      <c r="N4" s="62"/>
      <c r="O4" s="63"/>
    </row>
    <row r="5" spans="2:15" ht="18" thickBot="1" x14ac:dyDescent="0.4">
      <c r="B5" s="57"/>
      <c r="C5" s="27" t="s">
        <v>45</v>
      </c>
      <c r="D5" s="28" t="s">
        <v>14</v>
      </c>
      <c r="E5" s="28" t="s">
        <v>15</v>
      </c>
      <c r="F5" s="28" t="s">
        <v>16</v>
      </c>
      <c r="G5" s="28" t="s">
        <v>17</v>
      </c>
      <c r="H5" s="28" t="s">
        <v>18</v>
      </c>
      <c r="I5" s="29" t="s">
        <v>19</v>
      </c>
      <c r="J5" s="28" t="s">
        <v>14</v>
      </c>
      <c r="K5" s="28" t="s">
        <v>15</v>
      </c>
      <c r="L5" s="28" t="s">
        <v>16</v>
      </c>
      <c r="M5" s="28" t="s">
        <v>17</v>
      </c>
      <c r="N5" s="28" t="s">
        <v>18</v>
      </c>
      <c r="O5" s="29" t="s">
        <v>19</v>
      </c>
    </row>
    <row r="6" spans="2:15" x14ac:dyDescent="0.35">
      <c r="B6" s="19">
        <v>2021</v>
      </c>
      <c r="C6" s="20">
        <v>8.5169640793048867E-2</v>
      </c>
      <c r="D6" s="21">
        <v>1.9114744263120386E-2</v>
      </c>
      <c r="E6" s="21">
        <v>3.5513140996273743E-2</v>
      </c>
      <c r="F6" s="21">
        <v>1.1273669071262014E-2</v>
      </c>
      <c r="G6" s="21">
        <v>9.4373760396133516E-3</v>
      </c>
      <c r="H6" s="21">
        <v>5.0133442980567003E-3</v>
      </c>
      <c r="I6" s="22">
        <v>4.8173661247226697E-3</v>
      </c>
      <c r="J6" s="21">
        <v>6.6054896529928478E-2</v>
      </c>
      <c r="K6" s="21">
        <v>4.9656499796775125E-2</v>
      </c>
      <c r="L6" s="21">
        <v>7.3895971721786857E-2</v>
      </c>
      <c r="M6" s="21">
        <v>7.5732264753435516E-2</v>
      </c>
      <c r="N6" s="21">
        <v>8.0156296494992174E-2</v>
      </c>
      <c r="O6" s="22">
        <v>8.0352274668326201E-2</v>
      </c>
    </row>
    <row r="7" spans="2:15" x14ac:dyDescent="0.35">
      <c r="B7" s="18">
        <v>2022</v>
      </c>
      <c r="C7" s="23">
        <v>9.1601140370199799E-2</v>
      </c>
      <c r="D7" s="30">
        <v>2.0558174909309519E-2</v>
      </c>
      <c r="E7" s="30">
        <v>3.8194880042888069E-2</v>
      </c>
      <c r="F7" s="30">
        <v>1.2124988827804637E-2</v>
      </c>
      <c r="G7" s="30">
        <v>1.0150029978775453E-2</v>
      </c>
      <c r="H7" s="30">
        <v>5.3919219394889424E-3</v>
      </c>
      <c r="I7" s="24">
        <v>5.181144671933164E-3</v>
      </c>
      <c r="J7" s="30">
        <v>7.1042965460890284E-2</v>
      </c>
      <c r="K7" s="30">
        <v>5.340626032731173E-2</v>
      </c>
      <c r="L7" s="30">
        <v>7.9476151542395165E-2</v>
      </c>
      <c r="M7" s="30">
        <v>8.1451110391424345E-2</v>
      </c>
      <c r="N7" s="30">
        <v>8.620921843071086E-2</v>
      </c>
      <c r="O7" s="24">
        <v>8.6419995698266638E-2</v>
      </c>
    </row>
    <row r="8" spans="2:15" x14ac:dyDescent="0.35">
      <c r="B8" s="18">
        <v>2023</v>
      </c>
      <c r="C8" s="23">
        <v>0.10057573980138176</v>
      </c>
      <c r="D8" s="30">
        <v>2.2572357091993914E-2</v>
      </c>
      <c r="E8" s="30">
        <v>4.1937014118093134E-2</v>
      </c>
      <c r="F8" s="30">
        <v>1.3312931656871254E-2</v>
      </c>
      <c r="G8" s="30">
        <v>1.1144476695332193E-2</v>
      </c>
      <c r="H8" s="30">
        <v>5.9201941790653139E-3</v>
      </c>
      <c r="I8" s="24">
        <v>5.68876606002595E-3</v>
      </c>
      <c r="J8" s="30">
        <v>7.800338270938785E-2</v>
      </c>
      <c r="K8" s="30">
        <v>5.863872568328863E-2</v>
      </c>
      <c r="L8" s="30">
        <v>8.7262808144510512E-2</v>
      </c>
      <c r="M8" s="30">
        <v>8.9431263106049569E-2</v>
      </c>
      <c r="N8" s="30">
        <v>9.4655545622316456E-2</v>
      </c>
      <c r="O8" s="24">
        <v>9.488697374135581E-2</v>
      </c>
    </row>
    <row r="9" spans="2:15" x14ac:dyDescent="0.35">
      <c r="B9" s="18">
        <v>2024</v>
      </c>
      <c r="C9" s="23">
        <v>0.1060679110230419</v>
      </c>
      <c r="D9" s="30">
        <v>2.3804972932260218E-2</v>
      </c>
      <c r="E9" s="30">
        <v>4.4227081906971388E-2</v>
      </c>
      <c r="F9" s="30">
        <v>1.403991512491423E-2</v>
      </c>
      <c r="G9" s="30">
        <v>1.1753046657705213E-2</v>
      </c>
      <c r="H9" s="30">
        <v>6.2434800943477944E-3</v>
      </c>
      <c r="I9" s="24">
        <v>5.9994143068430438E-3</v>
      </c>
      <c r="J9" s="30">
        <v>8.2262938090781682E-2</v>
      </c>
      <c r="K9" s="30">
        <v>6.1840829116070514E-2</v>
      </c>
      <c r="L9" s="30">
        <v>9.2027995898127671E-2</v>
      </c>
      <c r="M9" s="30">
        <v>9.431486436533669E-2</v>
      </c>
      <c r="N9" s="30">
        <v>9.9824430928694113E-2</v>
      </c>
      <c r="O9" s="24">
        <v>0.10006849671619886</v>
      </c>
    </row>
    <row r="10" spans="2:15" x14ac:dyDescent="0.35">
      <c r="B10" s="18">
        <v>2025</v>
      </c>
      <c r="C10" s="23">
        <v>0.11059582388410036</v>
      </c>
      <c r="D10" s="30">
        <v>2.482117888991044E-2</v>
      </c>
      <c r="E10" s="30">
        <v>4.6115083386798393E-2</v>
      </c>
      <c r="F10" s="30">
        <v>1.4639262388842696E-2</v>
      </c>
      <c r="G10" s="30">
        <v>1.2254770228997975E-2</v>
      </c>
      <c r="H10" s="30">
        <v>6.510006827497263E-3</v>
      </c>
      <c r="I10" s="24">
        <v>6.2555221620535732E-3</v>
      </c>
      <c r="J10" s="30">
        <v>8.5774644994189922E-2</v>
      </c>
      <c r="K10" s="30">
        <v>6.4480740497301958E-2</v>
      </c>
      <c r="L10" s="30">
        <v>9.5956561495257664E-2</v>
      </c>
      <c r="M10" s="30">
        <v>9.8341053655102387E-2</v>
      </c>
      <c r="N10" s="30">
        <v>0.10408581705660309</v>
      </c>
      <c r="O10" s="24">
        <v>0.10434030172204678</v>
      </c>
    </row>
    <row r="11" spans="2:15" x14ac:dyDescent="0.35">
      <c r="B11" s="18">
        <v>2026</v>
      </c>
      <c r="C11" s="23">
        <v>0.11314718200321805</v>
      </c>
      <c r="D11" s="30">
        <v>2.5393783840647197E-2</v>
      </c>
      <c r="E11" s="30">
        <v>4.717892185990382E-2</v>
      </c>
      <c r="F11" s="30">
        <v>1.4976978585005848E-2</v>
      </c>
      <c r="G11" s="30">
        <v>1.2537478078386951E-2</v>
      </c>
      <c r="H11" s="30">
        <v>6.6601875322610596E-3</v>
      </c>
      <c r="I11" s="24">
        <v>6.3998321070131746E-3</v>
      </c>
      <c r="J11" s="30">
        <v>8.7753398162570856E-2</v>
      </c>
      <c r="K11" s="30">
        <v>6.5968260143314222E-2</v>
      </c>
      <c r="L11" s="30">
        <v>9.8170203418212199E-2</v>
      </c>
      <c r="M11" s="30">
        <v>0.1006097039248311</v>
      </c>
      <c r="N11" s="30">
        <v>0.106486994470957</v>
      </c>
      <c r="O11" s="24">
        <v>0.10674734989620488</v>
      </c>
    </row>
    <row r="12" spans="2:15" x14ac:dyDescent="0.35">
      <c r="B12" s="18">
        <v>2027</v>
      </c>
      <c r="C12" s="23">
        <v>0.11618782353940475</v>
      </c>
      <c r="D12" s="30">
        <v>2.607619936827936E-2</v>
      </c>
      <c r="E12" s="30">
        <v>4.844677658593359E-2</v>
      </c>
      <c r="F12" s="30">
        <v>1.5379459869699727E-2</v>
      </c>
      <c r="G12" s="30">
        <v>1.2874401861456417E-2</v>
      </c>
      <c r="H12" s="30">
        <v>6.8391689482437366E-3</v>
      </c>
      <c r="I12" s="24">
        <v>6.5718169057919183E-3</v>
      </c>
      <c r="J12" s="30">
        <v>9.0111624171125393E-2</v>
      </c>
      <c r="K12" s="30">
        <v>6.7741046953471162E-2</v>
      </c>
      <c r="L12" s="30">
        <v>0.10080836366970503</v>
      </c>
      <c r="M12" s="30">
        <v>0.10331342167794834</v>
      </c>
      <c r="N12" s="30">
        <v>0.10934865459116101</v>
      </c>
      <c r="O12" s="24">
        <v>0.10961600663361283</v>
      </c>
    </row>
    <row r="13" spans="2:15" x14ac:dyDescent="0.35">
      <c r="B13" s="18">
        <v>2028</v>
      </c>
      <c r="C13" s="23">
        <v>0.1192956815396433</v>
      </c>
      <c r="D13" s="30">
        <v>2.677370038304824E-2</v>
      </c>
      <c r="E13" s="30">
        <v>4.9742658526155142E-2</v>
      </c>
      <c r="F13" s="30">
        <v>1.579083841126595E-2</v>
      </c>
      <c r="G13" s="30">
        <v>1.3218773686356324E-2</v>
      </c>
      <c r="H13" s="30">
        <v>7.0221069298952625E-3</v>
      </c>
      <c r="I13" s="24">
        <v>6.7476036029223774E-3</v>
      </c>
      <c r="J13" s="30">
        <v>9.252198115659506E-2</v>
      </c>
      <c r="K13" s="30">
        <v>6.9553023013488161E-2</v>
      </c>
      <c r="L13" s="30">
        <v>0.10350484312837735</v>
      </c>
      <c r="M13" s="30">
        <v>0.10607690785328698</v>
      </c>
      <c r="N13" s="30">
        <v>0.11227357460974804</v>
      </c>
      <c r="O13" s="24">
        <v>0.11254807793672092</v>
      </c>
    </row>
    <row r="14" spans="2:15" x14ac:dyDescent="0.35">
      <c r="B14" s="18">
        <v>2029</v>
      </c>
      <c r="C14" s="23">
        <v>0.12088025076449163</v>
      </c>
      <c r="D14" s="30">
        <v>2.7129327519879599E-2</v>
      </c>
      <c r="E14" s="30">
        <v>5.0403375534896919E-2</v>
      </c>
      <c r="F14" s="30">
        <v>1.6000583443593296E-2</v>
      </c>
      <c r="G14" s="30">
        <v>1.3394354744306647E-2</v>
      </c>
      <c r="H14" s="30">
        <v>7.1153794976118795E-3</v>
      </c>
      <c r="I14" s="24">
        <v>6.8372300242032979E-3</v>
      </c>
      <c r="J14" s="30">
        <v>9.3750923244612039E-2</v>
      </c>
      <c r="K14" s="30">
        <v>7.0476875229594713E-2</v>
      </c>
      <c r="L14" s="30">
        <v>0.10487966732089833</v>
      </c>
      <c r="M14" s="30">
        <v>0.10748589602018499</v>
      </c>
      <c r="N14" s="30">
        <v>0.11376487126687976</v>
      </c>
      <c r="O14" s="24">
        <v>0.11404302074028834</v>
      </c>
    </row>
    <row r="15" spans="2:15" x14ac:dyDescent="0.35">
      <c r="B15" s="18">
        <v>2030</v>
      </c>
      <c r="C15" s="23">
        <v>0.12349204827432388</v>
      </c>
      <c r="D15" s="30">
        <v>2.7715496969493759E-2</v>
      </c>
      <c r="E15" s="30">
        <v>5.1492415389435775E-2</v>
      </c>
      <c r="F15" s="30">
        <v>1.634629983423232E-2</v>
      </c>
      <c r="G15" s="30">
        <v>1.368375968966159E-2</v>
      </c>
      <c r="H15" s="30">
        <v>7.2691178488797021E-3</v>
      </c>
      <c r="I15" s="24">
        <v>6.9849585426207152E-3</v>
      </c>
      <c r="J15" s="30">
        <v>9.5776551304830121E-2</v>
      </c>
      <c r="K15" s="30">
        <v>7.1999632884888101E-2</v>
      </c>
      <c r="L15" s="30">
        <v>0.10714574844009156</v>
      </c>
      <c r="M15" s="30">
        <v>0.10980828858466228</v>
      </c>
      <c r="N15" s="30">
        <v>0.11622293042544417</v>
      </c>
      <c r="O15" s="24">
        <v>0.11650708973170316</v>
      </c>
    </row>
    <row r="16" spans="2:15" x14ac:dyDescent="0.35">
      <c r="B16" s="18">
        <v>2031</v>
      </c>
      <c r="C16" s="23">
        <v>0.1245948473065758</v>
      </c>
      <c r="D16" s="30">
        <v>2.7962999733140884E-2</v>
      </c>
      <c r="E16" s="30">
        <v>5.1952248930569066E-2</v>
      </c>
      <c r="F16" s="30">
        <v>1.6492274282708927E-2</v>
      </c>
      <c r="G16" s="30">
        <v>1.3805957330353441E-2</v>
      </c>
      <c r="H16" s="30">
        <v>7.3340319566387886E-3</v>
      </c>
      <c r="I16" s="24">
        <v>7.0473350731646948E-3</v>
      </c>
      <c r="J16" s="30">
        <v>9.6631847573434917E-2</v>
      </c>
      <c r="K16" s="30">
        <v>7.2642598376006728E-2</v>
      </c>
      <c r="L16" s="30">
        <v>0.10810257302386687</v>
      </c>
      <c r="M16" s="30">
        <v>0.11078888997622235</v>
      </c>
      <c r="N16" s="30">
        <v>0.11726081534993701</v>
      </c>
      <c r="O16" s="24">
        <v>0.1175475122334111</v>
      </c>
    </row>
    <row r="17" spans="2:15" x14ac:dyDescent="0.35">
      <c r="B17" s="18">
        <v>2032</v>
      </c>
      <c r="C17" s="23">
        <v>0.12614083265377554</v>
      </c>
      <c r="D17" s="30">
        <v>2.8309967435142344E-2</v>
      </c>
      <c r="E17" s="30">
        <v>5.2596877639837468E-2</v>
      </c>
      <c r="F17" s="30">
        <v>1.6696912074192629E-2</v>
      </c>
      <c r="G17" s="30">
        <v>1.3977263031979072E-2</v>
      </c>
      <c r="H17" s="30">
        <v>7.4250333598746658E-3</v>
      </c>
      <c r="I17" s="24">
        <v>7.1347791127493428E-3</v>
      </c>
      <c r="J17" s="30">
        <v>9.7830865218633198E-2</v>
      </c>
      <c r="K17" s="30">
        <v>7.3543955013938067E-2</v>
      </c>
      <c r="L17" s="30">
        <v>0.10944392057958291</v>
      </c>
      <c r="M17" s="30">
        <v>0.11216356962179647</v>
      </c>
      <c r="N17" s="30">
        <v>0.11871579929390087</v>
      </c>
      <c r="O17" s="24">
        <v>0.1190060535410262</v>
      </c>
    </row>
    <row r="18" spans="2:15" x14ac:dyDescent="0.35">
      <c r="B18" s="18">
        <v>2033</v>
      </c>
      <c r="C18" s="23">
        <v>0.12652695680946996</v>
      </c>
      <c r="D18" s="30">
        <v>2.8396625831505037E-2</v>
      </c>
      <c r="E18" s="30">
        <v>5.2757879628991818E-2</v>
      </c>
      <c r="F18" s="30">
        <v>1.6748022257483137E-2</v>
      </c>
      <c r="G18" s="30">
        <v>1.4020048217185157E-2</v>
      </c>
      <c r="H18" s="30">
        <v>7.4477618029709126E-3</v>
      </c>
      <c r="I18" s="24">
        <v>7.1566190713338706E-3</v>
      </c>
      <c r="J18" s="30">
        <v>9.8130330977964919E-2</v>
      </c>
      <c r="K18" s="30">
        <v>7.3769077180478149E-2</v>
      </c>
      <c r="L18" s="30">
        <v>0.10977893455198683</v>
      </c>
      <c r="M18" s="30">
        <v>0.11250690859228481</v>
      </c>
      <c r="N18" s="30">
        <v>0.11907919500649905</v>
      </c>
      <c r="O18" s="24">
        <v>0.11937033773813609</v>
      </c>
    </row>
    <row r="19" spans="2:15" x14ac:dyDescent="0.35">
      <c r="B19" s="18">
        <v>2034</v>
      </c>
      <c r="C19" s="23">
        <v>0.12697703004599817</v>
      </c>
      <c r="D19" s="30">
        <v>2.8497636411516952E-2</v>
      </c>
      <c r="E19" s="30">
        <v>5.2945546433250334E-2</v>
      </c>
      <c r="F19" s="30">
        <v>1.68075972031939E-2</v>
      </c>
      <c r="G19" s="30">
        <v>1.4069919395916598E-2</v>
      </c>
      <c r="H19" s="30">
        <v>7.4742544836144684E-3</v>
      </c>
      <c r="I19" s="24">
        <v>7.1820761185059229E-3</v>
      </c>
      <c r="J19" s="30">
        <v>9.8479393634481216E-2</v>
      </c>
      <c r="K19" s="30">
        <v>7.4031483612747834E-2</v>
      </c>
      <c r="L19" s="30">
        <v>0.11016943284280427</v>
      </c>
      <c r="M19" s="30">
        <v>0.11290711065008158</v>
      </c>
      <c r="N19" s="30">
        <v>0.1195027755623837</v>
      </c>
      <c r="O19" s="24">
        <v>0.11979495392749225</v>
      </c>
    </row>
    <row r="20" spans="2:15" x14ac:dyDescent="0.35">
      <c r="B20" s="18">
        <v>2035</v>
      </c>
      <c r="C20" s="23">
        <v>0.12717261155988904</v>
      </c>
      <c r="D20" s="30">
        <v>2.8541531050331991E-2</v>
      </c>
      <c r="E20" s="30">
        <v>5.3027097955769341E-2</v>
      </c>
      <c r="F20" s="30">
        <v>1.6833485785598745E-2</v>
      </c>
      <c r="G20" s="30">
        <v>1.409159115918574E-2</v>
      </c>
      <c r="H20" s="30">
        <v>7.4857670068368305E-3</v>
      </c>
      <c r="I20" s="24">
        <v>7.1931386021663775E-3</v>
      </c>
      <c r="J20" s="30">
        <v>9.8631080509557045E-2</v>
      </c>
      <c r="K20" s="30">
        <v>7.4145513604119695E-2</v>
      </c>
      <c r="L20" s="30">
        <v>0.11033912577429029</v>
      </c>
      <c r="M20" s="30">
        <v>0.11308102040070331</v>
      </c>
      <c r="N20" s="30">
        <v>0.11968684455305222</v>
      </c>
      <c r="O20" s="24">
        <v>0.11997947295772267</v>
      </c>
    </row>
    <row r="21" spans="2:15" x14ac:dyDescent="0.35">
      <c r="B21" s="36">
        <v>2036</v>
      </c>
      <c r="C21" s="37">
        <f>MAX(0,C20*(1+C$51))</f>
        <v>0.12792387168226704</v>
      </c>
      <c r="D21" s="38">
        <f t="shared" ref="D21:D40" si="0">MAX(0,D20*(1+D$51))</f>
        <v>2.8710137433787683E-2</v>
      </c>
      <c r="E21" s="38">
        <f t="shared" ref="E21:E40" si="1">MAX(0,E20*(1+E$51))</f>
        <v>5.33403504997799E-2</v>
      </c>
      <c r="F21" s="38">
        <f t="shared" ref="F21:F40" si="2">MAX(0,F20*(1+F$51))</f>
        <v>1.693292800382654E-2</v>
      </c>
      <c r="G21" s="38">
        <f t="shared" ref="G21:G40" si="3">MAX(0,G20*(1+G$51))</f>
        <v>1.4174835895366731E-2</v>
      </c>
      <c r="H21" s="38">
        <f t="shared" ref="H21:H40" si="4">MAX(0,H20*(1+H$51))</f>
        <v>7.5299884643398969E-3</v>
      </c>
      <c r="I21" s="39">
        <f t="shared" ref="I21:I40" si="5">MAX(0,I20*(1+I$51))</f>
        <v>7.235631385166281E-3</v>
      </c>
      <c r="J21" s="38">
        <f t="shared" ref="J21:J40" si="6">MAX(0,J20*(1+J$51))</f>
        <v>9.921373424847936E-2</v>
      </c>
      <c r="K21" s="38">
        <f t="shared" ref="K21:K40" si="7">MAX(0,K20*(1+K$51))</f>
        <v>7.4583521182487136E-2</v>
      </c>
      <c r="L21" s="38">
        <f t="shared" ref="L21:L40" si="8">MAX(0,L20*(1+L$51))</f>
        <v>0.11099094367844049</v>
      </c>
      <c r="M21" s="38">
        <f t="shared" ref="M21:M40" si="9">MAX(0,M20*(1+M$51))</f>
        <v>0.11374903578690032</v>
      </c>
      <c r="N21" s="38">
        <f t="shared" ref="N21:N40" si="10">MAX(0,N20*(1+N$51))</f>
        <v>0.12039388321792716</v>
      </c>
      <c r="O21" s="39">
        <f t="shared" ref="O21:O40" si="11">MAX(0,O20*(1+O$51))</f>
        <v>0.12068824029710076</v>
      </c>
    </row>
    <row r="22" spans="2:15" x14ac:dyDescent="0.35">
      <c r="B22" s="18">
        <v>2037</v>
      </c>
      <c r="C22" s="23">
        <f t="shared" ref="C22:C40" si="12">MAX(0,C21*(1+C$51))</f>
        <v>0.1286795698024541</v>
      </c>
      <c r="D22" s="30">
        <f t="shared" si="0"/>
        <v>2.8879739843437342E-2</v>
      </c>
      <c r="E22" s="30">
        <f t="shared" si="1"/>
        <v>5.3655453553437635E-2</v>
      </c>
      <c r="F22" s="30">
        <f t="shared" si="2"/>
        <v>1.7032957667512276E-2</v>
      </c>
      <c r="G22" s="30">
        <f t="shared" si="3"/>
        <v>1.4258572391919107E-2</v>
      </c>
      <c r="H22" s="30">
        <f t="shared" si="4"/>
        <v>7.5744711559024673E-3</v>
      </c>
      <c r="I22" s="24">
        <f t="shared" si="5"/>
        <v>7.2783751902452719E-3</v>
      </c>
      <c r="J22" s="30">
        <f t="shared" si="6"/>
        <v>9.9799829959016761E-2</v>
      </c>
      <c r="K22" s="30">
        <f t="shared" si="7"/>
        <v>7.5024116249016462E-2</v>
      </c>
      <c r="L22" s="30">
        <f t="shared" si="8"/>
        <v>0.11164661213494181</v>
      </c>
      <c r="M22" s="30">
        <f t="shared" si="9"/>
        <v>0.11442099741053501</v>
      </c>
      <c r="N22" s="30">
        <f t="shared" si="10"/>
        <v>0.12110509864655165</v>
      </c>
      <c r="O22" s="24">
        <f t="shared" si="11"/>
        <v>0.12140119461220883</v>
      </c>
    </row>
    <row r="23" spans="2:15" x14ac:dyDescent="0.35">
      <c r="B23" s="18">
        <v>2038</v>
      </c>
      <c r="C23" s="23">
        <f t="shared" si="12"/>
        <v>0.12943973213750071</v>
      </c>
      <c r="D23" s="30">
        <f t="shared" si="0"/>
        <v>2.9050344163211093E-2</v>
      </c>
      <c r="E23" s="30">
        <f t="shared" si="1"/>
        <v>5.3972418048452507E-2</v>
      </c>
      <c r="F23" s="30">
        <f t="shared" si="2"/>
        <v>1.7133578246934195E-2</v>
      </c>
      <c r="G23" s="30">
        <f t="shared" si="3"/>
        <v>1.4342803553870548E-2</v>
      </c>
      <c r="H23" s="30">
        <f t="shared" si="4"/>
        <v>7.6192166247399332E-3</v>
      </c>
      <c r="I23" s="24">
        <f t="shared" si="5"/>
        <v>7.3213715002924369E-3</v>
      </c>
      <c r="J23" s="30">
        <f t="shared" si="6"/>
        <v>0.10038938797428962</v>
      </c>
      <c r="K23" s="30">
        <f t="shared" si="7"/>
        <v>7.5467314089048193E-2</v>
      </c>
      <c r="L23" s="30">
        <f t="shared" si="8"/>
        <v>0.1123061538905665</v>
      </c>
      <c r="M23" s="30">
        <f t="shared" si="9"/>
        <v>0.11509692858363017</v>
      </c>
      <c r="N23" s="30">
        <f t="shared" si="10"/>
        <v>0.1218205155127608</v>
      </c>
      <c r="O23" s="24">
        <f t="shared" si="11"/>
        <v>0.12211836063720827</v>
      </c>
    </row>
    <row r="24" spans="2:15" x14ac:dyDescent="0.35">
      <c r="B24" s="18">
        <v>2039</v>
      </c>
      <c r="C24" s="23">
        <f t="shared" si="12"/>
        <v>0.13020438505933207</v>
      </c>
      <c r="D24" s="30">
        <f t="shared" si="0"/>
        <v>2.9221956311797821E-2</v>
      </c>
      <c r="E24" s="30">
        <f t="shared" si="1"/>
        <v>5.4291254981112508E-2</v>
      </c>
      <c r="F24" s="30">
        <f t="shared" si="2"/>
        <v>1.7234793232870874E-2</v>
      </c>
      <c r="G24" s="30">
        <f t="shared" si="3"/>
        <v>1.442753230340991E-2</v>
      </c>
      <c r="H24" s="30">
        <f t="shared" si="4"/>
        <v>7.6642264231840838E-3</v>
      </c>
      <c r="I24" s="24">
        <f t="shared" si="5"/>
        <v>7.3646218069568893E-3</v>
      </c>
      <c r="J24" s="30">
        <f t="shared" si="6"/>
        <v>0.10098242874753426</v>
      </c>
      <c r="K24" s="30">
        <f t="shared" si="7"/>
        <v>7.5913130078219551E-2</v>
      </c>
      <c r="L24" s="30">
        <f t="shared" si="8"/>
        <v>0.11296959182646119</v>
      </c>
      <c r="M24" s="30">
        <f t="shared" si="9"/>
        <v>0.11577685275592217</v>
      </c>
      <c r="N24" s="30">
        <f t="shared" si="10"/>
        <v>0.12254015863614801</v>
      </c>
      <c r="O24" s="24">
        <f t="shared" si="11"/>
        <v>0.12283976325237518</v>
      </c>
    </row>
    <row r="25" spans="2:15" x14ac:dyDescent="0.35">
      <c r="B25" s="18">
        <v>2040</v>
      </c>
      <c r="C25" s="23">
        <f t="shared" si="12"/>
        <v>0.13097355509566305</v>
      </c>
      <c r="D25" s="30">
        <f t="shared" si="0"/>
        <v>2.9394582242850499E-2</v>
      </c>
      <c r="E25" s="30">
        <f t="shared" si="1"/>
        <v>5.4611975412665166E-2</v>
      </c>
      <c r="F25" s="30">
        <f t="shared" si="2"/>
        <v>1.7336606136722332E-2</v>
      </c>
      <c r="G25" s="30">
        <f t="shared" si="3"/>
        <v>1.4512761579988601E-2</v>
      </c>
      <c r="H25" s="30">
        <f t="shared" si="4"/>
        <v>7.7095021127369613E-3</v>
      </c>
      <c r="I25" s="24">
        <f t="shared" si="5"/>
        <v>7.4081276106995183E-3</v>
      </c>
      <c r="J25" s="30">
        <f t="shared" si="6"/>
        <v>0.10157897285281257</v>
      </c>
      <c r="K25" s="30">
        <f t="shared" si="7"/>
        <v>7.6361579682997879E-2</v>
      </c>
      <c r="L25" s="30">
        <f t="shared" si="8"/>
        <v>0.11363694895894071</v>
      </c>
      <c r="M25" s="30">
        <f t="shared" si="9"/>
        <v>0.11646079351567447</v>
      </c>
      <c r="N25" s="30">
        <f t="shared" si="10"/>
        <v>0.12326405298292611</v>
      </c>
      <c r="O25" s="24">
        <f t="shared" si="11"/>
        <v>0.12356542748496353</v>
      </c>
    </row>
    <row r="26" spans="2:15" x14ac:dyDescent="0.35">
      <c r="B26" s="18">
        <v>2041</v>
      </c>
      <c r="C26" s="23">
        <f t="shared" si="12"/>
        <v>0.13174726893091848</v>
      </c>
      <c r="D26" s="30">
        <f t="shared" si="0"/>
        <v>2.9568227945192746E-2</v>
      </c>
      <c r="E26" s="30">
        <f t="shared" si="1"/>
        <v>5.4934590469701262E-2</v>
      </c>
      <c r="F26" s="30">
        <f t="shared" si="2"/>
        <v>1.7439020490631858E-2</v>
      </c>
      <c r="G26" s="30">
        <f t="shared" si="3"/>
        <v>1.4598494340422562E-2</v>
      </c>
      <c r="H26" s="30">
        <f t="shared" si="4"/>
        <v>7.7550452641250329E-3</v>
      </c>
      <c r="I26" s="24">
        <f t="shared" si="5"/>
        <v>7.4518904208450429E-3</v>
      </c>
      <c r="J26" s="30">
        <f t="shared" si="6"/>
        <v>0.10217904098572575</v>
      </c>
      <c r="K26" s="30">
        <f t="shared" si="7"/>
        <v>7.6812678461217199E-2</v>
      </c>
      <c r="L26" s="30">
        <f t="shared" si="8"/>
        <v>0.1143082484402866</v>
      </c>
      <c r="M26" s="30">
        <f t="shared" si="9"/>
        <v>0.11714877459049593</v>
      </c>
      <c r="N26" s="30">
        <f t="shared" si="10"/>
        <v>0.12399222366679347</v>
      </c>
      <c r="O26" s="24">
        <f t="shared" si="11"/>
        <v>0.12429537851007343</v>
      </c>
    </row>
    <row r="27" spans="2:15" x14ac:dyDescent="0.35">
      <c r="B27" s="18">
        <v>2042</v>
      </c>
      <c r="C27" s="23">
        <f t="shared" si="12"/>
        <v>0.13252555340715885</v>
      </c>
      <c r="D27" s="30">
        <f t="shared" si="0"/>
        <v>2.9742899443026587E-2</v>
      </c>
      <c r="E27" s="30">
        <f t="shared" si="1"/>
        <v>5.5259111344540875E-2</v>
      </c>
      <c r="F27" s="30">
        <f t="shared" si="2"/>
        <v>1.7542039847608534E-2</v>
      </c>
      <c r="G27" s="30">
        <f t="shared" si="3"/>
        <v>1.4684733558994837E-2</v>
      </c>
      <c r="H27" s="30">
        <f t="shared" si="4"/>
        <v>7.8008574573536832E-3</v>
      </c>
      <c r="I27" s="24">
        <f t="shared" si="5"/>
        <v>7.4959117556343746E-3</v>
      </c>
      <c r="J27" s="30">
        <f t="shared" si="6"/>
        <v>0.10278265396413229</v>
      </c>
      <c r="K27" s="30">
        <f t="shared" si="7"/>
        <v>7.7266442062617971E-2</v>
      </c>
      <c r="L27" s="30">
        <f t="shared" si="8"/>
        <v>0.1149835135595503</v>
      </c>
      <c r="M27" s="30">
        <f t="shared" si="9"/>
        <v>0.11784081984816402</v>
      </c>
      <c r="N27" s="30">
        <f t="shared" si="10"/>
        <v>0.12472469594980519</v>
      </c>
      <c r="O27" s="24">
        <f t="shared" si="11"/>
        <v>0.12502964165152447</v>
      </c>
    </row>
    <row r="28" spans="2:15" x14ac:dyDescent="0.35">
      <c r="B28" s="18">
        <v>2043</v>
      </c>
      <c r="C28" s="23">
        <f t="shared" si="12"/>
        <v>0.13330843552501162</v>
      </c>
      <c r="D28" s="30">
        <f t="shared" si="0"/>
        <v>2.9918602796141443E-2</v>
      </c>
      <c r="E28" s="30">
        <f t="shared" si="1"/>
        <v>5.5585549295621629E-2</v>
      </c>
      <c r="F28" s="30">
        <f t="shared" si="2"/>
        <v>1.7645667781650512E-2</v>
      </c>
      <c r="G28" s="30">
        <f t="shared" si="3"/>
        <v>1.4771482227558771E-2</v>
      </c>
      <c r="H28" s="30">
        <f t="shared" si="4"/>
        <v>7.8469402817620288E-3</v>
      </c>
      <c r="I28" s="24">
        <f t="shared" si="5"/>
        <v>7.5401931422772886E-3</v>
      </c>
      <c r="J28" s="30">
        <f t="shared" si="6"/>
        <v>0.10338983272887022</v>
      </c>
      <c r="K28" s="30">
        <f t="shared" si="7"/>
        <v>7.7722886229389984E-2</v>
      </c>
      <c r="L28" s="30">
        <f t="shared" si="8"/>
        <v>0.11566276774336111</v>
      </c>
      <c r="M28" s="30">
        <f t="shared" si="9"/>
        <v>0.11853695329745287</v>
      </c>
      <c r="N28" s="30">
        <f t="shared" si="10"/>
        <v>0.12546149524324962</v>
      </c>
      <c r="O28" s="24">
        <f t="shared" si="11"/>
        <v>0.12576824238273432</v>
      </c>
    </row>
    <row r="29" spans="2:15" x14ac:dyDescent="0.35">
      <c r="B29" s="18">
        <v>2044</v>
      </c>
      <c r="C29" s="23">
        <f t="shared" si="12"/>
        <v>0.13409594244460787</v>
      </c>
      <c r="D29" s="30">
        <f t="shared" si="0"/>
        <v>3.009534410012437E-2</v>
      </c>
      <c r="E29" s="30">
        <f t="shared" si="1"/>
        <v>5.591391564788932E-2</v>
      </c>
      <c r="F29" s="30">
        <f t="shared" si="2"/>
        <v>1.7749907887868992E-2</v>
      </c>
      <c r="G29" s="30">
        <f t="shared" si="3"/>
        <v>1.4858743355641796E-2</v>
      </c>
      <c r="H29" s="30">
        <f t="shared" si="4"/>
        <v>7.8932953360780558E-3</v>
      </c>
      <c r="I29" s="24">
        <f t="shared" si="5"/>
        <v>7.584736117005407E-3</v>
      </c>
      <c r="J29" s="30">
        <f t="shared" si="6"/>
        <v>0.10400059834448355</v>
      </c>
      <c r="K29" s="30">
        <f t="shared" si="7"/>
        <v>7.8182026796718554E-2</v>
      </c>
      <c r="L29" s="30">
        <f t="shared" si="8"/>
        <v>0.11634603455673889</v>
      </c>
      <c r="M29" s="30">
        <f t="shared" si="9"/>
        <v>0.1192371990889661</v>
      </c>
      <c r="N29" s="30">
        <f t="shared" si="10"/>
        <v>0.12620264710852985</v>
      </c>
      <c r="O29" s="24">
        <f t="shared" si="11"/>
        <v>0.12651120632760246</v>
      </c>
    </row>
    <row r="30" spans="2:15" x14ac:dyDescent="0.35">
      <c r="B30" s="18">
        <v>2045</v>
      </c>
      <c r="C30" s="23">
        <f t="shared" si="12"/>
        <v>0.13488810148652461</v>
      </c>
      <c r="D30" s="30">
        <f t="shared" si="0"/>
        <v>3.0273129486571522E-2</v>
      </c>
      <c r="E30" s="30">
        <f t="shared" si="1"/>
        <v>5.6244221793190774E-2</v>
      </c>
      <c r="F30" s="30">
        <f t="shared" si="2"/>
        <v>1.7854763782612956E-2</v>
      </c>
      <c r="G30" s="30">
        <f t="shared" si="3"/>
        <v>1.494651997054984E-2</v>
      </c>
      <c r="H30" s="30">
        <f t="shared" si="4"/>
        <v>7.9399242284740844E-3</v>
      </c>
      <c r="I30" s="24">
        <f t="shared" si="5"/>
        <v>7.6295422251254951E-3</v>
      </c>
      <c r="J30" s="30">
        <f t="shared" si="6"/>
        <v>0.10461497199995314</v>
      </c>
      <c r="K30" s="30">
        <f t="shared" si="7"/>
        <v>7.8643879693333821E-2</v>
      </c>
      <c r="L30" s="30">
        <f t="shared" si="8"/>
        <v>0.11703333770391165</v>
      </c>
      <c r="M30" s="30">
        <f t="shared" si="9"/>
        <v>0.11994158151597478</v>
      </c>
      <c r="N30" s="30">
        <f t="shared" si="10"/>
        <v>0.12694817725805055</v>
      </c>
      <c r="O30" s="24">
        <f t="shared" si="11"/>
        <v>0.12725855926139909</v>
      </c>
    </row>
    <row r="31" spans="2:15" x14ac:dyDescent="0.35">
      <c r="B31" s="18">
        <v>2046</v>
      </c>
      <c r="C31" s="23">
        <f t="shared" si="12"/>
        <v>0.1356849401327325</v>
      </c>
      <c r="D31" s="30">
        <f t="shared" si="0"/>
        <v>3.0451965123300877E-2</v>
      </c>
      <c r="E31" s="30">
        <f t="shared" si="1"/>
        <v>5.6576479190669077E-2</v>
      </c>
      <c r="F31" s="30">
        <f t="shared" si="2"/>
        <v>1.7960239103594622E-2</v>
      </c>
      <c r="G31" s="30">
        <f t="shared" si="3"/>
        <v>1.5034815117472356E-2</v>
      </c>
      <c r="H31" s="30">
        <f t="shared" si="4"/>
        <v>7.9868285766225584E-3</v>
      </c>
      <c r="I31" s="24">
        <f t="shared" si="5"/>
        <v>7.6746130210730698E-3</v>
      </c>
      <c r="J31" s="30">
        <f t="shared" si="6"/>
        <v>0.10523297500943167</v>
      </c>
      <c r="K31" s="30">
        <f t="shared" si="7"/>
        <v>7.9108460942063391E-2</v>
      </c>
      <c r="L31" s="30">
        <f t="shared" si="8"/>
        <v>0.11772470102913786</v>
      </c>
      <c r="M31" s="30">
        <f t="shared" si="9"/>
        <v>0.12065012501526015</v>
      </c>
      <c r="N31" s="30">
        <f t="shared" si="10"/>
        <v>0.12769811155610997</v>
      </c>
      <c r="O31" s="24">
        <f t="shared" si="11"/>
        <v>0.12801032711165938</v>
      </c>
    </row>
    <row r="32" spans="2:15" x14ac:dyDescent="0.35">
      <c r="B32" s="18">
        <v>2047</v>
      </c>
      <c r="C32" s="23">
        <f t="shared" si="12"/>
        <v>0.13648648602754934</v>
      </c>
      <c r="D32" s="30">
        <f t="shared" si="0"/>
        <v>3.063185721456621E-2</v>
      </c>
      <c r="E32" s="30">
        <f t="shared" si="1"/>
        <v>5.6910699367161109E-2</v>
      </c>
      <c r="F32" s="30">
        <f t="shared" si="2"/>
        <v>1.806633751001565E-2</v>
      </c>
      <c r="G32" s="30">
        <f t="shared" si="3"/>
        <v>1.5123631859587964E-2</v>
      </c>
      <c r="H32" s="30">
        <f t="shared" si="4"/>
        <v>8.0340100077521698E-3</v>
      </c>
      <c r="I32" s="24">
        <f t="shared" si="5"/>
        <v>7.7199500684663287E-3</v>
      </c>
      <c r="J32" s="30">
        <f t="shared" si="6"/>
        <v>0.1058546288129832</v>
      </c>
      <c r="K32" s="30">
        <f t="shared" si="7"/>
        <v>7.9575786660388226E-2</v>
      </c>
      <c r="L32" s="30">
        <f t="shared" si="8"/>
        <v>0.11842014851753369</v>
      </c>
      <c r="M32" s="30">
        <f t="shared" si="9"/>
        <v>0.1213628541679614</v>
      </c>
      <c r="N32" s="30">
        <f t="shared" si="10"/>
        <v>0.12845247601979723</v>
      </c>
      <c r="O32" s="24">
        <f t="shared" si="11"/>
        <v>0.12876653595908299</v>
      </c>
    </row>
    <row r="33" spans="2:15" x14ac:dyDescent="0.35">
      <c r="B33" s="18">
        <v>2048</v>
      </c>
      <c r="C33" s="23">
        <f t="shared" si="12"/>
        <v>0.13729276697859918</v>
      </c>
      <c r="D33" s="30">
        <f t="shared" si="0"/>
        <v>3.0812812001272342E-2</v>
      </c>
      <c r="E33" s="30">
        <f t="shared" si="1"/>
        <v>5.7246893917597443E-2</v>
      </c>
      <c r="F33" s="30">
        <f t="shared" si="2"/>
        <v>1.8173062682694086E-2</v>
      </c>
      <c r="G33" s="30">
        <f t="shared" si="3"/>
        <v>1.5212973278170717E-2</v>
      </c>
      <c r="H33" s="30">
        <f t="shared" si="4"/>
        <v>8.0814701587043104E-3</v>
      </c>
      <c r="I33" s="24">
        <f t="shared" si="5"/>
        <v>7.7655549401603949E-3</v>
      </c>
      <c r="J33" s="30">
        <f t="shared" si="6"/>
        <v>0.10647995497732693</v>
      </c>
      <c r="K33" s="30">
        <f t="shared" si="7"/>
        <v>8.0045873061001735E-2</v>
      </c>
      <c r="L33" s="30">
        <f t="shared" si="8"/>
        <v>0.1191197042959051</v>
      </c>
      <c r="M33" s="30">
        <f t="shared" si="9"/>
        <v>0.1220797937004285</v>
      </c>
      <c r="N33" s="30">
        <f t="shared" si="10"/>
        <v>0.12921129681989493</v>
      </c>
      <c r="O33" s="24">
        <f t="shared" si="11"/>
        <v>0.12952721203843878</v>
      </c>
    </row>
    <row r="34" spans="2:15" x14ac:dyDescent="0.35">
      <c r="B34" s="18">
        <v>2049</v>
      </c>
      <c r="C34" s="23">
        <f t="shared" si="12"/>
        <v>0.13810381095777691</v>
      </c>
      <c r="D34" s="30">
        <f t="shared" si="0"/>
        <v>3.0994835761191636E-2</v>
      </c>
      <c r="E34" s="30">
        <f t="shared" si="1"/>
        <v>5.75850745054046E-2</v>
      </c>
      <c r="F34" s="30">
        <f t="shared" si="2"/>
        <v>1.8280418324192055E-2</v>
      </c>
      <c r="G34" s="30">
        <f t="shared" si="3"/>
        <v>1.5302842472697005E-2</v>
      </c>
      <c r="H34" s="30">
        <f t="shared" si="4"/>
        <v>8.1292106759898539E-3</v>
      </c>
      <c r="I34" s="24">
        <f t="shared" si="5"/>
        <v>7.8114292183018843E-3</v>
      </c>
      <c r="J34" s="30">
        <f t="shared" si="6"/>
        <v>0.10710897519658538</v>
      </c>
      <c r="K34" s="30">
        <f t="shared" si="7"/>
        <v>8.0518736452372314E-2</v>
      </c>
      <c r="L34" s="30">
        <f t="shared" si="8"/>
        <v>0.11982339263358487</v>
      </c>
      <c r="M34" s="30">
        <f t="shared" si="9"/>
        <v>0.12280096848507994</v>
      </c>
      <c r="N34" s="30">
        <f t="shared" si="10"/>
        <v>0.12997460028178712</v>
      </c>
      <c r="O34" s="24">
        <f t="shared" si="11"/>
        <v>0.13029238173947502</v>
      </c>
    </row>
    <row r="35" spans="2:15" x14ac:dyDescent="0.35">
      <c r="B35" s="18">
        <v>2050</v>
      </c>
      <c r="C35" s="23">
        <f t="shared" si="12"/>
        <v>0.13891964610221874</v>
      </c>
      <c r="D35" s="30">
        <f t="shared" si="0"/>
        <v>3.1177934809181809E-2</v>
      </c>
      <c r="E35" s="30">
        <f t="shared" si="1"/>
        <v>5.7925252862909692E-2</v>
      </c>
      <c r="F35" s="30">
        <f t="shared" si="2"/>
        <v>1.8388408158944217E-2</v>
      </c>
      <c r="G35" s="30">
        <f t="shared" si="3"/>
        <v>1.5393242560953081E-2</v>
      </c>
      <c r="H35" s="30">
        <f t="shared" si="4"/>
        <v>8.1772332158462826E-3</v>
      </c>
      <c r="I35" s="24">
        <f t="shared" si="5"/>
        <v>7.8575744943837934E-3</v>
      </c>
      <c r="J35" s="30">
        <f t="shared" si="6"/>
        <v>0.10774171129303706</v>
      </c>
      <c r="K35" s="30">
        <f t="shared" si="7"/>
        <v>8.0994393239309057E-2</v>
      </c>
      <c r="L35" s="30">
        <f t="shared" si="8"/>
        <v>0.12053123794327454</v>
      </c>
      <c r="M35" s="30">
        <f t="shared" si="9"/>
        <v>0.12352640354126571</v>
      </c>
      <c r="N35" s="30">
        <f t="shared" si="10"/>
        <v>0.13074241288637253</v>
      </c>
      <c r="O35" s="24">
        <f t="shared" si="11"/>
        <v>0.13106207160783495</v>
      </c>
    </row>
    <row r="36" spans="2:15" x14ac:dyDescent="0.35">
      <c r="B36" s="18">
        <v>2051</v>
      </c>
      <c r="C36" s="23">
        <f t="shared" si="12"/>
        <v>0.13974030071527835</v>
      </c>
      <c r="D36" s="30">
        <f t="shared" si="0"/>
        <v>3.1362115497404995E-2</v>
      </c>
      <c r="E36" s="30">
        <f t="shared" si="1"/>
        <v>5.8267440791747442E-2</v>
      </c>
      <c r="F36" s="30">
        <f t="shared" si="2"/>
        <v>1.8497035933386984E-2</v>
      </c>
      <c r="G36" s="30">
        <f t="shared" si="3"/>
        <v>1.5484176679143221E-2</v>
      </c>
      <c r="H36" s="30">
        <f t="shared" si="4"/>
        <v>8.2255394442951445E-3</v>
      </c>
      <c r="I36" s="24">
        <f t="shared" si="5"/>
        <v>7.9039923693007136E-3</v>
      </c>
      <c r="J36" s="30">
        <f t="shared" si="6"/>
        <v>0.1083781852178735</v>
      </c>
      <c r="K36" s="30">
        <f t="shared" si="7"/>
        <v>8.1472859923530927E-2</v>
      </c>
      <c r="L36" s="30">
        <f t="shared" si="8"/>
        <v>0.12124326478189139</v>
      </c>
      <c r="M36" s="30">
        <f t="shared" si="9"/>
        <v>0.12425612403613517</v>
      </c>
      <c r="N36" s="30">
        <f t="shared" si="10"/>
        <v>0.1315147612709833</v>
      </c>
      <c r="O36" s="24">
        <f t="shared" si="11"/>
        <v>0.13183630834597765</v>
      </c>
    </row>
    <row r="37" spans="2:15" x14ac:dyDescent="0.35">
      <c r="B37" s="18">
        <v>2052</v>
      </c>
      <c r="C37" s="23">
        <f t="shared" si="12"/>
        <v>0.14056580326750878</v>
      </c>
      <c r="D37" s="30">
        <f t="shared" si="0"/>
        <v>3.1547384215548119E-2</v>
      </c>
      <c r="E37" s="30">
        <f t="shared" si="1"/>
        <v>5.86116501632696E-2</v>
      </c>
      <c r="F37" s="30">
        <f t="shared" si="2"/>
        <v>1.8606305416088473E-2</v>
      </c>
      <c r="G37" s="30">
        <f t="shared" si="3"/>
        <v>1.5575647981998534E-2</v>
      </c>
      <c r="H37" s="30">
        <f t="shared" si="4"/>
        <v>8.2741310371998514E-3</v>
      </c>
      <c r="I37" s="24">
        <f t="shared" si="5"/>
        <v>7.9506844534043674E-3</v>
      </c>
      <c r="J37" s="30">
        <f t="shared" si="6"/>
        <v>0.10901841905196082</v>
      </c>
      <c r="K37" s="30">
        <f t="shared" si="7"/>
        <v>8.1954153104239202E-2</v>
      </c>
      <c r="L37" s="30">
        <f t="shared" si="8"/>
        <v>0.12195949785142034</v>
      </c>
      <c r="M37" s="30">
        <f t="shared" si="9"/>
        <v>0.1249901552855103</v>
      </c>
      <c r="N37" s="30">
        <f t="shared" si="10"/>
        <v>0.13229167223030902</v>
      </c>
      <c r="O37" s="24">
        <f t="shared" si="11"/>
        <v>0.13261511881410443</v>
      </c>
    </row>
    <row r="38" spans="2:15" x14ac:dyDescent="0.35">
      <c r="B38" s="18">
        <v>2053</v>
      </c>
      <c r="C38" s="23">
        <f t="shared" si="12"/>
        <v>0.14139618239765017</v>
      </c>
      <c r="D38" s="30">
        <f t="shared" si="0"/>
        <v>3.1733747391044585E-2</v>
      </c>
      <c r="E38" s="30">
        <f t="shared" si="1"/>
        <v>5.8957892918956804E-2</v>
      </c>
      <c r="F38" s="30">
        <f t="shared" si="2"/>
        <v>1.8716220397879266E-2</v>
      </c>
      <c r="G38" s="30">
        <f t="shared" si="3"/>
        <v>1.5667659642886401E-2</v>
      </c>
      <c r="H38" s="30">
        <f t="shared" si="4"/>
        <v>8.3230096803238174E-3</v>
      </c>
      <c r="I38" s="24">
        <f t="shared" si="5"/>
        <v>7.9976523665594781E-3</v>
      </c>
      <c r="J38" s="30">
        <f t="shared" si="6"/>
        <v>0.10966243500660576</v>
      </c>
      <c r="K38" s="30">
        <f t="shared" si="7"/>
        <v>8.2438289478693402E-2</v>
      </c>
      <c r="L38" s="30">
        <f t="shared" si="8"/>
        <v>0.12267996199977094</v>
      </c>
      <c r="M38" s="30">
        <f t="shared" si="9"/>
        <v>0.12572852275476384</v>
      </c>
      <c r="N38" s="30">
        <f t="shared" si="10"/>
        <v>0.13307317271732647</v>
      </c>
      <c r="O38" s="24">
        <f t="shared" si="11"/>
        <v>0.1333985300310907</v>
      </c>
    </row>
    <row r="39" spans="2:15" x14ac:dyDescent="0.35">
      <c r="B39" s="18">
        <v>2054</v>
      </c>
      <c r="C39" s="23">
        <f t="shared" si="12"/>
        <v>0.14223146691362329</v>
      </c>
      <c r="D39" s="30">
        <f t="shared" si="0"/>
        <v>3.192121148929724E-2</v>
      </c>
      <c r="E39" s="30">
        <f t="shared" si="1"/>
        <v>5.9306181070832853E-2</v>
      </c>
      <c r="F39" s="30">
        <f t="shared" si="2"/>
        <v>1.8826784691983921E-2</v>
      </c>
      <c r="G39" s="30">
        <f t="shared" si="3"/>
        <v>1.5760214853920568E-2</v>
      </c>
      <c r="H39" s="30">
        <f t="shared" si="4"/>
        <v>8.3721770693889457E-3</v>
      </c>
      <c r="I39" s="24">
        <f t="shared" si="5"/>
        <v>8.0448977381999652E-3</v>
      </c>
      <c r="J39" s="30">
        <f t="shared" si="6"/>
        <v>0.11031025542432624</v>
      </c>
      <c r="K39" s="30">
        <f t="shared" si="7"/>
        <v>8.2925285842790478E-2</v>
      </c>
      <c r="L39" s="30">
        <f t="shared" si="8"/>
        <v>0.12340468222163942</v>
      </c>
      <c r="M39" s="30">
        <f t="shared" si="9"/>
        <v>0.1264712520597028</v>
      </c>
      <c r="N39" s="30">
        <f t="shared" si="10"/>
        <v>0.13385928984423448</v>
      </c>
      <c r="O39" s="24">
        <f t="shared" si="11"/>
        <v>0.13418656917542335</v>
      </c>
    </row>
    <row r="40" spans="2:15" ht="18" thickBot="1" x14ac:dyDescent="0.4">
      <c r="B40" s="18">
        <v>2055</v>
      </c>
      <c r="C40" s="23">
        <f t="shared" si="12"/>
        <v>0.14307168579352897</v>
      </c>
      <c r="D40" s="30">
        <f t="shared" si="0"/>
        <v>3.2109783013902687E-2</v>
      </c>
      <c r="E40" s="30">
        <f t="shared" si="1"/>
        <v>5.9656526701881436E-2</v>
      </c>
      <c r="F40" s="30">
        <f t="shared" si="2"/>
        <v>1.8938002134153246E-2</v>
      </c>
      <c r="G40" s="30">
        <f t="shared" si="3"/>
        <v>1.5853316826071891E-2</v>
      </c>
      <c r="H40" s="30">
        <f t="shared" si="4"/>
        <v>8.4216349101344564E-3</v>
      </c>
      <c r="I40" s="24">
        <f t="shared" si="5"/>
        <v>8.0924222073854735E-3</v>
      </c>
      <c r="J40" s="30">
        <f t="shared" si="6"/>
        <v>0.11096190277962649</v>
      </c>
      <c r="K40" s="30">
        <f t="shared" si="7"/>
        <v>8.3415159091647581E-2</v>
      </c>
      <c r="L40" s="30">
        <f t="shared" si="8"/>
        <v>0.12413368365937578</v>
      </c>
      <c r="M40" s="30">
        <f t="shared" si="9"/>
        <v>0.12721836896745717</v>
      </c>
      <c r="N40" s="30">
        <f t="shared" si="10"/>
        <v>0.13465005088339466</v>
      </c>
      <c r="O40" s="24">
        <f t="shared" si="11"/>
        <v>0.13497926358614354</v>
      </c>
    </row>
    <row r="41" spans="2:15" ht="35.25" thickBot="1" x14ac:dyDescent="0.4">
      <c r="B41" s="2" t="s">
        <v>30</v>
      </c>
      <c r="C41" s="25">
        <f>-PMT($E$43,15,(NPV($E$43,C$7:C$20)+IF(C$6="-",,C$6)),,1)</f>
        <v>0.11413984798843184</v>
      </c>
      <c r="D41" s="25">
        <f t="shared" ref="D41:O41" si="13">-PMT($E$43,15,(NPV($E$43,D$7:D$20)+IF(D$6="-",,D$6)),,1)</f>
        <v>2.5616569287073648E-2</v>
      </c>
      <c r="E41" s="25">
        <f t="shared" si="13"/>
        <v>4.7592833281472013E-2</v>
      </c>
      <c r="F41" s="25">
        <f t="shared" si="13"/>
        <v>1.5108375027580865E-2</v>
      </c>
      <c r="G41" s="25">
        <f t="shared" si="13"/>
        <v>1.2647472227674948E-2</v>
      </c>
      <c r="H41" s="25">
        <f t="shared" si="13"/>
        <v>6.7186188736464113E-3</v>
      </c>
      <c r="I41" s="26">
        <f t="shared" si="13"/>
        <v>6.4559792909839632E-3</v>
      </c>
      <c r="J41" s="25">
        <f t="shared" si="13"/>
        <v>8.8523278701358218E-2</v>
      </c>
      <c r="K41" s="25">
        <f t="shared" si="13"/>
        <v>6.6547014706959839E-2</v>
      </c>
      <c r="L41" s="25">
        <f t="shared" si="13"/>
        <v>9.9031472960850991E-2</v>
      </c>
      <c r="M41" s="25">
        <f t="shared" si="13"/>
        <v>0.1014923757607569</v>
      </c>
      <c r="N41" s="25">
        <f t="shared" si="13"/>
        <v>0.10742122911478547</v>
      </c>
      <c r="O41" s="26">
        <f t="shared" si="13"/>
        <v>0.10768386869744789</v>
      </c>
    </row>
    <row r="42" spans="2:15" x14ac:dyDescent="0.3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2:15" x14ac:dyDescent="0.35">
      <c r="B43" s="3" t="s">
        <v>29</v>
      </c>
      <c r="C43" s="3"/>
      <c r="D43" s="3"/>
      <c r="E43" s="17">
        <f>Library!$D$4</f>
        <v>8.0627450980392812E-3</v>
      </c>
      <c r="F43" s="34"/>
      <c r="G43" s="34"/>
      <c r="H43" s="34"/>
      <c r="I43" s="34"/>
      <c r="J43" s="34"/>
      <c r="K43" s="34"/>
      <c r="L43" s="34"/>
      <c r="M43" s="34"/>
    </row>
    <row r="44" spans="2:15" x14ac:dyDescent="0.3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2:15" x14ac:dyDescent="0.35">
      <c r="B45" t="s">
        <v>31</v>
      </c>
      <c r="C45" s="32" cm="1">
        <f t="array" ref="C45:C50">TREND(C15:C20)</f>
        <v>0.12396485286059199</v>
      </c>
      <c r="D45" s="32" cm="1">
        <f t="array" ref="D45:D50">TREND(D15:D20)</f>
        <v>2.782160917883025E-2</v>
      </c>
      <c r="E45" s="32" cm="1">
        <f t="array" ref="E45:E50">TREND(E15:E20)</f>
        <v>5.1689560472818537E-2</v>
      </c>
      <c r="F45" s="32" cm="1">
        <f t="array" ref="F45:F50">TREND(F15:F20)</f>
        <v>1.6408883665646069E-2</v>
      </c>
      <c r="G45" s="32" cm="1">
        <f t="array" ref="G45:G50">TREND(G15:G20)</f>
        <v>1.373614965670053E-2</v>
      </c>
      <c r="H45" s="32" cm="1">
        <f t="array" ref="H45:H50">TREND(H15:H20)</f>
        <v>7.2969485659590662E-3</v>
      </c>
      <c r="I45" s="32" cm="1">
        <f t="array" ref="I45:I50">TREND(I15:I20)</f>
        <v>7.0117013206375447E-3</v>
      </c>
      <c r="J45" s="32" cm="1">
        <f t="array" ref="J45:J50">TREND(J15:J20)</f>
        <v>9.6143243681761775E-2</v>
      </c>
      <c r="K45" s="32" cm="1">
        <f t="array" ref="K45:K50">TREND(K15:K20)</f>
        <v>7.2275292387773485E-2</v>
      </c>
      <c r="L45" s="32" cm="1">
        <f t="array" ref="L45:L50">TREND(L15:L20)</f>
        <v>0.10755596919494595</v>
      </c>
      <c r="M45" s="32" cm="1">
        <f t="array" ref="M45:M50">TREND(M15:M20)</f>
        <v>0.11022870320389147</v>
      </c>
      <c r="N45" s="32" cm="1">
        <f t="array" ref="N45:N50">TREND(N15:N20)</f>
        <v>0.11666790429463296</v>
      </c>
      <c r="O45" s="32" cm="1">
        <f t="array" ref="O45:O50">TREND(O15:O20)</f>
        <v>0.11695315153995448</v>
      </c>
    </row>
    <row r="46" spans="2:15" x14ac:dyDescent="0.35">
      <c r="B46" t="s">
        <v>32</v>
      </c>
      <c r="C46" s="32">
        <v>0.12470586682635734</v>
      </c>
      <c r="D46" s="32">
        <v>2.7987916002706878E-2</v>
      </c>
      <c r="E46" s="32">
        <v>5.1998540682214704E-2</v>
      </c>
      <c r="F46" s="32">
        <v>1.6506969628548286E-2</v>
      </c>
      <c r="G46" s="32">
        <v>1.3818259048972424E-2</v>
      </c>
      <c r="H46" s="32">
        <v>7.340566903496464E-3</v>
      </c>
      <c r="I46" s="32">
        <v>7.0536145604185889E-3</v>
      </c>
      <c r="J46" s="32">
        <v>9.6717950823650506E-2</v>
      </c>
      <c r="K46" s="32">
        <v>7.2707326144142659E-2</v>
      </c>
      <c r="L46" s="32">
        <v>0.10819889719780908</v>
      </c>
      <c r="M46" s="32">
        <v>0.11088760777738493</v>
      </c>
      <c r="N46" s="32">
        <v>0.11736529992286092</v>
      </c>
      <c r="O46" s="32">
        <v>0.11765225226593878</v>
      </c>
    </row>
    <row r="47" spans="2:15" x14ac:dyDescent="0.35">
      <c r="B47" t="s">
        <v>33</v>
      </c>
      <c r="C47" s="32">
        <v>0.12544688079212268</v>
      </c>
      <c r="D47" s="32">
        <v>2.815422282658351E-2</v>
      </c>
      <c r="E47" s="32">
        <v>5.2307520891610879E-2</v>
      </c>
      <c r="F47" s="32">
        <v>1.66050555914505E-2</v>
      </c>
      <c r="G47" s="32">
        <v>1.3900368441244319E-2</v>
      </c>
      <c r="H47" s="32">
        <v>7.3841852410338627E-3</v>
      </c>
      <c r="I47" s="32">
        <v>7.0955278001996322E-3</v>
      </c>
      <c r="J47" s="32">
        <v>9.7292657965539223E-2</v>
      </c>
      <c r="K47" s="32">
        <v>7.3139359900511847E-2</v>
      </c>
      <c r="L47" s="32">
        <v>0.10884182520067222</v>
      </c>
      <c r="M47" s="32">
        <v>0.1115465123508784</v>
      </c>
      <c r="N47" s="32">
        <v>0.11806269555108886</v>
      </c>
      <c r="O47" s="32">
        <v>0.11835135299192309</v>
      </c>
    </row>
    <row r="48" spans="2:15" x14ac:dyDescent="0.35">
      <c r="B48" t="s">
        <v>34</v>
      </c>
      <c r="C48" s="32">
        <v>0.12618789475788805</v>
      </c>
      <c r="D48" s="32">
        <v>2.8320529650460138E-2</v>
      </c>
      <c r="E48" s="32">
        <v>5.2616501101007046E-2</v>
      </c>
      <c r="F48" s="32">
        <v>1.6703141554352718E-2</v>
      </c>
      <c r="G48" s="32">
        <v>1.3982477833516214E-2</v>
      </c>
      <c r="H48" s="32">
        <v>7.4278035785712605E-3</v>
      </c>
      <c r="I48" s="32">
        <v>7.1374410399806755E-3</v>
      </c>
      <c r="J48" s="32">
        <v>9.7867365107427939E-2</v>
      </c>
      <c r="K48" s="32">
        <v>7.3571393656881021E-2</v>
      </c>
      <c r="L48" s="32">
        <v>0.10948475320353536</v>
      </c>
      <c r="M48" s="32">
        <v>0.11220541692437186</v>
      </c>
      <c r="N48" s="32">
        <v>0.11876009117931682</v>
      </c>
      <c r="O48" s="32">
        <v>0.1190504537179074</v>
      </c>
    </row>
    <row r="49" spans="2:15" x14ac:dyDescent="0.35">
      <c r="B49" t="s">
        <v>35</v>
      </c>
      <c r="C49" s="32">
        <v>0.12692890872365339</v>
      </c>
      <c r="D49" s="32">
        <v>2.8486836474336769E-2</v>
      </c>
      <c r="E49" s="32">
        <v>5.292548131040322E-2</v>
      </c>
      <c r="F49" s="32">
        <v>1.6801227517254932E-2</v>
      </c>
      <c r="G49" s="32">
        <v>1.4064587225788109E-2</v>
      </c>
      <c r="H49" s="32">
        <v>7.4714219161086583E-3</v>
      </c>
      <c r="I49" s="32">
        <v>7.1793542797617188E-3</v>
      </c>
      <c r="J49" s="32">
        <v>9.844207224931667E-2</v>
      </c>
      <c r="K49" s="32">
        <v>7.4003427413250208E-2</v>
      </c>
      <c r="L49" s="32">
        <v>0.11012768120639849</v>
      </c>
      <c r="M49" s="32">
        <v>0.11286432149786531</v>
      </c>
      <c r="N49" s="32">
        <v>0.11945748680754478</v>
      </c>
      <c r="O49" s="32">
        <v>0.11974955444389171</v>
      </c>
    </row>
    <row r="50" spans="2:15" x14ac:dyDescent="0.35">
      <c r="B50" t="s">
        <v>36</v>
      </c>
      <c r="C50" s="32">
        <v>0.12766992268941874</v>
      </c>
      <c r="D50" s="32">
        <v>2.8653143298213401E-2</v>
      </c>
      <c r="E50" s="32">
        <v>5.3234461519799388E-2</v>
      </c>
      <c r="F50" s="32">
        <v>1.6899313480157149E-2</v>
      </c>
      <c r="G50" s="32">
        <v>1.4146696618060003E-2</v>
      </c>
      <c r="H50" s="32">
        <v>7.5150402536460562E-3</v>
      </c>
      <c r="I50" s="32">
        <v>7.2212675195427629E-3</v>
      </c>
      <c r="J50" s="32">
        <v>9.9016779391205387E-2</v>
      </c>
      <c r="K50" s="32">
        <v>7.4435461169619382E-2</v>
      </c>
      <c r="L50" s="32">
        <v>0.11077060920926163</v>
      </c>
      <c r="M50" s="32">
        <v>0.11352322607135877</v>
      </c>
      <c r="N50" s="32">
        <v>0.12015488243577274</v>
      </c>
      <c r="O50" s="32">
        <v>0.12044865516987603</v>
      </c>
    </row>
    <row r="51" spans="2:15" x14ac:dyDescent="0.35">
      <c r="B51" t="s">
        <v>37</v>
      </c>
      <c r="C51" s="33">
        <f>IFERROR((C50/C45)^(1/5)-1,0)</f>
        <v>5.9074050077536633E-3</v>
      </c>
      <c r="D51" s="33">
        <f t="shared" ref="D51:O51" si="14">IFERROR((D50/D45)^(1/5)-1,0)</f>
        <v>5.9074050077538853E-3</v>
      </c>
      <c r="E51" s="33">
        <f t="shared" si="14"/>
        <v>5.9074050077536633E-3</v>
      </c>
      <c r="F51" s="33">
        <f t="shared" si="14"/>
        <v>5.9074050077536633E-3</v>
      </c>
      <c r="G51" s="33">
        <f t="shared" si="14"/>
        <v>5.9074050077536633E-3</v>
      </c>
      <c r="H51" s="33">
        <f t="shared" si="14"/>
        <v>5.9074050077538853E-3</v>
      </c>
      <c r="I51" s="33">
        <f t="shared" si="14"/>
        <v>5.9074050077536633E-3</v>
      </c>
      <c r="J51" s="33">
        <f t="shared" si="14"/>
        <v>5.9074050077536633E-3</v>
      </c>
      <c r="K51" s="33">
        <f t="shared" si="14"/>
        <v>5.9074050077536633E-3</v>
      </c>
      <c r="L51" s="33">
        <f t="shared" si="14"/>
        <v>5.9074050077536633E-3</v>
      </c>
      <c r="M51" s="33">
        <f t="shared" si="14"/>
        <v>5.9074050077536633E-3</v>
      </c>
      <c r="N51" s="33">
        <f t="shared" si="14"/>
        <v>5.9074050077536633E-3</v>
      </c>
      <c r="O51" s="33">
        <f t="shared" si="14"/>
        <v>5.9074050077536633E-3</v>
      </c>
    </row>
    <row r="52" spans="2:15" x14ac:dyDescent="0.3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2:15" x14ac:dyDescent="0.35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2:15" x14ac:dyDescent="0.35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2:15" x14ac:dyDescent="0.35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2:15" x14ac:dyDescent="0.3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2:15" x14ac:dyDescent="0.35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2:15" x14ac:dyDescent="0.35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2:15" x14ac:dyDescent="0.3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2:15" x14ac:dyDescent="0.35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2:15" x14ac:dyDescent="0.35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3" spans="2:15" x14ac:dyDescent="0.35"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</row>
    <row r="64" spans="2:15" x14ac:dyDescent="0.35"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2:13" x14ac:dyDescent="0.35"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9" spans="2:13" x14ac:dyDescent="0.35">
      <c r="B69" t="s">
        <v>31</v>
      </c>
      <c r="C69" s="32" t="e" cm="1" vm="1">
        <f t="array" aca="1" ref="C69" ca="1">TREND(C16:C41)</f>
        <v>#VALUE!</v>
      </c>
    </row>
    <row r="70" spans="2:13" x14ac:dyDescent="0.35">
      <c r="B70" t="s">
        <v>32</v>
      </c>
      <c r="C70" s="32"/>
    </row>
    <row r="71" spans="2:13" x14ac:dyDescent="0.35">
      <c r="B71" t="s">
        <v>33</v>
      </c>
      <c r="C71" s="32"/>
    </row>
    <row r="72" spans="2:13" x14ac:dyDescent="0.35">
      <c r="B72" t="s">
        <v>34</v>
      </c>
      <c r="C72" s="32"/>
    </row>
    <row r="73" spans="2:13" x14ac:dyDescent="0.35">
      <c r="B73" t="s">
        <v>35</v>
      </c>
      <c r="C73" s="32"/>
    </row>
    <row r="74" spans="2:13" x14ac:dyDescent="0.35">
      <c r="B74" t="s">
        <v>36</v>
      </c>
      <c r="C74" s="32"/>
    </row>
    <row r="75" spans="2:13" x14ac:dyDescent="0.35">
      <c r="B75" t="s">
        <v>37</v>
      </c>
      <c r="C75" s="33">
        <f ca="1">IFERROR((C74/C69)^(1/5)-1,0)</f>
        <v>0</v>
      </c>
    </row>
  </sheetData>
  <mergeCells count="3">
    <mergeCell ref="B4:B5"/>
    <mergeCell ref="C4:I4"/>
    <mergeCell ref="J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O51"/>
  <sheetViews>
    <sheetView topLeftCell="A19" workbookViewId="0">
      <selection activeCell="C6" sqref="C6"/>
    </sheetView>
  </sheetViews>
  <sheetFormatPr defaultRowHeight="17.25" x14ac:dyDescent="0.35"/>
  <cols>
    <col min="2" max="2" width="12" customWidth="1"/>
  </cols>
  <sheetData>
    <row r="2" spans="2:15" ht="21.75" x14ac:dyDescent="0.45">
      <c r="B2" s="1" t="s">
        <v>38</v>
      </c>
    </row>
    <row r="3" spans="2:15" ht="18" thickBot="1" x14ac:dyDescent="0.4"/>
    <row r="4" spans="2:15" ht="18" thickBot="1" x14ac:dyDescent="0.4">
      <c r="B4" s="56" t="s">
        <v>0</v>
      </c>
      <c r="C4" s="58" t="s">
        <v>12</v>
      </c>
      <c r="D4" s="59"/>
      <c r="E4" s="59"/>
      <c r="F4" s="59"/>
      <c r="G4" s="59"/>
      <c r="H4" s="59"/>
      <c r="I4" s="60"/>
      <c r="J4" s="61" t="s">
        <v>13</v>
      </c>
      <c r="K4" s="62"/>
      <c r="L4" s="62"/>
      <c r="M4" s="62"/>
      <c r="N4" s="62"/>
      <c r="O4" s="63"/>
    </row>
    <row r="5" spans="2:15" ht="18" thickBot="1" x14ac:dyDescent="0.4">
      <c r="B5" s="57"/>
      <c r="C5" s="27" t="s">
        <v>45</v>
      </c>
      <c r="D5" s="28" t="s">
        <v>14</v>
      </c>
      <c r="E5" s="28" t="s">
        <v>15</v>
      </c>
      <c r="F5" s="28" t="s">
        <v>16</v>
      </c>
      <c r="G5" s="28" t="s">
        <v>17</v>
      </c>
      <c r="H5" s="28" t="s">
        <v>18</v>
      </c>
      <c r="I5" s="29" t="s">
        <v>19</v>
      </c>
      <c r="J5" s="28" t="s">
        <v>14</v>
      </c>
      <c r="K5" s="28" t="s">
        <v>15</v>
      </c>
      <c r="L5" s="28" t="s">
        <v>16</v>
      </c>
      <c r="M5" s="28" t="s">
        <v>17</v>
      </c>
      <c r="N5" s="28" t="s">
        <v>18</v>
      </c>
      <c r="O5" s="29" t="s">
        <v>19</v>
      </c>
    </row>
    <row r="6" spans="2:15" x14ac:dyDescent="0.35">
      <c r="B6" s="19">
        <v>2021</v>
      </c>
      <c r="C6" s="20">
        <v>4.9971588879494412E-2</v>
      </c>
      <c r="D6" s="21">
        <v>1.1215195144174949E-2</v>
      </c>
      <c r="E6" s="21">
        <v>2.0836627525499064E-2</v>
      </c>
      <c r="F6" s="21">
        <v>6.6146005870974141E-3</v>
      </c>
      <c r="G6" s="21">
        <v>5.5371922572584028E-3</v>
      </c>
      <c r="H6" s="21">
        <v>2.9414798259228248E-3</v>
      </c>
      <c r="I6" s="22">
        <v>2.826493539541754E-3</v>
      </c>
      <c r="J6" s="21">
        <v>3.8756393735319465E-2</v>
      </c>
      <c r="K6" s="21">
        <v>2.9134961353995348E-2</v>
      </c>
      <c r="L6" s="21">
        <v>4.3356988292396995E-2</v>
      </c>
      <c r="M6" s="21">
        <v>4.4434396622236007E-2</v>
      </c>
      <c r="N6" s="21">
        <v>4.7030109053571585E-2</v>
      </c>
      <c r="O6" s="22">
        <v>4.7145095339952661E-2</v>
      </c>
    </row>
    <row r="7" spans="2:15" x14ac:dyDescent="0.35">
      <c r="B7" s="18">
        <v>2022</v>
      </c>
      <c r="C7" s="23">
        <v>5.3745143044516309E-2</v>
      </c>
      <c r="D7" s="30">
        <v>1.2062099301052797E-2</v>
      </c>
      <c r="E7" s="30">
        <v>2.2410084450662424E-2</v>
      </c>
      <c r="F7" s="30">
        <v>7.1140954831990701E-3</v>
      </c>
      <c r="G7" s="30">
        <v>5.955327749313539E-3</v>
      </c>
      <c r="H7" s="30">
        <v>3.1636027100921879E-3</v>
      </c>
      <c r="I7" s="24">
        <v>3.0399333501962824E-3</v>
      </c>
      <c r="J7" s="30">
        <v>4.1683043743463516E-2</v>
      </c>
      <c r="K7" s="30">
        <v>3.1335058593853882E-2</v>
      </c>
      <c r="L7" s="30">
        <v>4.6631047561317238E-2</v>
      </c>
      <c r="M7" s="30">
        <v>4.7789815295202771E-2</v>
      </c>
      <c r="N7" s="30">
        <v>5.0581540334424122E-2</v>
      </c>
      <c r="O7" s="24">
        <v>5.0705209694320026E-2</v>
      </c>
    </row>
    <row r="8" spans="2:15" x14ac:dyDescent="0.35">
      <c r="B8" s="18">
        <v>2023</v>
      </c>
      <c r="C8" s="23">
        <v>5.9010810352224059E-2</v>
      </c>
      <c r="D8" s="30">
        <v>1.3243880544043811E-2</v>
      </c>
      <c r="E8" s="30">
        <v>2.4605707019888484E-2</v>
      </c>
      <c r="F8" s="30">
        <v>7.8110972565270309E-3</v>
      </c>
      <c r="G8" s="30">
        <v>6.5387995359691463E-3</v>
      </c>
      <c r="H8" s="30">
        <v>3.4735559155624966E-3</v>
      </c>
      <c r="I8" s="24">
        <v>3.3377700802330879E-3</v>
      </c>
      <c r="J8" s="30">
        <v>4.576692980818025E-2</v>
      </c>
      <c r="K8" s="30">
        <v>3.4405103332335575E-2</v>
      </c>
      <c r="L8" s="30">
        <v>5.1199713095697028E-2</v>
      </c>
      <c r="M8" s="30">
        <v>5.247201081625491E-2</v>
      </c>
      <c r="N8" s="30">
        <v>5.5537254436661562E-2</v>
      </c>
      <c r="O8" s="24">
        <v>5.5673040271990971E-2</v>
      </c>
    </row>
    <row r="9" spans="2:15" x14ac:dyDescent="0.35">
      <c r="B9" s="18">
        <v>2024</v>
      </c>
      <c r="C9" s="23">
        <v>6.2233232330161883E-2</v>
      </c>
      <c r="D9" s="30">
        <v>1.3967093316137213E-2</v>
      </c>
      <c r="E9" s="30">
        <v>2.59493586425373E-2</v>
      </c>
      <c r="F9" s="30">
        <v>8.2376403139940244E-3</v>
      </c>
      <c r="G9" s="30">
        <v>6.8958658295561913E-3</v>
      </c>
      <c r="H9" s="30">
        <v>3.6632374816534226E-3</v>
      </c>
      <c r="I9" s="24">
        <v>3.5200367462837269E-3</v>
      </c>
      <c r="J9" s="30">
        <v>4.826613901402467E-2</v>
      </c>
      <c r="K9" s="30">
        <v>3.6283873687624583E-2</v>
      </c>
      <c r="L9" s="30">
        <v>5.3995592016167861E-2</v>
      </c>
      <c r="M9" s="30">
        <v>5.5337366500605695E-2</v>
      </c>
      <c r="N9" s="30">
        <v>5.8569994848508458E-2</v>
      </c>
      <c r="O9" s="24">
        <v>5.8713195583878157E-2</v>
      </c>
    </row>
    <row r="10" spans="2:15" x14ac:dyDescent="0.35">
      <c r="B10" s="18">
        <v>2025</v>
      </c>
      <c r="C10" s="23">
        <v>6.4889894937496209E-2</v>
      </c>
      <c r="D10" s="30">
        <v>1.4563331903734196E-2</v>
      </c>
      <c r="E10" s="30">
        <v>2.7057105873537626E-2</v>
      </c>
      <c r="F10" s="30">
        <v>8.589295373123116E-3</v>
      </c>
      <c r="G10" s="30">
        <v>7.1902421331584941E-3</v>
      </c>
      <c r="H10" s="30">
        <v>3.8196167291214595E-3</v>
      </c>
      <c r="I10" s="24">
        <v>3.6703029248213049E-3</v>
      </c>
      <c r="J10" s="30">
        <v>5.0326563033762012E-2</v>
      </c>
      <c r="K10" s="30">
        <v>3.783278906395858E-2</v>
      </c>
      <c r="L10" s="30">
        <v>5.6300599564373097E-2</v>
      </c>
      <c r="M10" s="30">
        <v>5.7699652804337712E-2</v>
      </c>
      <c r="N10" s="30">
        <v>6.1070278208374747E-2</v>
      </c>
      <c r="O10" s="24">
        <v>6.1219592012674906E-2</v>
      </c>
    </row>
    <row r="11" spans="2:15" x14ac:dyDescent="0.35">
      <c r="B11" s="18">
        <v>2026</v>
      </c>
      <c r="C11" s="23">
        <v>6.6386853452593236E-2</v>
      </c>
      <c r="D11" s="30">
        <v>1.4899296443705764E-2</v>
      </c>
      <c r="E11" s="30">
        <v>2.7681291890024291E-2</v>
      </c>
      <c r="F11" s="30">
        <v>8.7874436188532905E-3</v>
      </c>
      <c r="G11" s="30">
        <v>7.3561153280096922E-3</v>
      </c>
      <c r="H11" s="30">
        <v>3.9077322637909645E-3</v>
      </c>
      <c r="I11" s="24">
        <v>3.7549739082092287E-3</v>
      </c>
      <c r="J11" s="30">
        <v>5.148755700888747E-2</v>
      </c>
      <c r="K11" s="30">
        <v>3.8705561562568949E-2</v>
      </c>
      <c r="L11" s="30">
        <v>5.7599409833739942E-2</v>
      </c>
      <c r="M11" s="30">
        <v>5.9030738124583544E-2</v>
      </c>
      <c r="N11" s="30">
        <v>6.2479121188802271E-2</v>
      </c>
      <c r="O11" s="24">
        <v>6.2631879544384012E-2</v>
      </c>
    </row>
    <row r="12" spans="2:15" x14ac:dyDescent="0.35">
      <c r="B12" s="18">
        <v>2027</v>
      </c>
      <c r="C12" s="23">
        <v>6.8170889258796108E-2</v>
      </c>
      <c r="D12" s="30">
        <v>1.5299690150598103E-2</v>
      </c>
      <c r="E12" s="30">
        <v>2.8425180375852618E-2</v>
      </c>
      <c r="F12" s="30">
        <v>9.0235914891875612E-3</v>
      </c>
      <c r="G12" s="30">
        <v>7.5537986411538917E-3</v>
      </c>
      <c r="H12" s="30">
        <v>4.0127460416262938E-3</v>
      </c>
      <c r="I12" s="24">
        <v>3.8558825603776355E-3</v>
      </c>
      <c r="J12" s="30">
        <v>5.2871199108198007E-2</v>
      </c>
      <c r="K12" s="30">
        <v>3.9745708882943487E-2</v>
      </c>
      <c r="L12" s="30">
        <v>5.9147297769608545E-2</v>
      </c>
      <c r="M12" s="30">
        <v>6.0617090617642214E-2</v>
      </c>
      <c r="N12" s="30">
        <v>6.4158143217169811E-2</v>
      </c>
      <c r="O12" s="24">
        <v>6.431500669841847E-2</v>
      </c>
    </row>
    <row r="13" spans="2:15" x14ac:dyDescent="0.35">
      <c r="B13" s="18">
        <v>2028</v>
      </c>
      <c r="C13" s="23">
        <v>6.9994362985321953E-2</v>
      </c>
      <c r="D13" s="30">
        <v>1.5708934966338892E-2</v>
      </c>
      <c r="E13" s="30">
        <v>2.9185513270885775E-2</v>
      </c>
      <c r="F13" s="30">
        <v>9.2649596476249638E-3</v>
      </c>
      <c r="G13" s="30">
        <v>7.7558519443654741E-3</v>
      </c>
      <c r="H13" s="30">
        <v>4.1200812554937297E-3</v>
      </c>
      <c r="I13" s="24">
        <v>3.9590219006131111E-3</v>
      </c>
      <c r="J13" s="30">
        <v>5.4285428018983062E-2</v>
      </c>
      <c r="K13" s="30">
        <v>4.0808849714436178E-2</v>
      </c>
      <c r="L13" s="30">
        <v>6.072940333769699E-2</v>
      </c>
      <c r="M13" s="30">
        <v>6.2238511040956478E-2</v>
      </c>
      <c r="N13" s="30">
        <v>6.5874281729828219E-2</v>
      </c>
      <c r="O13" s="24">
        <v>6.6035341084708848E-2</v>
      </c>
    </row>
    <row r="14" spans="2:15" x14ac:dyDescent="0.35">
      <c r="B14" s="18">
        <v>2029</v>
      </c>
      <c r="C14" s="23">
        <v>7.092407738963212E-2</v>
      </c>
      <c r="D14" s="30">
        <v>1.5917592099451736E-2</v>
      </c>
      <c r="E14" s="30">
        <v>2.9573175804378907E-2</v>
      </c>
      <c r="F14" s="30">
        <v>9.3880233640781848E-3</v>
      </c>
      <c r="G14" s="30">
        <v>7.8588706299114186E-3</v>
      </c>
      <c r="H14" s="30">
        <v>4.1748070752138707E-3</v>
      </c>
      <c r="I14" s="24">
        <v>4.0116084165979955E-3</v>
      </c>
      <c r="J14" s="30">
        <v>5.5006485290180387E-2</v>
      </c>
      <c r="K14" s="30">
        <v>4.1350901585253216E-2</v>
      </c>
      <c r="L14" s="30">
        <v>6.1536054025553934E-2</v>
      </c>
      <c r="M14" s="30">
        <v>6.3065206759720702E-2</v>
      </c>
      <c r="N14" s="30">
        <v>6.6749270314418255E-2</v>
      </c>
      <c r="O14" s="24">
        <v>6.6912468973034128E-2</v>
      </c>
    </row>
    <row r="15" spans="2:15" x14ac:dyDescent="0.35">
      <c r="B15" s="18">
        <v>2030</v>
      </c>
      <c r="C15" s="23">
        <v>7.2456497512372334E-2</v>
      </c>
      <c r="D15" s="30">
        <v>1.6261515338731491E-2</v>
      </c>
      <c r="E15" s="30">
        <v>3.0212148229032385E-2</v>
      </c>
      <c r="F15" s="30">
        <v>9.5908655644332888E-3</v>
      </c>
      <c r="G15" s="30">
        <v>8.028673212314116E-3</v>
      </c>
      <c r="H15" s="30">
        <v>4.26500998804797E-3</v>
      </c>
      <c r="I15" s="24">
        <v>4.0982851798130699E-3</v>
      </c>
      <c r="J15" s="30">
        <v>5.6194982173640842E-2</v>
      </c>
      <c r="K15" s="30">
        <v>4.2244349283339949E-2</v>
      </c>
      <c r="L15" s="30">
        <v>6.2865631947939038E-2</v>
      </c>
      <c r="M15" s="30">
        <v>6.4427824300058223E-2</v>
      </c>
      <c r="N15" s="30">
        <v>6.8191487524324357E-2</v>
      </c>
      <c r="O15" s="24">
        <v>6.8358212332559259E-2</v>
      </c>
    </row>
    <row r="16" spans="2:15" x14ac:dyDescent="0.35">
      <c r="B16" s="18">
        <v>2031</v>
      </c>
      <c r="C16" s="23">
        <v>7.3103542860259899E-2</v>
      </c>
      <c r="D16" s="30">
        <v>1.6406732651336645E-2</v>
      </c>
      <c r="E16" s="30">
        <v>3.0481946392515894E-2</v>
      </c>
      <c r="F16" s="30">
        <v>9.6765131620779581E-3</v>
      </c>
      <c r="G16" s="30">
        <v>8.1003702419814739E-3</v>
      </c>
      <c r="H16" s="30">
        <v>4.3030970467136092E-3</v>
      </c>
      <c r="I16" s="24">
        <v>4.1348833656343177E-3</v>
      </c>
      <c r="J16" s="30">
        <v>5.6696810208923254E-2</v>
      </c>
      <c r="K16" s="30">
        <v>4.2621596467744008E-2</v>
      </c>
      <c r="L16" s="30">
        <v>6.3427029698181939E-2</v>
      </c>
      <c r="M16" s="30">
        <v>6.5003172618278426E-2</v>
      </c>
      <c r="N16" s="30">
        <v>6.8800445813546288E-2</v>
      </c>
      <c r="O16" s="24">
        <v>6.8968659494625578E-2</v>
      </c>
    </row>
    <row r="17" spans="2:15" x14ac:dyDescent="0.35">
      <c r="B17" s="18">
        <v>2032</v>
      </c>
      <c r="C17" s="23">
        <v>7.4010618943528908E-2</v>
      </c>
      <c r="D17" s="30">
        <v>1.6610309033688781E-2</v>
      </c>
      <c r="E17" s="30">
        <v>3.0860169437013092E-2</v>
      </c>
      <c r="F17" s="30">
        <v>9.7965803067789591E-3</v>
      </c>
      <c r="G17" s="30">
        <v>8.200880447433086E-3</v>
      </c>
      <c r="H17" s="30">
        <v>4.3564903059503148E-3</v>
      </c>
      <c r="I17" s="24">
        <v>4.1861894126646688E-3</v>
      </c>
      <c r="J17" s="30">
        <v>5.740030990984013E-2</v>
      </c>
      <c r="K17" s="30">
        <v>4.3150449506515816E-2</v>
      </c>
      <c r="L17" s="30">
        <v>6.4214038636749945E-2</v>
      </c>
      <c r="M17" s="30">
        <v>6.5809738496095824E-2</v>
      </c>
      <c r="N17" s="30">
        <v>6.9654128637578597E-2</v>
      </c>
      <c r="O17" s="24">
        <v>6.9824429530864235E-2</v>
      </c>
    </row>
    <row r="18" spans="2:15" x14ac:dyDescent="0.35">
      <c r="B18" s="18">
        <v>2033</v>
      </c>
      <c r="C18" s="23">
        <v>7.4237169594501926E-2</v>
      </c>
      <c r="D18" s="30">
        <v>1.6661154120220439E-2</v>
      </c>
      <c r="E18" s="30">
        <v>3.0954634144576575E-2</v>
      </c>
      <c r="F18" s="30">
        <v>9.826568187943736E-3</v>
      </c>
      <c r="G18" s="30">
        <v>8.2259838019305715E-3</v>
      </c>
      <c r="H18" s="30">
        <v>4.3698257668457812E-3</v>
      </c>
      <c r="I18" s="24">
        <v>4.199003572984813E-3</v>
      </c>
      <c r="J18" s="30">
        <v>5.7576015474281483E-2</v>
      </c>
      <c r="K18" s="30">
        <v>4.3282535449925351E-2</v>
      </c>
      <c r="L18" s="30">
        <v>6.4410601406558188E-2</v>
      </c>
      <c r="M18" s="30">
        <v>6.6011185792571356E-2</v>
      </c>
      <c r="N18" s="30">
        <v>6.986734382765615E-2</v>
      </c>
      <c r="O18" s="24">
        <v>7.0038166021517106E-2</v>
      </c>
    </row>
    <row r="19" spans="2:15" x14ac:dyDescent="0.35">
      <c r="B19" s="18">
        <v>2034</v>
      </c>
      <c r="C19" s="23">
        <v>7.4501241093829981E-2</v>
      </c>
      <c r="D19" s="30">
        <v>1.6720420064397657E-2</v>
      </c>
      <c r="E19" s="30">
        <v>3.1064743900839634E-2</v>
      </c>
      <c r="F19" s="30">
        <v>9.8615225997136582E-3</v>
      </c>
      <c r="G19" s="30">
        <v>8.2552447218698609E-3</v>
      </c>
      <c r="H19" s="30">
        <v>4.3853698190820982E-3</v>
      </c>
      <c r="I19" s="24">
        <v>4.2139399879270673E-3</v>
      </c>
      <c r="J19" s="30">
        <v>5.7780821029432328E-2</v>
      </c>
      <c r="K19" s="30">
        <v>4.343649719299035E-2</v>
      </c>
      <c r="L19" s="30">
        <v>6.4639718494116316E-2</v>
      </c>
      <c r="M19" s="30">
        <v>6.6245996371960117E-2</v>
      </c>
      <c r="N19" s="30">
        <v>7.0115871274747887E-2</v>
      </c>
      <c r="O19" s="24">
        <v>7.0287301105902908E-2</v>
      </c>
    </row>
    <row r="20" spans="2:15" x14ac:dyDescent="0.35">
      <c r="B20" s="18">
        <v>2035</v>
      </c>
      <c r="C20" s="23">
        <v>7.4615994648190159E-2</v>
      </c>
      <c r="D20" s="30">
        <v>1.6746174368683253E-2</v>
      </c>
      <c r="E20" s="30">
        <v>3.1112592630948982E-2</v>
      </c>
      <c r="F20" s="30">
        <v>9.8767122093511035E-3</v>
      </c>
      <c r="G20" s="30">
        <v>8.2679601969416743E-3</v>
      </c>
      <c r="H20" s="30">
        <v>4.3921245625807986E-3</v>
      </c>
      <c r="I20" s="24">
        <v>4.220430679684352E-3</v>
      </c>
      <c r="J20" s="30">
        <v>5.7869820279506906E-2</v>
      </c>
      <c r="K20" s="30">
        <v>4.3503402017241177E-2</v>
      </c>
      <c r="L20" s="30">
        <v>6.4739282438839058E-2</v>
      </c>
      <c r="M20" s="30">
        <v>6.6348034451248483E-2</v>
      </c>
      <c r="N20" s="30">
        <v>7.0223870085609361E-2</v>
      </c>
      <c r="O20" s="24">
        <v>7.0395563968505812E-2</v>
      </c>
    </row>
    <row r="21" spans="2:15" x14ac:dyDescent="0.35">
      <c r="B21" s="36">
        <v>2036</v>
      </c>
      <c r="C21" s="37">
        <f>MAX(0,C20*(1+C$51))</f>
        <v>7.5056781548633392E-2</v>
      </c>
      <c r="D21" s="38">
        <f t="shared" ref="D21:D40" si="0">MAX(0,D20*(1+D$51))</f>
        <v>1.6845100803009529E-2</v>
      </c>
      <c r="E21" s="38">
        <f t="shared" ref="E21:E40" si="1">MAX(0,E20*(1+E$51))</f>
        <v>3.1296387316461248E-2</v>
      </c>
      <c r="F21" s="38">
        <f t="shared" ref="F21:F40" si="2">MAX(0,F20*(1+F$51))</f>
        <v>9.9350579485167657E-3</v>
      </c>
      <c r="G21" s="38">
        <f t="shared" ref="G21:G40" si="3">MAX(0,G20*(1+G$51))</f>
        <v>8.3168023864129952E-3</v>
      </c>
      <c r="H21" s="38">
        <f t="shared" ref="H21:H40" si="4">MAX(0,H20*(1+H$51))</f>
        <v>4.4180706212164677E-3</v>
      </c>
      <c r="I21" s="39">
        <f t="shared" ref="I21:I40" si="5">MAX(0,I20*(1+I$51))</f>
        <v>4.2453624730163968E-3</v>
      </c>
      <c r="J21" s="38">
        <f t="shared" ref="J21:J40" si="6">MAX(0,J20*(1+J$51))</f>
        <v>5.821168074562387E-2</v>
      </c>
      <c r="K21" s="38">
        <f t="shared" ref="K21:K40" si="7">MAX(0,K20*(1+K$51))</f>
        <v>4.3760394232172151E-2</v>
      </c>
      <c r="L21" s="38">
        <f t="shared" ref="L21:L40" si="8">MAX(0,L20*(1+L$51))</f>
        <v>6.5121723600116629E-2</v>
      </c>
      <c r="M21" s="38">
        <f t="shared" ref="M21:M40" si="9">MAX(0,M20*(1+M$51))</f>
        <v>6.6739979162220395E-2</v>
      </c>
      <c r="N21" s="38">
        <f t="shared" ref="N21:N40" si="10">MAX(0,N20*(1+N$51))</f>
        <v>7.0638710927416928E-2</v>
      </c>
      <c r="O21" s="39">
        <f t="shared" ref="O21:O40" si="11">MAX(0,O20*(1+O$51))</f>
        <v>7.0811419075616999E-2</v>
      </c>
    </row>
    <row r="22" spans="2:15" x14ac:dyDescent="0.35">
      <c r="B22" s="18">
        <v>2037</v>
      </c>
      <c r="C22" s="23">
        <f t="shared" ref="C22:C40" si="12">MAX(0,C21*(1+C$51))</f>
        <v>7.5500172355819656E-2</v>
      </c>
      <c r="D22" s="30">
        <f t="shared" si="0"/>
        <v>1.6944611635849344E-2</v>
      </c>
      <c r="E22" s="30">
        <f t="shared" si="1"/>
        <v>3.1481267751619108E-2</v>
      </c>
      <c r="F22" s="30">
        <f t="shared" si="2"/>
        <v>9.9937483595941567E-3</v>
      </c>
      <c r="G22" s="30">
        <f t="shared" si="3"/>
        <v>8.3659331064789896E-3</v>
      </c>
      <c r="H22" s="30">
        <f t="shared" si="4"/>
        <v>4.4441699537288524E-3</v>
      </c>
      <c r="I22" s="24">
        <f t="shared" si="5"/>
        <v>4.2704415485492232E-3</v>
      </c>
      <c r="J22" s="30">
        <f t="shared" si="6"/>
        <v>5.8555560719970326E-2</v>
      </c>
      <c r="K22" s="30">
        <f t="shared" si="7"/>
        <v>4.4018904604200562E-2</v>
      </c>
      <c r="L22" s="30">
        <f t="shared" si="8"/>
        <v>6.5506423996225513E-2</v>
      </c>
      <c r="M22" s="30">
        <f t="shared" si="9"/>
        <v>6.7134239249340671E-2</v>
      </c>
      <c r="N22" s="30">
        <f t="shared" si="10"/>
        <v>7.1056002402090812E-2</v>
      </c>
      <c r="O22" s="24">
        <f t="shared" si="11"/>
        <v>7.1229730807270436E-2</v>
      </c>
    </row>
    <row r="23" spans="2:15" x14ac:dyDescent="0.35">
      <c r="B23" s="18">
        <v>2038</v>
      </c>
      <c r="C23" s="23">
        <f t="shared" si="12"/>
        <v>7.5946182452080693E-2</v>
      </c>
      <c r="D23" s="30">
        <f t="shared" si="0"/>
        <v>1.7044710319481401E-2</v>
      </c>
      <c r="E23" s="30">
        <f t="shared" si="1"/>
        <v>3.1667240350385456E-2</v>
      </c>
      <c r="F23" s="30">
        <f t="shared" si="2"/>
        <v>1.0052785478699854E-2</v>
      </c>
      <c r="G23" s="30">
        <f t="shared" si="3"/>
        <v>8.4153540616067352E-3</v>
      </c>
      <c r="H23" s="30">
        <f t="shared" si="4"/>
        <v>4.4704234655688199E-3</v>
      </c>
      <c r="I23" s="24">
        <f t="shared" si="5"/>
        <v>4.2956687763384422E-3</v>
      </c>
      <c r="J23" s="30">
        <f t="shared" si="6"/>
        <v>5.8901472132599303E-2</v>
      </c>
      <c r="K23" s="30">
        <f t="shared" si="7"/>
        <v>4.4278942101695244E-2</v>
      </c>
      <c r="L23" s="30">
        <f t="shared" si="8"/>
        <v>6.5893396973380855E-2</v>
      </c>
      <c r="M23" s="30">
        <f t="shared" si="9"/>
        <v>6.753082839047396E-2</v>
      </c>
      <c r="N23" s="30">
        <f t="shared" si="10"/>
        <v>7.1475758986511886E-2</v>
      </c>
      <c r="O23" s="24">
        <f t="shared" si="11"/>
        <v>7.1650513675742253E-2</v>
      </c>
    </row>
    <row r="24" spans="2:15" x14ac:dyDescent="0.35">
      <c r="B24" s="18">
        <v>2039</v>
      </c>
      <c r="C24" s="23">
        <f t="shared" si="12"/>
        <v>7.6394827310617891E-2</v>
      </c>
      <c r="D24" s="30">
        <f t="shared" si="0"/>
        <v>1.7145400326578415E-2</v>
      </c>
      <c r="E24" s="30">
        <f t="shared" si="1"/>
        <v>3.1854311564613061E-2</v>
      </c>
      <c r="F24" s="30">
        <f t="shared" si="2"/>
        <v>1.01121713539786E-2</v>
      </c>
      <c r="G24" s="30">
        <f t="shared" si="3"/>
        <v>8.4650669663322905E-3</v>
      </c>
      <c r="H24" s="30">
        <f t="shared" si="4"/>
        <v>4.4968320675361018E-3</v>
      </c>
      <c r="I24" s="24">
        <f t="shared" si="5"/>
        <v>4.3210450315794352E-3</v>
      </c>
      <c r="J24" s="30">
        <f t="shared" si="6"/>
        <v>5.9249426984039483E-2</v>
      </c>
      <c r="K24" s="30">
        <f t="shared" si="7"/>
        <v>4.454051574600483E-2</v>
      </c>
      <c r="L24" s="30">
        <f t="shared" si="8"/>
        <v>6.6282655956639305E-2</v>
      </c>
      <c r="M24" s="30">
        <f t="shared" si="9"/>
        <v>6.7929760344285606E-2</v>
      </c>
      <c r="N24" s="30">
        <f t="shared" si="10"/>
        <v>7.1897995243081797E-2</v>
      </c>
      <c r="O24" s="24">
        <f t="shared" si="11"/>
        <v>7.2073782279038448E-2</v>
      </c>
    </row>
    <row r="25" spans="2:15" x14ac:dyDescent="0.35">
      <c r="B25" s="18">
        <v>2040</v>
      </c>
      <c r="C25" s="23">
        <f t="shared" si="12"/>
        <v>7.6846122496039115E-2</v>
      </c>
      <c r="D25" s="30">
        <f t="shared" si="0"/>
        <v>1.7246685150327585E-2</v>
      </c>
      <c r="E25" s="30">
        <f t="shared" si="1"/>
        <v>3.2042487884268403E-2</v>
      </c>
      <c r="F25" s="30">
        <f t="shared" si="2"/>
        <v>1.0171908045674355E-2</v>
      </c>
      <c r="G25" s="30">
        <f t="shared" si="3"/>
        <v>8.5150735453201724E-3</v>
      </c>
      <c r="H25" s="30">
        <f t="shared" si="4"/>
        <v>4.5233966758108932E-3</v>
      </c>
      <c r="I25" s="24">
        <f t="shared" si="5"/>
        <v>4.346571194637717E-3</v>
      </c>
      <c r="J25" s="30">
        <f t="shared" si="6"/>
        <v>5.9599437345711534E-2</v>
      </c>
      <c r="K25" s="30">
        <f t="shared" si="7"/>
        <v>4.4803634611770712E-2</v>
      </c>
      <c r="L25" s="30">
        <f t="shared" si="8"/>
        <v>6.6674214450364769E-2</v>
      </c>
      <c r="M25" s="30">
        <f t="shared" si="9"/>
        <v>6.8331048950718939E-2</v>
      </c>
      <c r="N25" s="30">
        <f t="shared" si="10"/>
        <v>7.2322725820228223E-2</v>
      </c>
      <c r="O25" s="24">
        <f t="shared" si="11"/>
        <v>7.2499551301401385E-2</v>
      </c>
    </row>
    <row r="26" spans="2:15" x14ac:dyDescent="0.35">
      <c r="B26" s="18">
        <v>2041</v>
      </c>
      <c r="C26" s="23">
        <f t="shared" si="12"/>
        <v>7.7300083664898669E-2</v>
      </c>
      <c r="D26" s="30">
        <f t="shared" si="0"/>
        <v>1.7348568304551781E-2</v>
      </c>
      <c r="E26" s="30">
        <f t="shared" si="1"/>
        <v>3.2231775837656816E-2</v>
      </c>
      <c r="F26" s="30">
        <f t="shared" si="2"/>
        <v>1.0231997626201781E-2</v>
      </c>
      <c r="G26" s="30">
        <f t="shared" si="3"/>
        <v>8.5653755334231876E-3</v>
      </c>
      <c r="H26" s="30">
        <f t="shared" si="4"/>
        <v>4.5501182119856353E-3</v>
      </c>
      <c r="I26" s="24">
        <f t="shared" si="5"/>
        <v>4.3722481510794775E-3</v>
      </c>
      <c r="J26" s="30">
        <f t="shared" si="6"/>
        <v>5.9951515360346888E-2</v>
      </c>
      <c r="K26" s="30">
        <f t="shared" si="7"/>
        <v>4.5068307827241853E-2</v>
      </c>
      <c r="L26" s="30">
        <f t="shared" si="8"/>
        <v>6.7068086038696892E-2</v>
      </c>
      <c r="M26" s="30">
        <f t="shared" si="9"/>
        <v>6.8734708131475475E-2</v>
      </c>
      <c r="N26" s="30">
        <f t="shared" si="10"/>
        <v>7.274996545291304E-2</v>
      </c>
      <c r="O26" s="24">
        <f t="shared" si="11"/>
        <v>7.2927835513819178E-2</v>
      </c>
    </row>
    <row r="27" spans="2:15" x14ac:dyDescent="0.35">
      <c r="B27" s="18">
        <v>2042</v>
      </c>
      <c r="C27" s="23">
        <f t="shared" si="12"/>
        <v>7.7756726566240469E-2</v>
      </c>
      <c r="D27" s="30">
        <f t="shared" si="0"/>
        <v>1.7451053323831445E-2</v>
      </c>
      <c r="E27" s="30">
        <f t="shared" si="1"/>
        <v>3.2422181991648986E-2</v>
      </c>
      <c r="F27" s="30">
        <f t="shared" si="2"/>
        <v>1.0292442180218129E-2</v>
      </c>
      <c r="G27" s="30">
        <f t="shared" si="3"/>
        <v>8.6159746757426218E-3</v>
      </c>
      <c r="H27" s="30">
        <f t="shared" si="4"/>
        <v>4.5769976030969918E-3</v>
      </c>
      <c r="I27" s="24">
        <f t="shared" si="5"/>
        <v>4.398076791702306E-3</v>
      </c>
      <c r="J27" s="30">
        <f t="shared" si="6"/>
        <v>6.0305673242409021E-2</v>
      </c>
      <c r="K27" s="30">
        <f t="shared" si="7"/>
        <v>4.5334544574591483E-2</v>
      </c>
      <c r="L27" s="30">
        <f t="shared" si="8"/>
        <v>6.7464284386022338E-2</v>
      </c>
      <c r="M27" s="30">
        <f t="shared" si="9"/>
        <v>6.9140751890497842E-2</v>
      </c>
      <c r="N27" s="30">
        <f t="shared" si="10"/>
        <v>7.3179728963143481E-2</v>
      </c>
      <c r="O27" s="24">
        <f t="shared" si="11"/>
        <v>7.3358649774538154E-2</v>
      </c>
    </row>
    <row r="28" spans="2:15" x14ac:dyDescent="0.35">
      <c r="B28" s="18">
        <v>2043</v>
      </c>
      <c r="C28" s="23">
        <f t="shared" si="12"/>
        <v>7.8216067042144413E-2</v>
      </c>
      <c r="D28" s="30">
        <f t="shared" si="0"/>
        <v>1.7554143763627225E-2</v>
      </c>
      <c r="E28" s="30">
        <f t="shared" si="1"/>
        <v>3.2613712951908756E-2</v>
      </c>
      <c r="F28" s="30">
        <f t="shared" si="2"/>
        <v>1.0353243804695565E-2</v>
      </c>
      <c r="G28" s="30">
        <f t="shared" si="3"/>
        <v>8.6668727276887833E-3</v>
      </c>
      <c r="H28" s="30">
        <f t="shared" si="4"/>
        <v>4.6040357816580042E-3</v>
      </c>
      <c r="I28" s="24">
        <f t="shared" si="5"/>
        <v>4.4240580125660938E-3</v>
      </c>
      <c r="J28" s="30">
        <f t="shared" si="6"/>
        <v>6.0661923278517181E-2</v>
      </c>
      <c r="K28" s="30">
        <f t="shared" si="7"/>
        <v>4.5602354090235657E-2</v>
      </c>
      <c r="L28" s="30">
        <f t="shared" si="8"/>
        <v>6.7862823237448841E-2</v>
      </c>
      <c r="M28" s="30">
        <f t="shared" si="9"/>
        <v>6.9549194314455623E-2</v>
      </c>
      <c r="N28" s="30">
        <f t="shared" si="10"/>
        <v>7.3612031260486405E-2</v>
      </c>
      <c r="O28" s="24">
        <f t="shared" si="11"/>
        <v>7.3792009029578304E-2</v>
      </c>
    </row>
    <row r="29" spans="2:15" x14ac:dyDescent="0.35">
      <c r="B29" s="18">
        <v>2044</v>
      </c>
      <c r="C29" s="23">
        <f t="shared" si="12"/>
        <v>7.8678121028275969E-2</v>
      </c>
      <c r="D29" s="30">
        <f t="shared" si="0"/>
        <v>1.7657843200403305E-2</v>
      </c>
      <c r="E29" s="30">
        <f t="shared" si="1"/>
        <v>3.2806375363122302E-2</v>
      </c>
      <c r="F29" s="30">
        <f t="shared" si="2"/>
        <v>1.0414404608993918E-2</v>
      </c>
      <c r="G29" s="30">
        <f t="shared" si="3"/>
        <v>8.7180714550418956E-3</v>
      </c>
      <c r="H29" s="30">
        <f t="shared" si="4"/>
        <v>4.6312336856904491E-3</v>
      </c>
      <c r="I29" s="24">
        <f t="shared" si="5"/>
        <v>4.4501927150241193E-3</v>
      </c>
      <c r="J29" s="30">
        <f t="shared" si="6"/>
        <v>6.1020277827872664E-2</v>
      </c>
      <c r="K29" s="30">
        <f t="shared" si="7"/>
        <v>4.5871745665153674E-2</v>
      </c>
      <c r="L29" s="30">
        <f t="shared" si="8"/>
        <v>6.8263716419282042E-2</v>
      </c>
      <c r="M29" s="30">
        <f t="shared" si="9"/>
        <v>6.9960049573234068E-2</v>
      </c>
      <c r="N29" s="30">
        <f t="shared" si="10"/>
        <v>7.4046887342585521E-2</v>
      </c>
      <c r="O29" s="24">
        <f t="shared" si="11"/>
        <v>7.422792831325184E-2</v>
      </c>
    </row>
    <row r="30" spans="2:15" x14ac:dyDescent="0.35">
      <c r="B30" s="18">
        <v>2045</v>
      </c>
      <c r="C30" s="23">
        <f t="shared" si="12"/>
        <v>7.914290455443905E-2</v>
      </c>
      <c r="D30" s="30">
        <f t="shared" si="0"/>
        <v>1.7762155231751495E-2</v>
      </c>
      <c r="E30" s="30">
        <f t="shared" si="1"/>
        <v>3.3000175909228657E-2</v>
      </c>
      <c r="F30" s="30">
        <f t="shared" si="2"/>
        <v>1.0475926714933862E-2</v>
      </c>
      <c r="G30" s="30">
        <f t="shared" si="3"/>
        <v>8.7695726340133642E-3</v>
      </c>
      <c r="H30" s="30">
        <f t="shared" si="4"/>
        <v>4.6585922587573754E-3</v>
      </c>
      <c r="I30" s="24">
        <f t="shared" si="5"/>
        <v>4.4764818057543218E-3</v>
      </c>
      <c r="J30" s="30">
        <f t="shared" si="6"/>
        <v>6.1380749322687556E-2</v>
      </c>
      <c r="K30" s="30">
        <f t="shared" si="7"/>
        <v>4.6142728645210407E-2</v>
      </c>
      <c r="L30" s="30">
        <f t="shared" si="8"/>
        <v>6.8666977839505178E-2</v>
      </c>
      <c r="M30" s="30">
        <f t="shared" si="9"/>
        <v>7.0373331920425691E-2</v>
      </c>
      <c r="N30" s="30">
        <f t="shared" si="10"/>
        <v>7.4484312295681684E-2</v>
      </c>
      <c r="O30" s="24">
        <f t="shared" si="11"/>
        <v>7.4666422748684722E-2</v>
      </c>
    </row>
    <row r="31" spans="2:15" x14ac:dyDescent="0.35">
      <c r="B31" s="18">
        <v>2046</v>
      </c>
      <c r="C31" s="23">
        <f t="shared" si="12"/>
        <v>7.9610433745132117E-2</v>
      </c>
      <c r="D31" s="30">
        <f t="shared" si="0"/>
        <v>1.7867083476516041E-2</v>
      </c>
      <c r="E31" s="30">
        <f t="shared" si="1"/>
        <v>3.3195121313651585E-2</v>
      </c>
      <c r="F31" s="30">
        <f t="shared" si="2"/>
        <v>1.0537812256870522E-2</v>
      </c>
      <c r="G31" s="30">
        <f t="shared" si="3"/>
        <v>8.8213780513073936E-3</v>
      </c>
      <c r="H31" s="30">
        <f t="shared" si="4"/>
        <v>4.6861124499958419E-3</v>
      </c>
      <c r="I31" s="24">
        <f t="shared" si="5"/>
        <v>4.5029261967907529E-3</v>
      </c>
      <c r="J31" s="30">
        <f t="shared" si="6"/>
        <v>6.1743350268616069E-2</v>
      </c>
      <c r="K31" s="30">
        <f t="shared" si="7"/>
        <v>4.6415312431480539E-2</v>
      </c>
      <c r="L31" s="30">
        <f t="shared" si="8"/>
        <v>6.9072621488261585E-2</v>
      </c>
      <c r="M31" s="30">
        <f t="shared" si="9"/>
        <v>7.0789055693824723E-2</v>
      </c>
      <c r="N31" s="30">
        <f t="shared" si="10"/>
        <v>7.4924321295136279E-2</v>
      </c>
      <c r="O31" s="24">
        <f t="shared" si="11"/>
        <v>7.5107507548341348E-2</v>
      </c>
    </row>
    <row r="32" spans="2:15" x14ac:dyDescent="0.35">
      <c r="B32" s="18">
        <v>2047</v>
      </c>
      <c r="C32" s="23">
        <f t="shared" si="12"/>
        <v>8.0080724820107557E-2</v>
      </c>
      <c r="D32" s="30">
        <f t="shared" si="0"/>
        <v>1.7972631574919164E-2</v>
      </c>
      <c r="E32" s="30">
        <f t="shared" si="1"/>
        <v>3.339121833953284E-2</v>
      </c>
      <c r="F32" s="30">
        <f t="shared" si="2"/>
        <v>1.0600063381767527E-2</v>
      </c>
      <c r="G32" s="30">
        <f t="shared" si="3"/>
        <v>8.8734895041829749E-3</v>
      </c>
      <c r="H32" s="30">
        <f t="shared" si="4"/>
        <v>4.7137952141498452E-3</v>
      </c>
      <c r="I32" s="24">
        <f t="shared" si="5"/>
        <v>4.5295268055552196E-3</v>
      </c>
      <c r="J32" s="30">
        <f t="shared" si="6"/>
        <v>6.210809324518838E-2</v>
      </c>
      <c r="K32" s="30">
        <f t="shared" si="7"/>
        <v>4.6689506480574718E-2</v>
      </c>
      <c r="L32" s="30">
        <f t="shared" si="8"/>
        <v>6.9480661438340016E-2</v>
      </c>
      <c r="M32" s="30">
        <f t="shared" si="9"/>
        <v>7.1207235315924572E-2</v>
      </c>
      <c r="N32" s="30">
        <f t="shared" si="10"/>
        <v>7.5366929605957714E-2</v>
      </c>
      <c r="O32" s="24">
        <f t="shared" si="11"/>
        <v>7.5551198014552318E-2</v>
      </c>
    </row>
    <row r="33" spans="2:15" x14ac:dyDescent="0.35">
      <c r="B33" s="18">
        <v>2048</v>
      </c>
      <c r="C33" s="23">
        <f t="shared" si="12"/>
        <v>8.0553794094934406E-2</v>
      </c>
      <c r="D33" s="30">
        <f t="shared" si="0"/>
        <v>1.8078803188687351E-2</v>
      </c>
      <c r="E33" s="30">
        <f t="shared" si="1"/>
        <v>3.3588473789966794E-2</v>
      </c>
      <c r="F33" s="30">
        <f t="shared" si="2"/>
        <v>1.0662682249271487E-2</v>
      </c>
      <c r="G33" s="30">
        <f t="shared" si="3"/>
        <v>8.9259088005162347E-3</v>
      </c>
      <c r="H33" s="30">
        <f t="shared" si="4"/>
        <v>4.7416415116034406E-3</v>
      </c>
      <c r="I33" s="24">
        <f t="shared" si="5"/>
        <v>4.5562845548891111E-3</v>
      </c>
      <c r="J33" s="30">
        <f t="shared" si="6"/>
        <v>6.2474990906247037E-2</v>
      </c>
      <c r="K33" s="30">
        <f t="shared" si="7"/>
        <v>4.6965320304967612E-2</v>
      </c>
      <c r="L33" s="30">
        <f t="shared" si="8"/>
        <v>6.9891111845662907E-2</v>
      </c>
      <c r="M33" s="30">
        <f t="shared" si="9"/>
        <v>7.1627885294418159E-2</v>
      </c>
      <c r="N33" s="30">
        <f t="shared" si="10"/>
        <v>7.5812152583330961E-2</v>
      </c>
      <c r="O33" s="24">
        <f t="shared" si="11"/>
        <v>7.5997509540045277E-2</v>
      </c>
    </row>
    <row r="34" spans="2:15" x14ac:dyDescent="0.35">
      <c r="B34" s="18">
        <v>2049</v>
      </c>
      <c r="C34" s="23">
        <f t="shared" si="12"/>
        <v>8.1029657981564376E-2</v>
      </c>
      <c r="D34" s="30">
        <f t="shared" si="0"/>
        <v>1.8185602001178396E-2</v>
      </c>
      <c r="E34" s="30">
        <f t="shared" si="1"/>
        <v>3.3786894508236444E-2</v>
      </c>
      <c r="F34" s="30">
        <f t="shared" si="2"/>
        <v>1.0725671031786919E-2</v>
      </c>
      <c r="G34" s="30">
        <f t="shared" si="3"/>
        <v>8.9786377588631575E-3</v>
      </c>
      <c r="H34" s="30">
        <f t="shared" si="4"/>
        <v>4.7696523084140609E-3</v>
      </c>
      <c r="I34" s="24">
        <f t="shared" si="5"/>
        <v>4.5832003730854141E-3</v>
      </c>
      <c r="J34" s="30">
        <f t="shared" si="6"/>
        <v>6.2844055980385963E-2</v>
      </c>
      <c r="K34" s="30">
        <f t="shared" si="7"/>
        <v>4.7242763473327933E-2</v>
      </c>
      <c r="L34" s="30">
        <f t="shared" si="8"/>
        <v>7.030398694977745E-2</v>
      </c>
      <c r="M34" s="30">
        <f t="shared" si="9"/>
        <v>7.2051020222701212E-2</v>
      </c>
      <c r="N34" s="30">
        <f t="shared" si="10"/>
        <v>7.6260005673150319E-2</v>
      </c>
      <c r="O34" s="24">
        <f t="shared" si="11"/>
        <v>7.6446457608478943E-2</v>
      </c>
    </row>
    <row r="35" spans="2:15" x14ac:dyDescent="0.35">
      <c r="B35" s="18">
        <v>2050</v>
      </c>
      <c r="C35" s="23">
        <f t="shared" si="12"/>
        <v>8.1508332988901241E-2</v>
      </c>
      <c r="D35" s="30">
        <f t="shared" si="0"/>
        <v>1.8293031717509171E-2</v>
      </c>
      <c r="E35" s="30">
        <f t="shared" si="1"/>
        <v>3.3986487378050843E-2</v>
      </c>
      <c r="F35" s="30">
        <f t="shared" si="2"/>
        <v>1.0789031914551616E-2</v>
      </c>
      <c r="G35" s="30">
        <f t="shared" si="3"/>
        <v>9.0316782085226727E-3</v>
      </c>
      <c r="H35" s="30">
        <f t="shared" si="4"/>
        <v>4.7978285763460313E-3</v>
      </c>
      <c r="I35" s="24">
        <f t="shared" si="5"/>
        <v>4.6102751939209171E-3</v>
      </c>
      <c r="J35" s="30">
        <f t="shared" si="6"/>
        <v>6.3215301271392049E-2</v>
      </c>
      <c r="K35" s="30">
        <f t="shared" si="7"/>
        <v>4.7521845610850391E-2</v>
      </c>
      <c r="L35" s="30">
        <f t="shared" si="8"/>
        <v>7.0719301074349608E-2</v>
      </c>
      <c r="M35" s="30">
        <f t="shared" si="9"/>
        <v>7.2476654780378555E-2</v>
      </c>
      <c r="N35" s="30">
        <f t="shared" si="10"/>
        <v>7.6710504412555211E-2</v>
      </c>
      <c r="O35" s="24">
        <f t="shared" si="11"/>
        <v>7.6898057794980296E-2</v>
      </c>
    </row>
    <row r="36" spans="2:15" x14ac:dyDescent="0.35">
      <c r="B36" s="18">
        <v>2051</v>
      </c>
      <c r="C36" s="23">
        <f t="shared" si="12"/>
        <v>8.1989835723373525E-2</v>
      </c>
      <c r="D36" s="30">
        <f t="shared" si="0"/>
        <v>1.840109606468418E-2</v>
      </c>
      <c r="E36" s="30">
        <f t="shared" si="1"/>
        <v>3.41872593237839E-2</v>
      </c>
      <c r="F36" s="30">
        <f t="shared" si="2"/>
        <v>1.0852767095712453E-2</v>
      </c>
      <c r="G36" s="30">
        <f t="shared" si="3"/>
        <v>9.0850319896001192E-3</v>
      </c>
      <c r="H36" s="30">
        <f t="shared" si="4"/>
        <v>4.8261712929042822E-3</v>
      </c>
      <c r="I36" s="24">
        <f t="shared" si="5"/>
        <v>4.6375099566886083E-3</v>
      </c>
      <c r="J36" s="30">
        <f t="shared" si="6"/>
        <v>6.3588739658689331E-2</v>
      </c>
      <c r="K36" s="30">
        <f t="shared" si="7"/>
        <v>4.7802576399589625E-2</v>
      </c>
      <c r="L36" s="30">
        <f t="shared" si="8"/>
        <v>7.113706862766106E-2</v>
      </c>
      <c r="M36" s="30">
        <f t="shared" si="9"/>
        <v>7.2904803733773393E-2</v>
      </c>
      <c r="N36" s="30">
        <f t="shared" si="10"/>
        <v>7.716366443046925E-2</v>
      </c>
      <c r="O36" s="24">
        <f t="shared" si="11"/>
        <v>7.7352325766684896E-2</v>
      </c>
    </row>
    <row r="37" spans="2:15" x14ac:dyDescent="0.35">
      <c r="B37" s="18">
        <v>2052</v>
      </c>
      <c r="C37" s="23">
        <f t="shared" si="12"/>
        <v>8.247418288951068E-2</v>
      </c>
      <c r="D37" s="30">
        <f t="shared" si="0"/>
        <v>1.8509798791724853E-2</v>
      </c>
      <c r="E37" s="30">
        <f t="shared" si="1"/>
        <v>3.4389217310714593E-2</v>
      </c>
      <c r="F37" s="30">
        <f t="shared" si="2"/>
        <v>1.0916878786401648E-2</v>
      </c>
      <c r="G37" s="30">
        <f t="shared" si="3"/>
        <v>9.1387009530710852E-3</v>
      </c>
      <c r="H37" s="30">
        <f t="shared" si="4"/>
        <v>4.8546814413682627E-3</v>
      </c>
      <c r="I37" s="24">
        <f t="shared" si="5"/>
        <v>4.6649056062302583E-3</v>
      </c>
      <c r="J37" s="30">
        <f t="shared" si="6"/>
        <v>6.396438409778582E-2</v>
      </c>
      <c r="K37" s="30">
        <f t="shared" si="7"/>
        <v>4.8084965578796088E-2</v>
      </c>
      <c r="L37" s="30">
        <f t="shared" si="8"/>
        <v>7.1557304103109023E-2</v>
      </c>
      <c r="M37" s="30">
        <f t="shared" si="9"/>
        <v>7.3335481936439587E-2</v>
      </c>
      <c r="N37" s="30">
        <f t="shared" si="10"/>
        <v>7.7619501448142433E-2</v>
      </c>
      <c r="O37" s="24">
        <f t="shared" si="11"/>
        <v>7.7809277283280409E-2</v>
      </c>
    </row>
    <row r="38" spans="2:15" x14ac:dyDescent="0.35">
      <c r="B38" s="18">
        <v>2053</v>
      </c>
      <c r="C38" s="23">
        <f t="shared" si="12"/>
        <v>8.2961391290522574E-2</v>
      </c>
      <c r="D38" s="30">
        <f t="shared" si="0"/>
        <v>1.8619143669799602E-2</v>
      </c>
      <c r="E38" s="30">
        <f t="shared" si="1"/>
        <v>3.4592368345268638E-2</v>
      </c>
      <c r="F38" s="30">
        <f t="shared" si="2"/>
        <v>1.0981369210813477E-2</v>
      </c>
      <c r="G38" s="30">
        <f t="shared" si="3"/>
        <v>9.1926869608456203E-3</v>
      </c>
      <c r="H38" s="30">
        <f t="shared" si="4"/>
        <v>4.8833600108260516E-3</v>
      </c>
      <c r="I38" s="24">
        <f t="shared" si="5"/>
        <v>4.6924630929692009E-3</v>
      </c>
      <c r="J38" s="30">
        <f t="shared" si="6"/>
        <v>6.4342247620722964E-2</v>
      </c>
      <c r="K38" s="30">
        <f t="shared" si="7"/>
        <v>4.8369022945253928E-2</v>
      </c>
      <c r="L38" s="30">
        <f t="shared" si="8"/>
        <v>7.1980022079709077E-2</v>
      </c>
      <c r="M38" s="30">
        <f t="shared" si="9"/>
        <v>7.3768704329676943E-2</v>
      </c>
      <c r="N38" s="30">
        <f t="shared" si="10"/>
        <v>7.8078031279696536E-2</v>
      </c>
      <c r="O38" s="24">
        <f t="shared" si="11"/>
        <v>7.826892819755335E-2</v>
      </c>
    </row>
    <row r="39" spans="2:15" x14ac:dyDescent="0.35">
      <c r="B39" s="18">
        <v>2054</v>
      </c>
      <c r="C39" s="23">
        <f t="shared" si="12"/>
        <v>8.3451477828882417E-2</v>
      </c>
      <c r="D39" s="30">
        <f t="shared" si="0"/>
        <v>1.8729134492354662E-2</v>
      </c>
      <c r="E39" s="30">
        <f t="shared" si="1"/>
        <v>3.4796719475261535E-2</v>
      </c>
      <c r="F39" s="30">
        <f t="shared" si="2"/>
        <v>1.1046240606281428E-2</v>
      </c>
      <c r="G39" s="30">
        <f t="shared" si="3"/>
        <v>9.246991885832832E-3</v>
      </c>
      <c r="H39" s="30">
        <f t="shared" si="4"/>
        <v>4.9122079962086703E-3</v>
      </c>
      <c r="I39" s="24">
        <f t="shared" si="5"/>
        <v>4.7201833729433066E-3</v>
      </c>
      <c r="J39" s="30">
        <f t="shared" si="6"/>
        <v>6.4722343336527752E-2</v>
      </c>
      <c r="K39" s="30">
        <f t="shared" si="7"/>
        <v>4.8654758353620875E-2</v>
      </c>
      <c r="L39" s="30">
        <f t="shared" si="8"/>
        <v>7.2405237222600977E-2</v>
      </c>
      <c r="M39" s="30">
        <f t="shared" si="9"/>
        <v>7.420448594304957E-2</v>
      </c>
      <c r="N39" s="30">
        <f t="shared" si="10"/>
        <v>7.8539269832673758E-2</v>
      </c>
      <c r="O39" s="24">
        <f t="shared" si="11"/>
        <v>7.8731294455939085E-2</v>
      </c>
    </row>
    <row r="40" spans="2:15" ht="18" thickBot="1" x14ac:dyDescent="0.4">
      <c r="B40" s="18">
        <v>2055</v>
      </c>
      <c r="C40" s="23">
        <f t="shared" si="12"/>
        <v>8.3944459506913205E-2</v>
      </c>
      <c r="D40" s="30">
        <f t="shared" si="0"/>
        <v>1.8839775075245691E-2</v>
      </c>
      <c r="E40" s="30">
        <f t="shared" si="1"/>
        <v>3.5002277790143095E-2</v>
      </c>
      <c r="F40" s="30">
        <f t="shared" si="2"/>
        <v>1.1111495223355828E-2</v>
      </c>
      <c r="G40" s="30">
        <f t="shared" si="3"/>
        <v>9.3016176120058591E-3</v>
      </c>
      <c r="H40" s="30">
        <f t="shared" si="4"/>
        <v>4.9412263983246024E-3</v>
      </c>
      <c r="I40" s="24">
        <f t="shared" si="5"/>
        <v>4.7480674078381477E-3</v>
      </c>
      <c r="J40" s="30">
        <f t="shared" si="6"/>
        <v>6.5104684431667503E-2</v>
      </c>
      <c r="K40" s="30">
        <f t="shared" si="7"/>
        <v>4.8942181716770096E-2</v>
      </c>
      <c r="L40" s="30">
        <f t="shared" si="8"/>
        <v>7.2832964283557358E-2</v>
      </c>
      <c r="M40" s="30">
        <f t="shared" si="9"/>
        <v>7.464284189490733E-2</v>
      </c>
      <c r="N40" s="30">
        <f t="shared" si="10"/>
        <v>7.9003233108588616E-2</v>
      </c>
      <c r="O40" s="24">
        <f t="shared" si="11"/>
        <v>7.919639209907503E-2</v>
      </c>
    </row>
    <row r="41" spans="2:15" ht="35.25" thickBot="1" x14ac:dyDescent="0.4">
      <c r="B41" s="2" t="s">
        <v>30</v>
      </c>
      <c r="C41" s="25">
        <f>-PMT($E$43,15,(NPV($E$43,C$7:C$20)+IF(C$6="-",,C$6)),,1)</f>
        <v>6.6969280430632244E-2</v>
      </c>
      <c r="D41" s="25">
        <f t="shared" ref="D41:O41" si="13">-PMT($E$43,15,(NPV($E$43,D$7:D$20)+IF(D$6="-",,D$6)),,1)</f>
        <v>1.5030011363171128E-2</v>
      </c>
      <c r="E41" s="25">
        <f t="shared" si="13"/>
        <v>2.7924146165309909E-2</v>
      </c>
      <c r="F41" s="25">
        <f t="shared" si="13"/>
        <v>8.864537862147583E-3</v>
      </c>
      <c r="G41" s="25">
        <f t="shared" si="13"/>
        <v>7.420652202372301E-3</v>
      </c>
      <c r="H41" s="25">
        <f t="shared" si="13"/>
        <v>3.9420156885206885E-3</v>
      </c>
      <c r="I41" s="26">
        <f t="shared" si="13"/>
        <v>3.7879171491106106E-3</v>
      </c>
      <c r="J41" s="25">
        <f t="shared" si="13"/>
        <v>5.1939269067461089E-2</v>
      </c>
      <c r="K41" s="25">
        <f t="shared" si="13"/>
        <v>3.9045134265322322E-2</v>
      </c>
      <c r="L41" s="25">
        <f t="shared" si="13"/>
        <v>5.8104742568484642E-2</v>
      </c>
      <c r="M41" s="25">
        <f t="shared" si="13"/>
        <v>5.9548628228259931E-2</v>
      </c>
      <c r="N41" s="25">
        <f t="shared" si="13"/>
        <v>6.3027264742111552E-2</v>
      </c>
      <c r="O41" s="26">
        <f t="shared" si="13"/>
        <v>6.3181363281521616E-2</v>
      </c>
    </row>
    <row r="43" spans="2:15" x14ac:dyDescent="0.35">
      <c r="B43" s="3" t="s">
        <v>29</v>
      </c>
      <c r="C43" s="3"/>
      <c r="D43" s="3"/>
      <c r="E43" s="17">
        <f>Library!$D$4</f>
        <v>8.0627450980392812E-3</v>
      </c>
    </row>
    <row r="45" spans="2:15" x14ac:dyDescent="0.35">
      <c r="B45" t="s">
        <v>31</v>
      </c>
      <c r="C45" s="32" cm="1">
        <f t="array" ref="C45:C50">TREND(C15:C20)</f>
        <v>7.2733906178011079E-2</v>
      </c>
      <c r="D45" s="32" cm="1">
        <f t="array" ref="D45:D50">TREND(D15:D20)</f>
        <v>1.6323774562213983E-2</v>
      </c>
      <c r="E45" s="32" cm="1">
        <f t="array" ref="E45:E50">TREND(E15:E20)</f>
        <v>3.0327819176622212E-2</v>
      </c>
      <c r="F45" s="32" cm="1">
        <f t="array" ref="F45:F50">TREND(F15:F20)</f>
        <v>9.6275853799073358E-3</v>
      </c>
      <c r="G45" s="32" cm="1">
        <f t="array" ref="G45:G50">TREND(G15:G20)</f>
        <v>8.0594119810808145E-3</v>
      </c>
      <c r="H45" s="32" cm="1">
        <f t="array" ref="H45:H50">TREND(H15:H20)</f>
        <v>4.2813391064892561E-3</v>
      </c>
      <c r="I45" s="32" cm="1">
        <f t="array" ref="I45:I50">TREND(I15:I20)</f>
        <v>4.113975971697467E-3</v>
      </c>
      <c r="J45" s="32" cm="1">
        <f t="array" ref="J45:J50">TREND(J15:J20)</f>
        <v>5.6410131615797089E-2</v>
      </c>
      <c r="K45" s="32" cm="1">
        <f t="array" ref="K45:K50">TREND(K15:K20)</f>
        <v>4.240608700138887E-2</v>
      </c>
      <c r="L45" s="32" cm="1">
        <f t="array" ref="L45:L50">TREND(L15:L20)</f>
        <v>6.3106320798103743E-2</v>
      </c>
      <c r="M45" s="32" cm="1">
        <f t="array" ref="M45:M50">TREND(M15:M20)</f>
        <v>6.4674494196930277E-2</v>
      </c>
      <c r="N45" s="32" cm="1">
        <f t="array" ref="N45:N50">TREND(N15:N20)</f>
        <v>6.8452567071521822E-2</v>
      </c>
      <c r="O45" s="32" cm="1">
        <f t="array" ref="O45:O50">TREND(O15:O20)</f>
        <v>6.8619930206313615E-2</v>
      </c>
    </row>
    <row r="46" spans="2:15" x14ac:dyDescent="0.35">
      <c r="B46" t="s">
        <v>32</v>
      </c>
      <c r="C46" s="32">
        <v>7.316868135031887E-2</v>
      </c>
      <c r="D46" s="32">
        <v>1.642135177579894E-2</v>
      </c>
      <c r="E46" s="32">
        <v>3.0509107154968435E-2</v>
      </c>
      <c r="F46" s="32">
        <v>9.6851353632976499E-3</v>
      </c>
      <c r="G46" s="32">
        <v>8.1075880301465404E-3</v>
      </c>
      <c r="H46" s="32">
        <v>4.3069312965082589E-3</v>
      </c>
      <c r="I46" s="32">
        <v>4.1385677295990323E-3</v>
      </c>
      <c r="J46" s="32">
        <v>5.674732957451991E-2</v>
      </c>
      <c r="K46" s="32">
        <v>4.2659574195350429E-2</v>
      </c>
      <c r="L46" s="32">
        <v>6.3483545987021217E-2</v>
      </c>
      <c r="M46" s="32">
        <v>6.5061093320172333E-2</v>
      </c>
      <c r="N46" s="32">
        <v>6.8861750053810594E-2</v>
      </c>
      <c r="O46" s="32">
        <v>6.9030113620719841E-2</v>
      </c>
    </row>
    <row r="47" spans="2:15" x14ac:dyDescent="0.35">
      <c r="B47" t="s">
        <v>33</v>
      </c>
      <c r="C47" s="32">
        <v>7.3603456522626648E-2</v>
      </c>
      <c r="D47" s="32">
        <v>1.6518928989383896E-2</v>
      </c>
      <c r="E47" s="32">
        <v>3.0690395133314653E-2</v>
      </c>
      <c r="F47" s="32">
        <v>9.7426853466879623E-3</v>
      </c>
      <c r="G47" s="32">
        <v>8.1557640792122681E-3</v>
      </c>
      <c r="H47" s="32">
        <v>4.3325234865272608E-3</v>
      </c>
      <c r="I47" s="32">
        <v>4.1631594875005985E-3</v>
      </c>
      <c r="J47" s="32">
        <v>5.7084527533242738E-2</v>
      </c>
      <c r="K47" s="32">
        <v>4.2913061389311995E-2</v>
      </c>
      <c r="L47" s="32">
        <v>6.3860771175938677E-2</v>
      </c>
      <c r="M47" s="32">
        <v>6.5447692443414376E-2</v>
      </c>
      <c r="N47" s="32">
        <v>6.927093303609938E-2</v>
      </c>
      <c r="O47" s="32">
        <v>6.9440297035126053E-2</v>
      </c>
    </row>
    <row r="48" spans="2:15" x14ac:dyDescent="0.35">
      <c r="B48" t="s">
        <v>34</v>
      </c>
      <c r="C48" s="32">
        <v>7.4038231694934425E-2</v>
      </c>
      <c r="D48" s="32">
        <v>1.6616506202968857E-2</v>
      </c>
      <c r="E48" s="32">
        <v>3.0871683111660872E-2</v>
      </c>
      <c r="F48" s="32">
        <v>9.8002353300782746E-3</v>
      </c>
      <c r="G48" s="32">
        <v>8.203940128277994E-3</v>
      </c>
      <c r="H48" s="32">
        <v>4.3581156765462627E-3</v>
      </c>
      <c r="I48" s="32">
        <v>4.1877512454021638E-3</v>
      </c>
      <c r="J48" s="32">
        <v>5.7421725491965565E-2</v>
      </c>
      <c r="K48" s="32">
        <v>4.3166548583273553E-2</v>
      </c>
      <c r="L48" s="32">
        <v>6.4237996364856151E-2</v>
      </c>
      <c r="M48" s="32">
        <v>6.5834291566656433E-2</v>
      </c>
      <c r="N48" s="32">
        <v>6.9680116018388166E-2</v>
      </c>
      <c r="O48" s="32">
        <v>6.9850480449532279E-2</v>
      </c>
    </row>
    <row r="49" spans="2:15" x14ac:dyDescent="0.35">
      <c r="B49" t="s">
        <v>35</v>
      </c>
      <c r="C49" s="32">
        <v>7.4473006867242217E-2</v>
      </c>
      <c r="D49" s="32">
        <v>1.6714083416553813E-2</v>
      </c>
      <c r="E49" s="32">
        <v>3.1052971090007091E-2</v>
      </c>
      <c r="F49" s="32">
        <v>9.857785313468587E-3</v>
      </c>
      <c r="G49" s="32">
        <v>8.2521161773437216E-3</v>
      </c>
      <c r="H49" s="32">
        <v>4.3837078665652654E-3</v>
      </c>
      <c r="I49" s="32">
        <v>4.21234300330373E-3</v>
      </c>
      <c r="J49" s="32">
        <v>5.7758923450688386E-2</v>
      </c>
      <c r="K49" s="32">
        <v>4.3420035777235119E-2</v>
      </c>
      <c r="L49" s="32">
        <v>6.4615221553773625E-2</v>
      </c>
      <c r="M49" s="32">
        <v>6.622089068989849E-2</v>
      </c>
      <c r="N49" s="32">
        <v>7.0089299000676952E-2</v>
      </c>
      <c r="O49" s="32">
        <v>7.0260663863938491E-2</v>
      </c>
    </row>
    <row r="50" spans="2:15" x14ac:dyDescent="0.35">
      <c r="B50" t="s">
        <v>36</v>
      </c>
      <c r="C50" s="32">
        <v>7.4907782039549994E-2</v>
      </c>
      <c r="D50" s="32">
        <v>1.681166063013877E-2</v>
      </c>
      <c r="E50" s="32">
        <v>3.1234259068353313E-2</v>
      </c>
      <c r="F50" s="32">
        <v>9.9153352968589011E-3</v>
      </c>
      <c r="G50" s="32">
        <v>8.3002922264094475E-3</v>
      </c>
      <c r="H50" s="32">
        <v>4.4093000565842673E-3</v>
      </c>
      <c r="I50" s="32">
        <v>4.2369347612052953E-3</v>
      </c>
      <c r="J50" s="32">
        <v>5.8096121409411214E-2</v>
      </c>
      <c r="K50" s="32">
        <v>4.3673522971196685E-2</v>
      </c>
      <c r="L50" s="32">
        <v>6.4992446742691098E-2</v>
      </c>
      <c r="M50" s="32">
        <v>6.6607489813140547E-2</v>
      </c>
      <c r="N50" s="32">
        <v>7.0498481982965724E-2</v>
      </c>
      <c r="O50" s="32">
        <v>7.0670847278344703E-2</v>
      </c>
    </row>
    <row r="51" spans="2:15" x14ac:dyDescent="0.35">
      <c r="B51" t="s">
        <v>37</v>
      </c>
      <c r="C51" s="33">
        <f>IFERROR((C50/C45)^(1/5)-1,0)</f>
        <v>5.9074050077536633E-3</v>
      </c>
      <c r="D51" s="33">
        <f t="shared" ref="D51:O51" si="14">IFERROR((D50/D45)^(1/5)-1,0)</f>
        <v>5.9074050077536633E-3</v>
      </c>
      <c r="E51" s="33">
        <f t="shared" si="14"/>
        <v>5.9074050077536633E-3</v>
      </c>
      <c r="F51" s="33">
        <f t="shared" si="14"/>
        <v>5.9074050077536633E-3</v>
      </c>
      <c r="G51" s="33">
        <f t="shared" si="14"/>
        <v>5.9074050077536633E-3</v>
      </c>
      <c r="H51" s="33">
        <f t="shared" si="14"/>
        <v>5.9074050077538853E-3</v>
      </c>
      <c r="I51" s="33">
        <f t="shared" si="14"/>
        <v>5.9074050077536633E-3</v>
      </c>
      <c r="J51" s="33">
        <f t="shared" si="14"/>
        <v>5.9074050077536633E-3</v>
      </c>
      <c r="K51" s="33">
        <f t="shared" si="14"/>
        <v>5.9074050077536633E-3</v>
      </c>
      <c r="L51" s="33">
        <f t="shared" si="14"/>
        <v>5.9074050077536633E-3</v>
      </c>
      <c r="M51" s="33">
        <f t="shared" si="14"/>
        <v>5.9074050077536633E-3</v>
      </c>
      <c r="N51" s="33">
        <f t="shared" si="14"/>
        <v>5.9074050077536633E-3</v>
      </c>
      <c r="O51" s="33">
        <f t="shared" si="14"/>
        <v>5.9074050077536633E-3</v>
      </c>
    </row>
  </sheetData>
  <mergeCells count="3">
    <mergeCell ref="B4:B5"/>
    <mergeCell ref="C4:I4"/>
    <mergeCell ref="J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2F3A-FBD4-46FD-89B6-CD8849865487}">
  <dimension ref="B2:O51"/>
  <sheetViews>
    <sheetView topLeftCell="A20" workbookViewId="0">
      <selection activeCell="C6" sqref="C6"/>
    </sheetView>
  </sheetViews>
  <sheetFormatPr defaultRowHeight="17.25" x14ac:dyDescent="0.35"/>
  <cols>
    <col min="2" max="2" width="12" customWidth="1"/>
  </cols>
  <sheetData>
    <row r="2" spans="2:15" ht="21.75" x14ac:dyDescent="0.45">
      <c r="B2" s="1" t="s">
        <v>41</v>
      </c>
    </row>
    <row r="3" spans="2:15" ht="18" thickBot="1" x14ac:dyDescent="0.4"/>
    <row r="4" spans="2:15" ht="18" thickBot="1" x14ac:dyDescent="0.4">
      <c r="B4" s="56" t="s">
        <v>0</v>
      </c>
      <c r="C4" s="58" t="s">
        <v>12</v>
      </c>
      <c r="D4" s="59"/>
      <c r="E4" s="59"/>
      <c r="F4" s="59"/>
      <c r="G4" s="59"/>
      <c r="H4" s="59"/>
      <c r="I4" s="60"/>
      <c r="J4" s="61" t="s">
        <v>13</v>
      </c>
      <c r="K4" s="62"/>
      <c r="L4" s="62"/>
      <c r="M4" s="62"/>
      <c r="N4" s="62"/>
      <c r="O4" s="63"/>
    </row>
    <row r="5" spans="2:15" ht="18" thickBot="1" x14ac:dyDescent="0.4">
      <c r="B5" s="57"/>
      <c r="C5" s="27" t="s">
        <v>45</v>
      </c>
      <c r="D5" s="28" t="s">
        <v>14</v>
      </c>
      <c r="E5" s="28" t="s">
        <v>15</v>
      </c>
      <c r="F5" s="28" t="s">
        <v>16</v>
      </c>
      <c r="G5" s="28" t="s">
        <v>17</v>
      </c>
      <c r="H5" s="28" t="s">
        <v>18</v>
      </c>
      <c r="I5" s="29" t="s">
        <v>19</v>
      </c>
      <c r="J5" s="28" t="s">
        <v>14</v>
      </c>
      <c r="K5" s="28" t="s">
        <v>15</v>
      </c>
      <c r="L5" s="28" t="s">
        <v>16</v>
      </c>
      <c r="M5" s="28" t="s">
        <v>17</v>
      </c>
      <c r="N5" s="28" t="s">
        <v>18</v>
      </c>
      <c r="O5" s="29" t="s">
        <v>19</v>
      </c>
    </row>
    <row r="6" spans="2:15" x14ac:dyDescent="0.35">
      <c r="B6" s="19">
        <v>2021</v>
      </c>
      <c r="C6" s="20">
        <v>8.4466363239865755E-2</v>
      </c>
      <c r="D6" s="21">
        <v>1.8956906676277054E-2</v>
      </c>
      <c r="E6" s="21">
        <v>3.5219895719281281E-2</v>
      </c>
      <c r="F6" s="21">
        <v>1.1180578172603671E-2</v>
      </c>
      <c r="G6" s="21">
        <v>9.3594480987672056E-3</v>
      </c>
      <c r="H6" s="21">
        <v>4.9719472406267061E-3</v>
      </c>
      <c r="I6" s="22">
        <v>4.7775873323098374E-3</v>
      </c>
      <c r="J6" s="21">
        <v>6.5509456563588697E-2</v>
      </c>
      <c r="K6" s="21">
        <v>4.9246467520584473E-2</v>
      </c>
      <c r="L6" s="21">
        <v>7.3285785067262077E-2</v>
      </c>
      <c r="M6" s="21">
        <v>7.5106915141098546E-2</v>
      </c>
      <c r="N6" s="21">
        <v>7.9494415999239051E-2</v>
      </c>
      <c r="O6" s="22">
        <v>7.9688775907555923E-2</v>
      </c>
    </row>
    <row r="7" spans="2:15" x14ac:dyDescent="0.35">
      <c r="B7" s="18">
        <v>2022</v>
      </c>
      <c r="C7" s="23">
        <v>9.0844755521461595E-2</v>
      </c>
      <c r="D7" s="30">
        <v>2.0388418376189214E-2</v>
      </c>
      <c r="E7" s="30">
        <v>3.7879490644382154E-2</v>
      </c>
      <c r="F7" s="30">
        <v>1.2024868263765733E-2</v>
      </c>
      <c r="G7" s="30">
        <v>1.0066217388024325E-2</v>
      </c>
      <c r="H7" s="30">
        <v>5.3473988249935767E-3</v>
      </c>
      <c r="I7" s="24">
        <v>5.1383620241065896E-3</v>
      </c>
      <c r="J7" s="30">
        <v>7.0456337145272385E-2</v>
      </c>
      <c r="K7" s="30">
        <v>5.2965264877079442E-2</v>
      </c>
      <c r="L7" s="30">
        <v>7.881988725769587E-2</v>
      </c>
      <c r="M7" s="30">
        <v>8.0778538133437272E-2</v>
      </c>
      <c r="N7" s="30">
        <v>8.5497356696468019E-2</v>
      </c>
      <c r="O7" s="24">
        <v>8.570639349735501E-2</v>
      </c>
    </row>
    <row r="8" spans="2:15" x14ac:dyDescent="0.35">
      <c r="B8" s="18">
        <v>2023</v>
      </c>
      <c r="C8" s="23">
        <v>9.9745248331199715E-2</v>
      </c>
      <c r="D8" s="30">
        <v>2.2385968703861503E-2</v>
      </c>
      <c r="E8" s="30">
        <v>4.1590724520037384E-2</v>
      </c>
      <c r="F8" s="30">
        <v>1.3203001804940936E-2</v>
      </c>
      <c r="G8" s="30">
        <v>1.1052452586403005E-2</v>
      </c>
      <c r="H8" s="30">
        <v>5.8713089232646145E-3</v>
      </c>
      <c r="I8" s="24">
        <v>5.6417917926922705E-3</v>
      </c>
      <c r="J8" s="30">
        <v>7.7359279627338212E-2</v>
      </c>
      <c r="K8" s="30">
        <v>5.8154523811162331E-2</v>
      </c>
      <c r="L8" s="30">
        <v>8.6542246526258776E-2</v>
      </c>
      <c r="M8" s="30">
        <v>8.8692795744796715E-2</v>
      </c>
      <c r="N8" s="30">
        <v>9.3873939407935106E-2</v>
      </c>
      <c r="O8" s="24">
        <v>9.4103456538507449E-2</v>
      </c>
    </row>
    <row r="9" spans="2:15" x14ac:dyDescent="0.35">
      <c r="B9" s="18">
        <v>2024</v>
      </c>
      <c r="C9" s="23">
        <v>0.10519206864257695</v>
      </c>
      <c r="D9" s="30">
        <v>2.360840637448795E-2</v>
      </c>
      <c r="E9" s="30">
        <v>4.3861882363350653E-2</v>
      </c>
      <c r="F9" s="30">
        <v>1.3923982298803803E-2</v>
      </c>
      <c r="G9" s="30">
        <v>1.1655997359165112E-2</v>
      </c>
      <c r="H9" s="30">
        <v>6.1919253459278775E-3</v>
      </c>
      <c r="I9" s="24">
        <v>5.9498749008415498E-3</v>
      </c>
      <c r="J9" s="30">
        <v>8.1583662268088997E-2</v>
      </c>
      <c r="K9" s="30">
        <v>6.1330186279226297E-2</v>
      </c>
      <c r="L9" s="30">
        <v>9.1268086343773147E-2</v>
      </c>
      <c r="M9" s="30">
        <v>9.3536071283411834E-2</v>
      </c>
      <c r="N9" s="30">
        <v>9.9000143296649079E-2</v>
      </c>
      <c r="O9" s="24">
        <v>9.9242193741735402E-2</v>
      </c>
    </row>
    <row r="10" spans="2:15" x14ac:dyDescent="0.35">
      <c r="B10" s="18">
        <v>2025</v>
      </c>
      <c r="C10" s="23">
        <v>0.10968259283499363</v>
      </c>
      <c r="D10" s="30">
        <v>2.4616221139774654E-2</v>
      </c>
      <c r="E10" s="30">
        <v>4.5734293909384639E-2</v>
      </c>
      <c r="F10" s="30">
        <v>1.4518380528389071E-2</v>
      </c>
      <c r="G10" s="30">
        <v>1.2153578011428186E-2</v>
      </c>
      <c r="H10" s="30">
        <v>6.4562512682367476E-3</v>
      </c>
      <c r="I10" s="24">
        <v>6.2038679777803108E-3</v>
      </c>
      <c r="J10" s="30">
        <v>8.5066371695218967E-2</v>
      </c>
      <c r="K10" s="30">
        <v>6.3948298925608993E-2</v>
      </c>
      <c r="L10" s="30">
        <v>9.5164212306604559E-2</v>
      </c>
      <c r="M10" s="30">
        <v>9.7529014823565435E-2</v>
      </c>
      <c r="N10" s="30">
        <v>0.10322634156675688</v>
      </c>
      <c r="O10" s="24">
        <v>0.10347872485721331</v>
      </c>
    </row>
    <row r="11" spans="2:15" x14ac:dyDescent="0.35">
      <c r="B11" s="18">
        <v>2026</v>
      </c>
      <c r="C11" s="23">
        <v>0.11221288343664149</v>
      </c>
      <c r="D11" s="30">
        <v>2.5184097877442236E-2</v>
      </c>
      <c r="E11" s="30">
        <v>4.6789347870645454E-2</v>
      </c>
      <c r="F11" s="30">
        <v>1.4853308075710963E-2</v>
      </c>
      <c r="G11" s="30">
        <v>1.2433951436452652E-2</v>
      </c>
      <c r="H11" s="30">
        <v>6.6051918747965579E-3</v>
      </c>
      <c r="I11" s="24">
        <v>6.3469863015936188E-3</v>
      </c>
      <c r="J11" s="30">
        <v>8.7028785559199254E-2</v>
      </c>
      <c r="K11" s="30">
        <v>6.5423535565996033E-2</v>
      </c>
      <c r="L11" s="30">
        <v>9.7359575360930525E-2</v>
      </c>
      <c r="M11" s="30">
        <v>9.9778932000188836E-2</v>
      </c>
      <c r="N11" s="30">
        <v>0.10560769156184494</v>
      </c>
      <c r="O11" s="24">
        <v>0.10586589713504786</v>
      </c>
    </row>
    <row r="12" spans="2:15" x14ac:dyDescent="0.35">
      <c r="B12" s="18">
        <v>2027</v>
      </c>
      <c r="C12" s="23">
        <v>0.11522841725933115</v>
      </c>
      <c r="D12" s="30">
        <v>2.5860878445033961E-2</v>
      </c>
      <c r="E12" s="30">
        <v>4.8046733446386325E-2</v>
      </c>
      <c r="F12" s="30">
        <v>1.5252465922023915E-2</v>
      </c>
      <c r="G12" s="30">
        <v>1.276809311393191E-2</v>
      </c>
      <c r="H12" s="30">
        <v>6.7826953743394622E-3</v>
      </c>
      <c r="I12" s="24">
        <v>6.5175509576155827E-3</v>
      </c>
      <c r="J12" s="30">
        <v>8.9367538814297195E-2</v>
      </c>
      <c r="K12" s="30">
        <v>6.7181683812944828E-2</v>
      </c>
      <c r="L12" s="30">
        <v>9.9975951337307245E-2</v>
      </c>
      <c r="M12" s="30">
        <v>0.10246032414539924</v>
      </c>
      <c r="N12" s="30">
        <v>0.10844572188499169</v>
      </c>
      <c r="O12" s="24">
        <v>0.10871086630171557</v>
      </c>
    </row>
    <row r="13" spans="2:15" x14ac:dyDescent="0.35">
      <c r="B13" s="18">
        <v>2028</v>
      </c>
      <c r="C13" s="23">
        <v>0.11831061251460923</v>
      </c>
      <c r="D13" s="30">
        <v>2.6552619933257443E-2</v>
      </c>
      <c r="E13" s="30">
        <v>4.9331914805137211E-2</v>
      </c>
      <c r="F13" s="30">
        <v>1.5660447557234176E-2</v>
      </c>
      <c r="G13" s="30">
        <v>1.3109621331976773E-2</v>
      </c>
      <c r="H13" s="30">
        <v>6.9641227687098611E-3</v>
      </c>
      <c r="I13" s="24">
        <v>6.6918861182937456E-3</v>
      </c>
      <c r="J13" s="30">
        <v>9.1757992581351783E-2</v>
      </c>
      <c r="K13" s="30">
        <v>6.8978697709472014E-2</v>
      </c>
      <c r="L13" s="30">
        <v>0.10265016495737506</v>
      </c>
      <c r="M13" s="30">
        <v>0.10520099118263246</v>
      </c>
      <c r="N13" s="30">
        <v>0.11134648974589936</v>
      </c>
      <c r="O13" s="24">
        <v>0.11161872639631548</v>
      </c>
    </row>
    <row r="14" spans="2:15" x14ac:dyDescent="0.35">
      <c r="B14" s="18">
        <v>2029</v>
      </c>
      <c r="C14" s="23">
        <v>0.11988209735919102</v>
      </c>
      <c r="D14" s="30">
        <v>2.6905310523916863E-2</v>
      </c>
      <c r="E14" s="30">
        <v>4.9987176026618091E-2</v>
      </c>
      <c r="F14" s="30">
        <v>1.5868460646444777E-2</v>
      </c>
      <c r="G14" s="30">
        <v>1.3283752551514361E-2</v>
      </c>
      <c r="H14" s="30">
        <v>7.0566251499775039E-3</v>
      </c>
      <c r="I14" s="24">
        <v>6.7807724607194305E-3</v>
      </c>
      <c r="J14" s="30">
        <v>9.2976786835274161E-2</v>
      </c>
      <c r="K14" s="30">
        <v>6.9894921332572926E-2</v>
      </c>
      <c r="L14" s="30">
        <v>0.10401363671274624</v>
      </c>
      <c r="M14" s="30">
        <v>0.10659834480767666</v>
      </c>
      <c r="N14" s="30">
        <v>0.11282547220921352</v>
      </c>
      <c r="O14" s="24">
        <v>0.11310132489847159</v>
      </c>
    </row>
    <row r="15" spans="2:15" x14ac:dyDescent="0.35">
      <c r="B15" s="18">
        <v>2030</v>
      </c>
      <c r="C15" s="23">
        <v>0.1224723282809172</v>
      </c>
      <c r="D15" s="30">
        <v>2.7486639753325364E-2</v>
      </c>
      <c r="E15" s="30">
        <v>5.1067223272087708E-2</v>
      </c>
      <c r="F15" s="30">
        <v>1.6211322327646962E-2</v>
      </c>
      <c r="G15" s="30">
        <v>1.3570767772080598E-2</v>
      </c>
      <c r="H15" s="30">
        <v>7.2090940262246111E-3</v>
      </c>
      <c r="I15" s="24">
        <v>6.9272811295519416E-3</v>
      </c>
      <c r="J15" s="30">
        <v>9.498568852759183E-2</v>
      </c>
      <c r="K15" s="30">
        <v>7.1405105008829489E-2</v>
      </c>
      <c r="L15" s="30">
        <v>0.10626100595327023</v>
      </c>
      <c r="M15" s="30">
        <v>0.10890156050883659</v>
      </c>
      <c r="N15" s="30">
        <v>0.11526323425469259</v>
      </c>
      <c r="O15" s="24">
        <v>0.11554504715136525</v>
      </c>
    </row>
    <row r="16" spans="2:15" x14ac:dyDescent="0.35">
      <c r="B16" s="18">
        <v>2031</v>
      </c>
      <c r="C16" s="23">
        <v>0.12356602108942751</v>
      </c>
      <c r="D16" s="30">
        <v>2.7732098794157608E-2</v>
      </c>
      <c r="E16" s="30">
        <v>5.1523259795825262E-2</v>
      </c>
      <c r="F16" s="30">
        <v>1.6356091410549688E-2</v>
      </c>
      <c r="G16" s="30">
        <v>1.3691956381186192E-2</v>
      </c>
      <c r="H16" s="30">
        <v>7.273472113936569E-3</v>
      </c>
      <c r="I16" s="24">
        <v>6.9891425937721871E-3</v>
      </c>
      <c r="J16" s="30">
        <v>9.5833922295269894E-2</v>
      </c>
      <c r="K16" s="30">
        <v>7.2042761293602237E-2</v>
      </c>
      <c r="L16" s="30">
        <v>0.10720992967887782</v>
      </c>
      <c r="M16" s="30">
        <v>0.10987406470824132</v>
      </c>
      <c r="N16" s="30">
        <v>0.11629254897549093</v>
      </c>
      <c r="O16" s="24">
        <v>0.11657687849565532</v>
      </c>
    </row>
    <row r="17" spans="2:15" x14ac:dyDescent="0.35">
      <c r="B17" s="18">
        <v>2032</v>
      </c>
      <c r="C17" s="23">
        <v>0.12509924065785782</v>
      </c>
      <c r="D17" s="30">
        <v>2.8076201454176681E-2</v>
      </c>
      <c r="E17" s="30">
        <v>5.2162565564933948E-2</v>
      </c>
      <c r="F17" s="30">
        <v>1.6559039431312938E-2</v>
      </c>
      <c r="G17" s="30">
        <v>1.3861847547614024E-2</v>
      </c>
      <c r="H17" s="30">
        <v>7.3637220845773569E-3</v>
      </c>
      <c r="I17" s="24">
        <v>7.0758645752428536E-3</v>
      </c>
      <c r="J17" s="30">
        <v>9.7023039203681147E-2</v>
      </c>
      <c r="K17" s="30">
        <v>7.2936675092923869E-2</v>
      </c>
      <c r="L17" s="30">
        <v>0.10854020122654488</v>
      </c>
      <c r="M17" s="30">
        <v>0.1112373931102438</v>
      </c>
      <c r="N17" s="30">
        <v>0.11773551857328046</v>
      </c>
      <c r="O17" s="24">
        <v>0.11802337608261497</v>
      </c>
    </row>
    <row r="18" spans="2:15" x14ac:dyDescent="0.35">
      <c r="B18" s="18">
        <v>2033</v>
      </c>
      <c r="C18" s="23">
        <v>0.12548217644209836</v>
      </c>
      <c r="D18" s="30">
        <v>2.8162144279775082E-2</v>
      </c>
      <c r="E18" s="30">
        <v>5.2322238100495029E-2</v>
      </c>
      <c r="F18" s="30">
        <v>1.6609727578719383E-2</v>
      </c>
      <c r="G18" s="30">
        <v>1.3904279439556405E-2</v>
      </c>
      <c r="H18" s="30">
        <v>7.3862628504250015E-3</v>
      </c>
      <c r="I18" s="24">
        <v>7.0975241931274333E-3</v>
      </c>
      <c r="J18" s="30">
        <v>9.7320032162323281E-2</v>
      </c>
      <c r="K18" s="30">
        <v>7.3159938341603337E-2</v>
      </c>
      <c r="L18" s="30">
        <v>0.10887244886337898</v>
      </c>
      <c r="M18" s="30">
        <v>0.11157789700254195</v>
      </c>
      <c r="N18" s="30">
        <v>0.11809591359167336</v>
      </c>
      <c r="O18" s="24">
        <v>0.11838465224897092</v>
      </c>
    </row>
    <row r="19" spans="2:15" x14ac:dyDescent="0.35">
      <c r="B19" s="18">
        <v>2034</v>
      </c>
      <c r="C19" s="23">
        <v>0.12592853325571354</v>
      </c>
      <c r="D19" s="30">
        <v>2.8262320777678689E-2</v>
      </c>
      <c r="E19" s="30">
        <v>5.2508355269816918E-2</v>
      </c>
      <c r="F19" s="30">
        <v>1.6668810591839375E-2</v>
      </c>
      <c r="G19" s="30">
        <v>1.3953738813327463E-2</v>
      </c>
      <c r="H19" s="30">
        <v>7.4125367711037771E-3</v>
      </c>
      <c r="I19" s="24">
        <v>7.1227710319473111E-3</v>
      </c>
      <c r="J19" s="30">
        <v>9.766621247803485E-2</v>
      </c>
      <c r="K19" s="30">
        <v>7.3420177985896617E-2</v>
      </c>
      <c r="L19" s="30">
        <v>0.10925972266387417</v>
      </c>
      <c r="M19" s="30">
        <v>0.11197479444238607</v>
      </c>
      <c r="N19" s="30">
        <v>0.11851599648460977</v>
      </c>
      <c r="O19" s="24">
        <v>0.11880576222376624</v>
      </c>
    </row>
    <row r="20" spans="2:15" x14ac:dyDescent="0.35">
      <c r="B20" s="18">
        <v>2035</v>
      </c>
      <c r="C20" s="23">
        <v>0.12612249977995249</v>
      </c>
      <c r="D20" s="30">
        <v>2.8305852962056954E-2</v>
      </c>
      <c r="E20" s="30">
        <v>5.2589233390937483E-2</v>
      </c>
      <c r="F20" s="30">
        <v>1.6694485402544357E-2</v>
      </c>
      <c r="G20" s="30">
        <v>1.3975231624748233E-2</v>
      </c>
      <c r="H20" s="30">
        <v>7.4239542311194916E-3</v>
      </c>
      <c r="I20" s="24">
        <v>7.1337421685459673E-3</v>
      </c>
      <c r="J20" s="30">
        <v>9.7816646817895536E-2</v>
      </c>
      <c r="K20" s="30">
        <v>7.3533266389015001E-2</v>
      </c>
      <c r="L20" s="30">
        <v>0.10942801437740814</v>
      </c>
      <c r="M20" s="30">
        <v>0.11214726815520426</v>
      </c>
      <c r="N20" s="30">
        <v>0.118698545548833</v>
      </c>
      <c r="O20" s="24">
        <v>0.11898875761140652</v>
      </c>
    </row>
    <row r="21" spans="2:15" x14ac:dyDescent="0.35">
      <c r="B21" s="36">
        <v>2036</v>
      </c>
      <c r="C21" s="37">
        <f>MAX(0,C20*(1+C$51))</f>
        <v>0.126867556466743</v>
      </c>
      <c r="D21" s="38">
        <f t="shared" ref="D21:O40" si="0">MAX(0,D20*(1+D$51))</f>
        <v>2.8473067099593748E-2</v>
      </c>
      <c r="E21" s="38">
        <f t="shared" si="0"/>
        <v>5.2899899291625044E-2</v>
      </c>
      <c r="F21" s="38">
        <f t="shared" si="0"/>
        <v>1.6793106489213217E-2</v>
      </c>
      <c r="G21" s="38">
        <f t="shared" si="0"/>
        <v>1.4057788978032788E-2</v>
      </c>
      <c r="H21" s="38">
        <f t="shared" si="0"/>
        <v>7.4678105355217407E-3</v>
      </c>
      <c r="I21" s="39">
        <f t="shared" si="0"/>
        <v>7.1758840727564593E-3</v>
      </c>
      <c r="J21" s="38">
        <f t="shared" si="0"/>
        <v>9.8394489367149243E-2</v>
      </c>
      <c r="K21" s="38">
        <f t="shared" si="0"/>
        <v>7.3967657175117954E-2</v>
      </c>
      <c r="L21" s="38">
        <f t="shared" si="0"/>
        <v>0.11007444997752978</v>
      </c>
      <c r="M21" s="38">
        <f t="shared" si="0"/>
        <v>0.1128097674887102</v>
      </c>
      <c r="N21" s="38">
        <f t="shared" si="0"/>
        <v>0.11939974593122125</v>
      </c>
      <c r="O21" s="39">
        <f t="shared" si="0"/>
        <v>0.11969167239398654</v>
      </c>
    </row>
    <row r="22" spans="2:15" x14ac:dyDescent="0.35">
      <c r="B22" s="18">
        <v>2037</v>
      </c>
      <c r="C22" s="23">
        <f t="shared" ref="C22:C40" si="1">MAX(0,C21*(1+C$51))</f>
        <v>0.1276170145051361</v>
      </c>
      <c r="D22" s="30">
        <f t="shared" si="0"/>
        <v>2.8641269038763992E-2</v>
      </c>
      <c r="E22" s="30">
        <f t="shared" si="0"/>
        <v>5.3212400421610066E-2</v>
      </c>
      <c r="F22" s="30">
        <f t="shared" si="0"/>
        <v>1.6892310170583336E-2</v>
      </c>
      <c r="G22" s="30">
        <f t="shared" si="0"/>
        <v>1.4140834031039563E-2</v>
      </c>
      <c r="H22" s="30">
        <f t="shared" si="0"/>
        <v>7.5119259168762373E-3</v>
      </c>
      <c r="I22" s="24">
        <f t="shared" si="0"/>
        <v>7.2182749262629207E-3</v>
      </c>
      <c r="J22" s="30">
        <f t="shared" si="0"/>
        <v>9.8975745466372111E-2</v>
      </c>
      <c r="K22" s="30">
        <f t="shared" si="0"/>
        <v>7.4404614083526055E-2</v>
      </c>
      <c r="L22" s="30">
        <f t="shared" si="0"/>
        <v>0.11072470433455277</v>
      </c>
      <c r="M22" s="30">
        <f t="shared" si="0"/>
        <v>0.11347618047409654</v>
      </c>
      <c r="N22" s="30">
        <f t="shared" si="0"/>
        <v>0.12010508858825987</v>
      </c>
      <c r="O22" s="24">
        <f t="shared" si="0"/>
        <v>0.12039873957887319</v>
      </c>
    </row>
    <row r="23" spans="2:15" x14ac:dyDescent="0.35">
      <c r="B23" s="18">
        <v>2038</v>
      </c>
      <c r="C23" s="23">
        <f t="shared" si="1"/>
        <v>0.1283708998956983</v>
      </c>
      <c r="D23" s="30">
        <f t="shared" si="0"/>
        <v>2.8810464614912008E-2</v>
      </c>
      <c r="E23" s="30">
        <f t="shared" si="0"/>
        <v>5.3526747622335294E-2</v>
      </c>
      <c r="F23" s="30">
        <f t="shared" si="0"/>
        <v>1.699209988827757E-2</v>
      </c>
      <c r="G23" s="30">
        <f t="shared" si="0"/>
        <v>1.4224369664808339E-2</v>
      </c>
      <c r="H23" s="30">
        <f t="shared" si="0"/>
        <v>7.5563019056554669E-3</v>
      </c>
      <c r="I23" s="24">
        <f t="shared" si="0"/>
        <v>7.260916199709669E-3</v>
      </c>
      <c r="J23" s="30">
        <f t="shared" si="0"/>
        <v>9.9560435280786314E-2</v>
      </c>
      <c r="K23" s="30">
        <f t="shared" si="0"/>
        <v>7.4844152273363052E-2</v>
      </c>
      <c r="L23" s="30">
        <f t="shared" si="0"/>
        <v>0.11137880000742074</v>
      </c>
      <c r="M23" s="30">
        <f t="shared" si="0"/>
        <v>0.11414653023088997</v>
      </c>
      <c r="N23" s="30">
        <f t="shared" si="0"/>
        <v>0.12081459799004285</v>
      </c>
      <c r="O23" s="24">
        <f t="shared" si="0"/>
        <v>0.12110998369598866</v>
      </c>
    </row>
    <row r="24" spans="2:15" x14ac:dyDescent="0.35">
      <c r="B24" s="18">
        <v>2039</v>
      </c>
      <c r="C24" s="23">
        <f t="shared" si="1"/>
        <v>0.129129238792592</v>
      </c>
      <c r="D24" s="30">
        <f t="shared" si="0"/>
        <v>2.898065969785385E-2</v>
      </c>
      <c r="E24" s="30">
        <f t="shared" si="0"/>
        <v>5.3842951799288254E-2</v>
      </c>
      <c r="F24" s="30">
        <f t="shared" si="0"/>
        <v>1.7092479104249832E-2</v>
      </c>
      <c r="G24" s="30">
        <f t="shared" si="0"/>
        <v>1.4308398777398368E-2</v>
      </c>
      <c r="H24" s="30">
        <f t="shared" si="0"/>
        <v>7.6009400413730348E-3</v>
      </c>
      <c r="I24" s="24">
        <f t="shared" si="0"/>
        <v>7.3038093724287134E-3</v>
      </c>
      <c r="J24" s="30">
        <f t="shared" si="0"/>
        <v>0.10014857909473816</v>
      </c>
      <c r="K24" s="30">
        <f t="shared" si="0"/>
        <v>7.5286286993303794E-2</v>
      </c>
      <c r="L24" s="30">
        <f t="shared" si="0"/>
        <v>0.11203675968834217</v>
      </c>
      <c r="M24" s="30">
        <f t="shared" si="0"/>
        <v>0.11482084001519363</v>
      </c>
      <c r="N24" s="30">
        <f t="shared" si="0"/>
        <v>0.12152829875121897</v>
      </c>
      <c r="O24" s="24">
        <f t="shared" si="0"/>
        <v>0.12182542942016331</v>
      </c>
    </row>
    <row r="25" spans="2:15" x14ac:dyDescent="0.35">
      <c r="B25" s="18">
        <v>2040</v>
      </c>
      <c r="C25" s="23">
        <f t="shared" si="1"/>
        <v>0.12989205750448277</v>
      </c>
      <c r="D25" s="30">
        <f t="shared" si="0"/>
        <v>2.9151860192080957E-2</v>
      </c>
      <c r="E25" s="30">
        <f t="shared" si="0"/>
        <v>5.416102392237962E-2</v>
      </c>
      <c r="F25" s="30">
        <f t="shared" si="0"/>
        <v>1.7193451300905202E-2</v>
      </c>
      <c r="G25" s="30">
        <f t="shared" si="0"/>
        <v>1.4392924283988907E-2</v>
      </c>
      <c r="H25" s="30">
        <f t="shared" si="0"/>
        <v>7.6458418726370776E-3</v>
      </c>
      <c r="I25" s="24">
        <f t="shared" si="0"/>
        <v>7.346955932491077E-3</v>
      </c>
      <c r="J25" s="30">
        <f t="shared" si="0"/>
        <v>0.10074019731240183</v>
      </c>
      <c r="K25" s="30">
        <f t="shared" si="0"/>
        <v>7.5731033582103216E-2</v>
      </c>
      <c r="L25" s="30">
        <f t="shared" si="0"/>
        <v>0.11269860620357758</v>
      </c>
      <c r="M25" s="30">
        <f t="shared" si="0"/>
        <v>0.11549913322049386</v>
      </c>
      <c r="N25" s="30">
        <f t="shared" si="0"/>
        <v>0.12224621563184571</v>
      </c>
      <c r="O25" s="24">
        <f t="shared" si="0"/>
        <v>0.12254510157199172</v>
      </c>
    </row>
    <row r="26" spans="2:15" x14ac:dyDescent="0.35">
      <c r="B26" s="18">
        <v>2041</v>
      </c>
      <c r="C26" s="23">
        <f t="shared" si="1"/>
        <v>0.13065938249545217</v>
      </c>
      <c r="D26" s="30">
        <f t="shared" si="0"/>
        <v>2.932407203696499E-2</v>
      </c>
      <c r="E26" s="30">
        <f t="shared" si="0"/>
        <v>5.4480975026323764E-2</v>
      </c>
      <c r="F26" s="30">
        <f t="shared" si="0"/>
        <v>1.7295019981220738E-2</v>
      </c>
      <c r="G26" s="30">
        <f t="shared" si="0"/>
        <v>1.4477949116980362E-2</v>
      </c>
      <c r="H26" s="30">
        <f t="shared" si="0"/>
        <v>7.6910089572039863E-3</v>
      </c>
      <c r="I26" s="24">
        <f t="shared" si="0"/>
        <v>7.3903573767584206E-3</v>
      </c>
      <c r="J26" s="30">
        <f t="shared" si="0"/>
        <v>0.1013353104584872</v>
      </c>
      <c r="K26" s="30">
        <f t="shared" si="0"/>
        <v>7.617840746912849E-2</v>
      </c>
      <c r="L26" s="30">
        <f t="shared" si="0"/>
        <v>0.11336436251423145</v>
      </c>
      <c r="M26" s="30">
        <f t="shared" si="0"/>
        <v>0.11618143337847181</v>
      </c>
      <c r="N26" s="30">
        <f t="shared" si="0"/>
        <v>0.1229683735382482</v>
      </c>
      <c r="O26" s="24">
        <f t="shared" si="0"/>
        <v>0.12326902511869378</v>
      </c>
    </row>
    <row r="27" spans="2:15" x14ac:dyDescent="0.35">
      <c r="B27" s="18">
        <v>2042</v>
      </c>
      <c r="C27" s="23">
        <f t="shared" si="1"/>
        <v>0.1314312403859158</v>
      </c>
      <c r="D27" s="30">
        <f t="shared" si="0"/>
        <v>2.9497301206963887E-2</v>
      </c>
      <c r="E27" s="30">
        <f t="shared" si="0"/>
        <v>5.4802816211021586E-2</v>
      </c>
      <c r="F27" s="30">
        <f t="shared" si="0"/>
        <v>1.7397188668867001E-2</v>
      </c>
      <c r="G27" s="30">
        <f t="shared" si="0"/>
        <v>1.4563476226096014E-2</v>
      </c>
      <c r="H27" s="30">
        <f t="shared" si="0"/>
        <v>7.7364428620324511E-3</v>
      </c>
      <c r="I27" s="24">
        <f t="shared" si="0"/>
        <v>7.4340152109349722E-3</v>
      </c>
      <c r="J27" s="30">
        <f t="shared" si="0"/>
        <v>0.10193393917895194</v>
      </c>
      <c r="K27" s="30">
        <f t="shared" si="0"/>
        <v>7.6628424174894322E-2</v>
      </c>
      <c r="L27" s="30">
        <f t="shared" si="0"/>
        <v>0.11403405171704882</v>
      </c>
      <c r="M27" s="30">
        <f t="shared" si="0"/>
        <v>0.1168677641598198</v>
      </c>
      <c r="N27" s="30">
        <f t="shared" si="0"/>
        <v>0.12369479752388338</v>
      </c>
      <c r="O27" s="24">
        <f t="shared" si="0"/>
        <v>0.12399722517498087</v>
      </c>
    </row>
    <row r="28" spans="2:15" x14ac:dyDescent="0.35">
      <c r="B28" s="18">
        <v>2043</v>
      </c>
      <c r="C28" s="23">
        <f t="shared" si="1"/>
        <v>0.13220765795354683</v>
      </c>
      <c r="D28" s="30">
        <f t="shared" si="0"/>
        <v>2.9671553711829123E-2</v>
      </c>
      <c r="E28" s="30">
        <f t="shared" si="0"/>
        <v>5.5126558641945593E-2</v>
      </c>
      <c r="F28" s="30">
        <f t="shared" si="0"/>
        <v>1.7499960908330302E-2</v>
      </c>
      <c r="G28" s="30">
        <f t="shared" si="0"/>
        <v>1.4649508578484354E-2</v>
      </c>
      <c r="H28" s="30">
        <f t="shared" si="0"/>
        <v>7.7821451633378214E-3</v>
      </c>
      <c r="I28" s="24">
        <f t="shared" si="0"/>
        <v>7.4779309496197663E-3</v>
      </c>
      <c r="J28" s="30">
        <f t="shared" si="0"/>
        <v>0.10253610424171773</v>
      </c>
      <c r="K28" s="30">
        <f t="shared" si="0"/>
        <v>7.708109931160137E-2</v>
      </c>
      <c r="L28" s="30">
        <f t="shared" si="0"/>
        <v>0.11470769704521655</v>
      </c>
      <c r="M28" s="30">
        <f t="shared" si="0"/>
        <v>0.1175581493750625</v>
      </c>
      <c r="N28" s="30">
        <f t="shared" si="0"/>
        <v>0.12442551279020904</v>
      </c>
      <c r="O28" s="24">
        <f t="shared" si="0"/>
        <v>0.12472972700392711</v>
      </c>
    </row>
    <row r="29" spans="2:15" x14ac:dyDescent="0.35">
      <c r="B29" s="18">
        <v>2044</v>
      </c>
      <c r="C29" s="23">
        <f t="shared" si="1"/>
        <v>0.13298866213420499</v>
      </c>
      <c r="D29" s="30">
        <f t="shared" si="0"/>
        <v>2.9846835596814215E-2</v>
      </c>
      <c r="E29" s="30">
        <f t="shared" si="0"/>
        <v>5.5452213550527263E-2</v>
      </c>
      <c r="F29" s="30">
        <f t="shared" si="0"/>
        <v>1.7603340265035666E-2</v>
      </c>
      <c r="G29" s="30">
        <f t="shared" si="0"/>
        <v>1.4736049158822023E-2</v>
      </c>
      <c r="H29" s="30">
        <f t="shared" si="0"/>
        <v>7.8281174466467898E-3</v>
      </c>
      <c r="I29" s="24">
        <f t="shared" si="0"/>
        <v>7.5221061163591859E-3</v>
      </c>
      <c r="J29" s="30">
        <f t="shared" si="0"/>
        <v>0.1031418265373908</v>
      </c>
      <c r="K29" s="30">
        <f t="shared" si="0"/>
        <v>7.7536448583677878E-2</v>
      </c>
      <c r="L29" s="30">
        <f t="shared" si="0"/>
        <v>0.11538532186916935</v>
      </c>
      <c r="M29" s="30">
        <f t="shared" si="0"/>
        <v>0.11825261297538299</v>
      </c>
      <c r="N29" s="30">
        <f t="shared" si="0"/>
        <v>0.12516054468755825</v>
      </c>
      <c r="O29" s="24">
        <f t="shared" si="0"/>
        <v>0.12546655601784584</v>
      </c>
    </row>
    <row r="30" spans="2:15" x14ac:dyDescent="0.35">
      <c r="B30" s="18">
        <v>2045</v>
      </c>
      <c r="C30" s="23">
        <f t="shared" si="1"/>
        <v>0.13377428002287106</v>
      </c>
      <c r="D30" s="30">
        <f t="shared" si="0"/>
        <v>3.0023152942884435E-2</v>
      </c>
      <c r="E30" s="30">
        <f t="shared" si="0"/>
        <v>5.5779792234546682E-2</v>
      </c>
      <c r="F30" s="30">
        <f t="shared" si="0"/>
        <v>1.7707330325470529E-2</v>
      </c>
      <c r="G30" s="30">
        <f t="shared" si="0"/>
        <v>1.4823100969417352E-2</v>
      </c>
      <c r="H30" s="30">
        <f t="shared" si="0"/>
        <v>7.874361306852394E-3</v>
      </c>
      <c r="I30" s="24">
        <f t="shared" si="0"/>
        <v>7.5665422436998206E-3</v>
      </c>
      <c r="J30" s="30">
        <f t="shared" si="0"/>
        <v>0.10375112707998664</v>
      </c>
      <c r="K30" s="30">
        <f t="shared" si="0"/>
        <v>7.7994487788324532E-2</v>
      </c>
      <c r="L30" s="30">
        <f t="shared" si="0"/>
        <v>0.11606694969740054</v>
      </c>
      <c r="M30" s="30">
        <f t="shared" si="0"/>
        <v>0.11895117905345372</v>
      </c>
      <c r="N30" s="30">
        <f t="shared" si="0"/>
        <v>0.12589991871601872</v>
      </c>
      <c r="O30" s="24">
        <f t="shared" si="0"/>
        <v>0.12620773777917127</v>
      </c>
    </row>
    <row r="31" spans="2:15" x14ac:dyDescent="0.35">
      <c r="B31" s="18">
        <v>2046</v>
      </c>
      <c r="C31" s="23">
        <f t="shared" si="1"/>
        <v>0.1345645388745868</v>
      </c>
      <c r="D31" s="30">
        <f t="shared" si="0"/>
        <v>3.0200511866927786E-2</v>
      </c>
      <c r="E31" s="30">
        <f t="shared" si="0"/>
        <v>5.6109306058524516E-2</v>
      </c>
      <c r="F31" s="30">
        <f t="shared" si="0"/>
        <v>1.7811934697309163E-2</v>
      </c>
      <c r="G31" s="30">
        <f t="shared" si="0"/>
        <v>1.4910667030314526E-2</v>
      </c>
      <c r="H31" s="30">
        <f t="shared" si="0"/>
        <v>7.9208783482693553E-3</v>
      </c>
      <c r="I31" s="24">
        <f t="shared" si="0"/>
        <v>7.6112408732416327E-3</v>
      </c>
      <c r="J31" s="30">
        <f t="shared" si="0"/>
        <v>0.10436402700765904</v>
      </c>
      <c r="K31" s="30">
        <f t="shared" si="0"/>
        <v>7.8455232816062467E-2</v>
      </c>
      <c r="L31" s="30">
        <f t="shared" si="0"/>
        <v>0.11675260417727766</v>
      </c>
      <c r="M31" s="30">
        <f t="shared" si="0"/>
        <v>0.1196538718442723</v>
      </c>
      <c r="N31" s="30">
        <f t="shared" si="0"/>
        <v>0.12664366052631751</v>
      </c>
      <c r="O31" s="24">
        <f t="shared" si="0"/>
        <v>0.12695329800134519</v>
      </c>
    </row>
    <row r="32" spans="2:15" x14ac:dyDescent="0.35">
      <c r="B32" s="18">
        <v>2047</v>
      </c>
      <c r="C32" s="23">
        <f t="shared" si="1"/>
        <v>0.13535946610540059</v>
      </c>
      <c r="D32" s="30">
        <f t="shared" si="0"/>
        <v>3.03789185219672E-2</v>
      </c>
      <c r="E32" s="30">
        <f t="shared" si="0"/>
        <v>5.6440766454116241E-2</v>
      </c>
      <c r="F32" s="30">
        <f t="shared" si="0"/>
        <v>1.7917157009537828E-2</v>
      </c>
      <c r="G32" s="30">
        <f t="shared" si="0"/>
        <v>1.4998750379398353E-2</v>
      </c>
      <c r="H32" s="30">
        <f t="shared" si="0"/>
        <v>7.9676701846897284E-3</v>
      </c>
      <c r="I32" s="24">
        <f t="shared" si="0"/>
        <v>7.6562035556914394E-3</v>
      </c>
      <c r="J32" s="30">
        <f t="shared" si="0"/>
        <v>0.10498054758343342</v>
      </c>
      <c r="K32" s="30">
        <f t="shared" si="0"/>
        <v>7.8918699651284549E-2</v>
      </c>
      <c r="L32" s="30">
        <f t="shared" si="0"/>
        <v>0.1174423090958628</v>
      </c>
      <c r="M32" s="30">
        <f t="shared" si="0"/>
        <v>0.12036071572600227</v>
      </c>
      <c r="N32" s="30">
        <f t="shared" si="0"/>
        <v>0.12739179592071093</v>
      </c>
      <c r="O32" s="24">
        <f t="shared" si="0"/>
        <v>0.12770326254970918</v>
      </c>
    </row>
    <row r="33" spans="2:15" x14ac:dyDescent="0.35">
      <c r="B33" s="18">
        <v>2048</v>
      </c>
      <c r="C33" s="23">
        <f t="shared" si="1"/>
        <v>0.13615908929331849</v>
      </c>
      <c r="D33" s="30">
        <f t="shared" si="0"/>
        <v>3.0558379097374008E-2</v>
      </c>
      <c r="E33" s="30">
        <f t="shared" si="0"/>
        <v>5.6774184920508758E-2</v>
      </c>
      <c r="F33" s="30">
        <f t="shared" si="0"/>
        <v>1.8023000912580682E-2</v>
      </c>
      <c r="G33" s="30">
        <f t="shared" si="0"/>
        <v>1.5087354072499658E-2</v>
      </c>
      <c r="H33" s="30">
        <f t="shared" si="0"/>
        <v>8.0147384394388937E-3</v>
      </c>
      <c r="I33" s="24">
        <f t="shared" si="0"/>
        <v>7.701431850916712E-3</v>
      </c>
      <c r="J33" s="30">
        <f t="shared" si="0"/>
        <v>0.10560071019594451</v>
      </c>
      <c r="K33" s="30">
        <f t="shared" si="0"/>
        <v>7.9384904372809956E-2</v>
      </c>
      <c r="L33" s="30">
        <f t="shared" si="0"/>
        <v>0.11813608838073786</v>
      </c>
      <c r="M33" s="30">
        <f t="shared" si="0"/>
        <v>0.12107173522081886</v>
      </c>
      <c r="N33" s="30">
        <f t="shared" si="0"/>
        <v>0.12814435085387968</v>
      </c>
      <c r="O33" s="24">
        <f t="shared" si="0"/>
        <v>0.12845765744240181</v>
      </c>
    </row>
    <row r="34" spans="2:15" x14ac:dyDescent="0.35">
      <c r="B34" s="18">
        <v>2049</v>
      </c>
      <c r="C34" s="23">
        <f t="shared" si="1"/>
        <v>0.13696343617926102</v>
      </c>
      <c r="D34" s="30">
        <f t="shared" si="0"/>
        <v>3.073889981908267E-2</v>
      </c>
      <c r="E34" s="30">
        <f t="shared" si="0"/>
        <v>5.7109573024819317E-2</v>
      </c>
      <c r="F34" s="30">
        <f t="shared" si="0"/>
        <v>1.8129470078426409E-2</v>
      </c>
      <c r="G34" s="30">
        <f t="shared" si="0"/>
        <v>1.5176481183501294E-2</v>
      </c>
      <c r="H34" s="30">
        <f t="shared" si="0"/>
        <v>8.0620847454318714E-3</v>
      </c>
      <c r="I34" s="24">
        <f t="shared" si="0"/>
        <v>7.7469273279996906E-3</v>
      </c>
      <c r="J34" s="30">
        <f t="shared" si="0"/>
        <v>0.10622453636017838</v>
      </c>
      <c r="K34" s="30">
        <f t="shared" si="0"/>
        <v>7.9853863154441942E-2</v>
      </c>
      <c r="L34" s="30">
        <f t="shared" si="0"/>
        <v>0.11883396610083466</v>
      </c>
      <c r="M34" s="30">
        <f t="shared" si="0"/>
        <v>0.12178695499575976</v>
      </c>
      <c r="N34" s="30">
        <f t="shared" si="0"/>
        <v>0.12890135143382922</v>
      </c>
      <c r="O34" s="24">
        <f t="shared" si="0"/>
        <v>0.12921650885126137</v>
      </c>
    </row>
    <row r="35" spans="2:15" x14ac:dyDescent="0.35">
      <c r="B35" s="18">
        <v>2050</v>
      </c>
      <c r="C35" s="23">
        <f t="shared" si="1"/>
        <v>0.13777253466802553</v>
      </c>
      <c r="D35" s="30">
        <f t="shared" si="0"/>
        <v>3.0920486949806758E-2</v>
      </c>
      <c r="E35" s="30">
        <f t="shared" si="0"/>
        <v>5.7446942402496821E-2</v>
      </c>
      <c r="F35" s="30">
        <f t="shared" si="0"/>
        <v>1.8236568200755626E-2</v>
      </c>
      <c r="G35" s="30">
        <f t="shared" si="0"/>
        <v>1.5266134804444789E-2</v>
      </c>
      <c r="H35" s="30">
        <f t="shared" si="0"/>
        <v>8.1097107452299706E-3</v>
      </c>
      <c r="I35" s="24">
        <f t="shared" si="0"/>
        <v>7.7926915652918195E-3</v>
      </c>
      <c r="J35" s="30">
        <f t="shared" si="0"/>
        <v>0.10685204771821881</v>
      </c>
      <c r="K35" s="30">
        <f t="shared" si="0"/>
        <v>8.0325592265528975E-2</v>
      </c>
      <c r="L35" s="30">
        <f t="shared" si="0"/>
        <v>0.11953596646726995</v>
      </c>
      <c r="M35" s="30">
        <f t="shared" si="0"/>
        <v>0.12250639986358078</v>
      </c>
      <c r="N35" s="30">
        <f t="shared" si="0"/>
        <v>0.12966282392279563</v>
      </c>
      <c r="O35" s="24">
        <f t="shared" si="0"/>
        <v>0.12997984310273375</v>
      </c>
    </row>
    <row r="36" spans="2:15" x14ac:dyDescent="0.35">
      <c r="B36" s="18">
        <v>2051</v>
      </c>
      <c r="C36" s="23">
        <f t="shared" si="1"/>
        <v>0.13858641282925432</v>
      </c>
      <c r="D36" s="30">
        <f t="shared" si="0"/>
        <v>3.1103146789256228E-2</v>
      </c>
      <c r="E36" s="30">
        <f t="shared" si="0"/>
        <v>5.7786304757725483E-2</v>
      </c>
      <c r="F36" s="30">
        <f t="shared" si="0"/>
        <v>1.8344298995069012E-2</v>
      </c>
      <c r="G36" s="30">
        <f t="shared" si="0"/>
        <v>1.5356318045637609E-2</v>
      </c>
      <c r="H36" s="30">
        <f t="shared" si="0"/>
        <v>8.1576180910977753E-3</v>
      </c>
      <c r="I36" s="24">
        <f t="shared" si="0"/>
        <v>7.8387261504685047E-3</v>
      </c>
      <c r="J36" s="30">
        <f t="shared" si="0"/>
        <v>0.10748326603999815</v>
      </c>
      <c r="K36" s="30">
        <f t="shared" si="0"/>
        <v>8.0800108071529139E-2</v>
      </c>
      <c r="L36" s="30">
        <f t="shared" si="0"/>
        <v>0.12024211383418537</v>
      </c>
      <c r="M36" s="30">
        <f t="shared" si="0"/>
        <v>0.12323009478361677</v>
      </c>
      <c r="N36" s="30">
        <f t="shared" si="0"/>
        <v>0.13042879473815663</v>
      </c>
      <c r="O36" s="24">
        <f t="shared" si="0"/>
        <v>0.13074768667878586</v>
      </c>
    </row>
    <row r="37" spans="2:15" x14ac:dyDescent="0.35">
      <c r="B37" s="18">
        <v>2052</v>
      </c>
      <c r="C37" s="23">
        <f t="shared" si="1"/>
        <v>0.13940509889840846</v>
      </c>
      <c r="D37" s="30">
        <f t="shared" si="0"/>
        <v>3.1286885674355974E-2</v>
      </c>
      <c r="E37" s="30">
        <f t="shared" si="0"/>
        <v>5.812767186383086E-2</v>
      </c>
      <c r="F37" s="30">
        <f t="shared" si="0"/>
        <v>1.8452666198816213E-2</v>
      </c>
      <c r="G37" s="30">
        <f t="shared" si="0"/>
        <v>1.5447034035761066E-2</v>
      </c>
      <c r="H37" s="30">
        <f t="shared" si="0"/>
        <v>8.2058084450604678E-3</v>
      </c>
      <c r="I37" s="24">
        <f t="shared" si="0"/>
        <v>7.8850326805841916E-3</v>
      </c>
      <c r="J37" s="30">
        <f t="shared" si="0"/>
        <v>0.10811821322405256</v>
      </c>
      <c r="K37" s="30">
        <f t="shared" si="0"/>
        <v>8.1277427034577923E-2</v>
      </c>
      <c r="L37" s="30">
        <f t="shared" si="0"/>
        <v>0.12095243269959233</v>
      </c>
      <c r="M37" s="30">
        <f t="shared" si="0"/>
        <v>0.12395806486264746</v>
      </c>
      <c r="N37" s="30">
        <f t="shared" si="0"/>
        <v>0.13119929045334811</v>
      </c>
      <c r="O37" s="24">
        <f t="shared" si="0"/>
        <v>0.13152006621782433</v>
      </c>
    </row>
    <row r="38" spans="2:15" x14ac:dyDescent="0.35">
      <c r="B38" s="18">
        <v>2053</v>
      </c>
      <c r="C38" s="23">
        <f t="shared" si="1"/>
        <v>0.14022862127774732</v>
      </c>
      <c r="D38" s="30">
        <f t="shared" si="0"/>
        <v>3.1471709979465683E-2</v>
      </c>
      <c r="E38" s="30">
        <f t="shared" si="0"/>
        <v>5.8471055563688326E-2</v>
      </c>
      <c r="F38" s="30">
        <f t="shared" si="0"/>
        <v>1.8561673571525508E-2</v>
      </c>
      <c r="G38" s="30">
        <f t="shared" si="0"/>
        <v>1.5538285921978862E-2</v>
      </c>
      <c r="H38" s="30">
        <f t="shared" si="0"/>
        <v>8.2542834789614862E-3</v>
      </c>
      <c r="I38" s="24">
        <f t="shared" si="0"/>
        <v>7.9316127621277752E-3</v>
      </c>
      <c r="J38" s="30">
        <f t="shared" si="0"/>
        <v>0.1087569112982817</v>
      </c>
      <c r="K38" s="30">
        <f t="shared" si="0"/>
        <v>8.1757565714059316E-2</v>
      </c>
      <c r="L38" s="30">
        <f t="shared" si="0"/>
        <v>0.12166694770622188</v>
      </c>
      <c r="M38" s="30">
        <f t="shared" si="0"/>
        <v>0.12469033535576851</v>
      </c>
      <c r="N38" s="30">
        <f t="shared" si="0"/>
        <v>0.13197433779878595</v>
      </c>
      <c r="O38" s="24">
        <f t="shared" si="0"/>
        <v>0.1322970085156196</v>
      </c>
    </row>
    <row r="39" spans="2:15" x14ac:dyDescent="0.35">
      <c r="B39" s="18">
        <v>2054</v>
      </c>
      <c r="C39" s="23">
        <f t="shared" si="1"/>
        <v>0.14105700853731387</v>
      </c>
      <c r="D39" s="30">
        <f t="shared" si="0"/>
        <v>3.1657626116600952E-2</v>
      </c>
      <c r="E39" s="30">
        <f t="shared" si="0"/>
        <v>5.8816467770133912E-2</v>
      </c>
      <c r="F39" s="30">
        <f t="shared" si="0"/>
        <v>1.8671324894934227E-2</v>
      </c>
      <c r="G39" s="30">
        <f t="shared" si="0"/>
        <v>1.5630076870046267E-2</v>
      </c>
      <c r="H39" s="30">
        <f t="shared" si="0"/>
        <v>8.303044874520521E-3</v>
      </c>
      <c r="I39" s="24">
        <f t="shared" si="0"/>
        <v>7.9784680110783317E-3</v>
      </c>
      <c r="J39" s="30">
        <f t="shared" si="0"/>
        <v>0.109399382420713</v>
      </c>
      <c r="K39" s="30">
        <f t="shared" si="0"/>
        <v>8.2240540767180292E-2</v>
      </c>
      <c r="L39" s="30">
        <f t="shared" si="0"/>
        <v>0.12238568364237973</v>
      </c>
      <c r="M39" s="30">
        <f t="shared" si="0"/>
        <v>0.12542693166726765</v>
      </c>
      <c r="N39" s="30">
        <f t="shared" si="0"/>
        <v>0.13275396366279346</v>
      </c>
      <c r="O39" s="24">
        <f t="shared" si="0"/>
        <v>0.13307854052623561</v>
      </c>
    </row>
    <row r="40" spans="2:15" ht="18" thickBot="1" x14ac:dyDescent="0.4">
      <c r="B40" s="18">
        <v>2055</v>
      </c>
      <c r="C40" s="23">
        <f t="shared" si="1"/>
        <v>0.14189028941592596</v>
      </c>
      <c r="D40" s="30">
        <f t="shared" si="0"/>
        <v>3.1844640535655756E-2</v>
      </c>
      <c r="E40" s="30">
        <f t="shared" si="0"/>
        <v>5.9163920466377598E-2</v>
      </c>
      <c r="F40" s="30">
        <f t="shared" si="0"/>
        <v>1.8781623973119957E-2</v>
      </c>
      <c r="G40" s="30">
        <f t="shared" si="0"/>
        <v>1.5722410064419955E-2</v>
      </c>
      <c r="H40" s="30">
        <f t="shared" si="0"/>
        <v>8.3520943233918662E-3</v>
      </c>
      <c r="I40" s="24">
        <f t="shared" si="0"/>
        <v>8.0256000529611779E-3</v>
      </c>
      <c r="J40" s="30">
        <f t="shared" si="0"/>
        <v>0.11004564888027027</v>
      </c>
      <c r="K40" s="30">
        <f t="shared" ref="K40:O40" si="2">MAX(0,K39*(1+K$51))</f>
        <v>8.2726368949548698E-2</v>
      </c>
      <c r="L40" s="30">
        <f t="shared" si="2"/>
        <v>0.12310866544280608</v>
      </c>
      <c r="M40" s="30">
        <f t="shared" si="2"/>
        <v>0.12616787935150603</v>
      </c>
      <c r="N40" s="30">
        <f t="shared" si="2"/>
        <v>0.1335381950925342</v>
      </c>
      <c r="O40" s="24">
        <f t="shared" si="2"/>
        <v>0.13386468936296483</v>
      </c>
    </row>
    <row r="41" spans="2:15" ht="35.25" thickBot="1" x14ac:dyDescent="0.4">
      <c r="B41" s="2" t="s">
        <v>30</v>
      </c>
      <c r="C41" s="25">
        <f>-PMT($E$43,15,(NPV($E$43,C$7:C$20)+IF(C$6="-",,C$6)),,1)</f>
        <v>0.1131973526078414</v>
      </c>
      <c r="D41" s="25">
        <f t="shared" ref="D41:O41" si="3">-PMT($E$43,15,(NPV($E$43,D$7:D$20)+IF(D$6="-",,D$6)),,1)</f>
        <v>2.5405043701179325E-2</v>
      </c>
      <c r="E41" s="25">
        <f t="shared" si="3"/>
        <v>4.7199841470920934E-2</v>
      </c>
      <c r="F41" s="25">
        <f t="shared" si="3"/>
        <v>1.4983619528754846E-2</v>
      </c>
      <c r="G41" s="25">
        <f t="shared" si="3"/>
        <v>1.2543037322943535E-2</v>
      </c>
      <c r="H41" s="25">
        <f t="shared" si="3"/>
        <v>6.6631407267594327E-3</v>
      </c>
      <c r="I41" s="26">
        <f t="shared" si="3"/>
        <v>6.4026698572833274E-3</v>
      </c>
      <c r="J41" s="25">
        <f t="shared" si="3"/>
        <v>8.7792308906662092E-2</v>
      </c>
      <c r="K41" s="25">
        <f t="shared" si="3"/>
        <v>6.5997511136920484E-2</v>
      </c>
      <c r="L41" s="25">
        <f t="shared" si="3"/>
        <v>9.8213733079086568E-2</v>
      </c>
      <c r="M41" s="25">
        <f t="shared" si="3"/>
        <v>0.10065431528489788</v>
      </c>
      <c r="N41" s="25">
        <f t="shared" si="3"/>
        <v>0.10653421188108195</v>
      </c>
      <c r="O41" s="26">
        <f t="shared" si="3"/>
        <v>0.10679468275055808</v>
      </c>
    </row>
    <row r="43" spans="2:15" x14ac:dyDescent="0.35">
      <c r="B43" s="3" t="s">
        <v>29</v>
      </c>
      <c r="C43" s="3"/>
      <c r="D43" s="3"/>
      <c r="E43" s="17">
        <f>Library!$D$4</f>
        <v>8.0627450980392812E-3</v>
      </c>
    </row>
    <row r="45" spans="2:15" x14ac:dyDescent="0.35">
      <c r="B45" t="s">
        <v>31</v>
      </c>
      <c r="C45" s="32" cm="1">
        <f t="array" ref="C45:C50">TREND(C15:C20)</f>
        <v>0.12294122874302246</v>
      </c>
      <c r="D45" s="32" cm="1">
        <f t="array" ref="D45:D50">TREND(D15:D20)</f>
        <v>2.7591875754493664E-2</v>
      </c>
      <c r="E45" s="32" cm="1">
        <f t="array" ref="E45:E50">TREND(E15:E20)</f>
        <v>5.1262740454840944E-2</v>
      </c>
      <c r="F45" s="32" cm="1">
        <f t="array" ref="F45:F50">TREND(F15:F20)</f>
        <v>1.6273389380976225E-2</v>
      </c>
      <c r="G45" s="32" cm="1">
        <f t="array" ref="G45:G50">TREND(G15:G20)</f>
        <v>1.3622725135582792E-2</v>
      </c>
      <c r="H45" s="32" cm="1">
        <f t="array" ref="H45:H50">TREND(H15:H20)</f>
        <v>7.2366949346723015E-3</v>
      </c>
      <c r="I45" s="32" cm="1">
        <f t="array" ref="I45:I50">TREND(I15:I20)</f>
        <v>6.9538030824565144E-3</v>
      </c>
      <c r="J45" s="32" cm="1">
        <f t="array" ref="J45:J50">TREND(J15:J20)</f>
        <v>9.5349352988528785E-2</v>
      </c>
      <c r="K45" s="32" cm="1">
        <f t="array" ref="K45:K50">TREND(K15:K20)</f>
        <v>7.1678488288181505E-2</v>
      </c>
      <c r="L45" s="32" cm="1">
        <f t="array" ref="L45:L50">TREND(L15:L20)</f>
        <v>0.10666783936204623</v>
      </c>
      <c r="M45" s="32" cm="1">
        <f t="array" ref="M45:M50">TREND(M15:M20)</f>
        <v>0.10931850360743965</v>
      </c>
      <c r="N45" s="32" cm="1">
        <f t="array" ref="N45:N50">TREND(N15:N20)</f>
        <v>0.11570453380835015</v>
      </c>
      <c r="O45" s="32" cm="1">
        <f t="array" ref="O45:O50">TREND(O15:O20)</f>
        <v>0.11598742566056591</v>
      </c>
    </row>
    <row r="46" spans="2:15" x14ac:dyDescent="0.35">
      <c r="B46" t="s">
        <v>32</v>
      </c>
      <c r="C46" s="32">
        <v>0.12367612387954462</v>
      </c>
      <c r="D46" s="32">
        <v>2.7756809320774223E-2</v>
      </c>
      <c r="E46" s="32">
        <v>5.156916929917766E-2</v>
      </c>
      <c r="F46" s="32">
        <v>1.637066541142658E-2</v>
      </c>
      <c r="G46" s="32">
        <v>1.3704156519917202E-2</v>
      </c>
      <c r="H46" s="32">
        <v>7.279953099295835E-3</v>
      </c>
      <c r="I46" s="32">
        <v>6.9953702289530881E-3</v>
      </c>
      <c r="J46" s="32">
        <v>9.5919314558770369E-2</v>
      </c>
      <c r="K46" s="32">
        <v>7.2106954580366936E-2</v>
      </c>
      <c r="L46" s="32">
        <v>0.10730545846811801</v>
      </c>
      <c r="M46" s="32">
        <v>0.10997196735962739</v>
      </c>
      <c r="N46" s="32">
        <v>0.11639617078024876</v>
      </c>
      <c r="O46" s="32">
        <v>0.1166807536505915</v>
      </c>
    </row>
    <row r="47" spans="2:15" x14ac:dyDescent="0.35">
      <c r="B47" t="s">
        <v>33</v>
      </c>
      <c r="C47" s="32">
        <v>0.12441101901606676</v>
      </c>
      <c r="D47" s="32">
        <v>2.7921742887054783E-2</v>
      </c>
      <c r="E47" s="32">
        <v>5.1875598143514369E-2</v>
      </c>
      <c r="F47" s="32">
        <v>1.6467941441876938E-2</v>
      </c>
      <c r="G47" s="32">
        <v>1.3785587904251613E-2</v>
      </c>
      <c r="H47" s="32">
        <v>7.3232112639193686E-3</v>
      </c>
      <c r="I47" s="32">
        <v>7.0369373754496619E-3</v>
      </c>
      <c r="J47" s="32">
        <v>9.6489276129011967E-2</v>
      </c>
      <c r="K47" s="32">
        <v>7.2535420872552381E-2</v>
      </c>
      <c r="L47" s="32">
        <v>0.10794307757418981</v>
      </c>
      <c r="M47" s="32">
        <v>0.11062543111181512</v>
      </c>
      <c r="N47" s="32">
        <v>0.11708780775214737</v>
      </c>
      <c r="O47" s="32">
        <v>0.11737408164061706</v>
      </c>
    </row>
    <row r="48" spans="2:15" x14ac:dyDescent="0.35">
      <c r="B48" t="s">
        <v>34</v>
      </c>
      <c r="C48" s="32">
        <v>0.12514591415258891</v>
      </c>
      <c r="D48" s="32">
        <v>2.8086676453335343E-2</v>
      </c>
      <c r="E48" s="32">
        <v>5.2182026987851085E-2</v>
      </c>
      <c r="F48" s="32">
        <v>1.6565217472327295E-2</v>
      </c>
      <c r="G48" s="32">
        <v>1.3867019288586023E-2</v>
      </c>
      <c r="H48" s="32">
        <v>7.3664694285429022E-3</v>
      </c>
      <c r="I48" s="32">
        <v>7.0785045219462356E-3</v>
      </c>
      <c r="J48" s="32">
        <v>9.705923769925355E-2</v>
      </c>
      <c r="K48" s="32">
        <v>7.2963887164737812E-2</v>
      </c>
      <c r="L48" s="32">
        <v>0.10858069668026159</v>
      </c>
      <c r="M48" s="32">
        <v>0.11127889486400286</v>
      </c>
      <c r="N48" s="32">
        <v>0.11777944472404599</v>
      </c>
      <c r="O48" s="32">
        <v>0.11806740963064263</v>
      </c>
    </row>
    <row r="49" spans="2:15" x14ac:dyDescent="0.35">
      <c r="B49" t="s">
        <v>35</v>
      </c>
      <c r="C49" s="32">
        <v>0.12588080928911105</v>
      </c>
      <c r="D49" s="32">
        <v>2.8251610019615903E-2</v>
      </c>
      <c r="E49" s="32">
        <v>5.2488455832187794E-2</v>
      </c>
      <c r="F49" s="32">
        <v>1.666249350277765E-2</v>
      </c>
      <c r="G49" s="32">
        <v>1.3948450672920434E-2</v>
      </c>
      <c r="H49" s="32">
        <v>7.4097275931664357E-3</v>
      </c>
      <c r="I49" s="32">
        <v>7.1200716684428093E-3</v>
      </c>
      <c r="J49" s="32">
        <v>9.7629199269495134E-2</v>
      </c>
      <c r="K49" s="32">
        <v>7.3392353456923243E-2</v>
      </c>
      <c r="L49" s="32">
        <v>0.10921831578633338</v>
      </c>
      <c r="M49" s="32">
        <v>0.11193235861619059</v>
      </c>
      <c r="N49" s="32">
        <v>0.1184710816959446</v>
      </c>
      <c r="O49" s="32">
        <v>0.11876073762066822</v>
      </c>
    </row>
    <row r="50" spans="2:15" x14ac:dyDescent="0.35">
      <c r="B50" t="s">
        <v>36</v>
      </c>
      <c r="C50" s="32">
        <v>0.12661570442563319</v>
      </c>
      <c r="D50" s="32">
        <v>2.8416543585896462E-2</v>
      </c>
      <c r="E50" s="32">
        <v>5.279488467652451E-2</v>
      </c>
      <c r="F50" s="32">
        <v>1.6759769533228008E-2</v>
      </c>
      <c r="G50" s="32">
        <v>1.4029882057254844E-2</v>
      </c>
      <c r="H50" s="32">
        <v>7.4529857577899684E-3</v>
      </c>
      <c r="I50" s="32">
        <v>7.161638814939383E-3</v>
      </c>
      <c r="J50" s="32">
        <v>9.8199160839736718E-2</v>
      </c>
      <c r="K50" s="32">
        <v>7.3820819749108674E-2</v>
      </c>
      <c r="L50" s="32">
        <v>0.10985593489240517</v>
      </c>
      <c r="M50" s="32">
        <v>0.11258582236837833</v>
      </c>
      <c r="N50" s="32">
        <v>0.11916271866784321</v>
      </c>
      <c r="O50" s="32">
        <v>0.11945406561069379</v>
      </c>
    </row>
    <row r="51" spans="2:15" x14ac:dyDescent="0.35">
      <c r="B51" t="s">
        <v>37</v>
      </c>
      <c r="C51" s="33">
        <f>IFERROR((C50/C45)^(1/5)-1,0)</f>
        <v>5.9074050077536633E-3</v>
      </c>
      <c r="D51" s="33">
        <f t="shared" ref="D51:O51" si="4">IFERROR((D50/D45)^(1/5)-1,0)</f>
        <v>5.9074050077536633E-3</v>
      </c>
      <c r="E51" s="33">
        <f t="shared" si="4"/>
        <v>5.9074050077538853E-3</v>
      </c>
      <c r="F51" s="33">
        <f t="shared" si="4"/>
        <v>5.9074050077536633E-3</v>
      </c>
      <c r="G51" s="33">
        <f t="shared" si="4"/>
        <v>5.9074050077536633E-3</v>
      </c>
      <c r="H51" s="33">
        <f t="shared" si="4"/>
        <v>5.9074050077536633E-3</v>
      </c>
      <c r="I51" s="33">
        <f t="shared" si="4"/>
        <v>5.9074050077536633E-3</v>
      </c>
      <c r="J51" s="33">
        <f t="shared" si="4"/>
        <v>5.9074050077536633E-3</v>
      </c>
      <c r="K51" s="33">
        <f t="shared" si="4"/>
        <v>5.9074050077536633E-3</v>
      </c>
      <c r="L51" s="33">
        <f t="shared" si="4"/>
        <v>5.9074050077536633E-3</v>
      </c>
      <c r="M51" s="33">
        <f t="shared" si="4"/>
        <v>5.9074050077536633E-3</v>
      </c>
      <c r="N51" s="33">
        <f t="shared" si="4"/>
        <v>5.9074050077536633E-3</v>
      </c>
      <c r="O51" s="33">
        <f t="shared" si="4"/>
        <v>5.9074050077536633E-3</v>
      </c>
    </row>
  </sheetData>
  <mergeCells count="3">
    <mergeCell ref="B4:B5"/>
    <mergeCell ref="C4:I4"/>
    <mergeCell ref="J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0946-000D-4E08-B14F-7344D48EA269}">
  <dimension ref="B2:O75"/>
  <sheetViews>
    <sheetView topLeftCell="A12" zoomScale="85" zoomScaleNormal="85" workbookViewId="0">
      <selection activeCell="C6" sqref="C6"/>
    </sheetView>
  </sheetViews>
  <sheetFormatPr defaultRowHeight="17.25" x14ac:dyDescent="0.35"/>
  <cols>
    <col min="2" max="2" width="12" customWidth="1"/>
  </cols>
  <sheetData>
    <row r="2" spans="2:15" ht="21.75" x14ac:dyDescent="0.45">
      <c r="B2" s="1" t="s">
        <v>40</v>
      </c>
    </row>
    <row r="3" spans="2:15" ht="18" thickBot="1" x14ac:dyDescent="0.4"/>
    <row r="4" spans="2:15" ht="18" thickBot="1" x14ac:dyDescent="0.4">
      <c r="B4" s="56" t="s">
        <v>0</v>
      </c>
      <c r="C4" s="58" t="s">
        <v>12</v>
      </c>
      <c r="D4" s="59"/>
      <c r="E4" s="59"/>
      <c r="F4" s="59"/>
      <c r="G4" s="59"/>
      <c r="H4" s="59"/>
      <c r="I4" s="60"/>
      <c r="J4" s="61" t="s">
        <v>13</v>
      </c>
      <c r="K4" s="62"/>
      <c r="L4" s="62"/>
      <c r="M4" s="62"/>
      <c r="N4" s="62"/>
      <c r="O4" s="63"/>
    </row>
    <row r="5" spans="2:15" ht="18" thickBot="1" x14ac:dyDescent="0.4">
      <c r="B5" s="57"/>
      <c r="C5" s="27" t="s">
        <v>45</v>
      </c>
      <c r="D5" s="28" t="s">
        <v>14</v>
      </c>
      <c r="E5" s="28" t="s">
        <v>15</v>
      </c>
      <c r="F5" s="28" t="s">
        <v>16</v>
      </c>
      <c r="G5" s="28" t="s">
        <v>17</v>
      </c>
      <c r="H5" s="28" t="s">
        <v>18</v>
      </c>
      <c r="I5" s="29" t="s">
        <v>19</v>
      </c>
      <c r="J5" s="28" t="s">
        <v>14</v>
      </c>
      <c r="K5" s="28" t="s">
        <v>15</v>
      </c>
      <c r="L5" s="28" t="s">
        <v>16</v>
      </c>
      <c r="M5" s="28" t="s">
        <v>17</v>
      </c>
      <c r="N5" s="28" t="s">
        <v>18</v>
      </c>
      <c r="O5" s="29" t="s">
        <v>19</v>
      </c>
    </row>
    <row r="6" spans="2:15" x14ac:dyDescent="0.35">
      <c r="B6" s="19">
        <v>2021</v>
      </c>
      <c r="C6" s="20">
        <v>9.8773137095372748E-2</v>
      </c>
      <c r="D6" s="21">
        <v>2.2167796389230176E-2</v>
      </c>
      <c r="E6" s="21">
        <v>4.1185383801671895E-2</v>
      </c>
      <c r="F6" s="21">
        <v>1.3074326137518568E-2</v>
      </c>
      <c r="G6" s="21">
        <v>1.0944736043284966E-2</v>
      </c>
      <c r="H6" s="21">
        <v>5.8140874969931089E-3</v>
      </c>
      <c r="I6" s="22">
        <v>5.5868072266740312E-3</v>
      </c>
      <c r="J6" s="21">
        <v>7.6605340706142569E-2</v>
      </c>
      <c r="K6" s="21">
        <v>5.7587753293700854E-2</v>
      </c>
      <c r="L6" s="21">
        <v>8.5698810957854185E-2</v>
      </c>
      <c r="M6" s="21">
        <v>8.7828401052087779E-2</v>
      </c>
      <c r="N6" s="21">
        <v>9.2959049598379639E-2</v>
      </c>
      <c r="O6" s="22">
        <v>9.3186329868698722E-2</v>
      </c>
    </row>
    <row r="7" spans="2:15" x14ac:dyDescent="0.35">
      <c r="B7" s="18">
        <v>2022</v>
      </c>
      <c r="C7" s="23">
        <v>0.10623189098405425</v>
      </c>
      <c r="D7" s="30">
        <v>2.3841775189377204E-2</v>
      </c>
      <c r="E7" s="30">
        <v>4.429545654635899E-2</v>
      </c>
      <c r="F7" s="30">
        <v>1.406162069743465E-2</v>
      </c>
      <c r="G7" s="30">
        <v>1.1771216753770252E-2</v>
      </c>
      <c r="H7" s="30">
        <v>6.2531324539783165E-3</v>
      </c>
      <c r="I7" s="24">
        <v>6.0086893431348333E-3</v>
      </c>
      <c r="J7" s="30">
        <v>8.2390115794677046E-2</v>
      </c>
      <c r="K7" s="30">
        <v>6.1936434437695261E-2</v>
      </c>
      <c r="L7" s="30">
        <v>9.2170270286619602E-2</v>
      </c>
      <c r="M7" s="30">
        <v>9.4460674230283995E-2</v>
      </c>
      <c r="N7" s="30">
        <v>9.9978758530075929E-2</v>
      </c>
      <c r="O7" s="24">
        <v>0.10022320164091941</v>
      </c>
    </row>
    <row r="8" spans="2:15" x14ac:dyDescent="0.35">
      <c r="B8" s="18">
        <v>2023</v>
      </c>
      <c r="C8" s="23">
        <v>0.11663993464536485</v>
      </c>
      <c r="D8" s="30">
        <v>2.6177667310241712E-2</v>
      </c>
      <c r="E8" s="30">
        <v>4.8635293119553308E-2</v>
      </c>
      <c r="F8" s="30">
        <v>1.5439304562533659E-2</v>
      </c>
      <c r="G8" s="30">
        <v>1.2924498849994836E-2</v>
      </c>
      <c r="H8" s="30">
        <v>6.8657815840849597E-3</v>
      </c>
      <c r="I8" s="24">
        <v>6.597389218956363E-3</v>
      </c>
      <c r="J8" s="30">
        <v>9.0462267335123137E-2</v>
      </c>
      <c r="K8" s="30">
        <v>6.8004641525811538E-2</v>
      </c>
      <c r="L8" s="30">
        <v>0.10120063008283119</v>
      </c>
      <c r="M8" s="30">
        <v>0.10371543579537001</v>
      </c>
      <c r="N8" s="30">
        <v>0.10977415306127988</v>
      </c>
      <c r="O8" s="24">
        <v>0.11004254542640848</v>
      </c>
    </row>
    <row r="9" spans="2:15" x14ac:dyDescent="0.35">
      <c r="B9" s="18">
        <v>2024</v>
      </c>
      <c r="C9" s="23">
        <v>0.12300932843377414</v>
      </c>
      <c r="D9" s="30">
        <v>2.7607159465461512E-2</v>
      </c>
      <c r="E9" s="30">
        <v>5.1291135947612171E-2</v>
      </c>
      <c r="F9" s="30">
        <v>1.6282403548116546E-2</v>
      </c>
      <c r="G9" s="30">
        <v>1.3630271044944636E-2</v>
      </c>
      <c r="H9" s="30">
        <v>7.2407034897530829E-3</v>
      </c>
      <c r="I9" s="24">
        <v>6.9576549378861799E-3</v>
      </c>
      <c r="J9" s="30">
        <v>9.5402168968312634E-2</v>
      </c>
      <c r="K9" s="30">
        <v>7.1718192486161972E-2</v>
      </c>
      <c r="L9" s="30">
        <v>0.1067269248856576</v>
      </c>
      <c r="M9" s="30">
        <v>0.10937905738882951</v>
      </c>
      <c r="N9" s="30">
        <v>0.11576862494402106</v>
      </c>
      <c r="O9" s="24">
        <v>0.11605167349588796</v>
      </c>
    </row>
    <row r="10" spans="2:15" x14ac:dyDescent="0.35">
      <c r="B10" s="18">
        <v>2025</v>
      </c>
      <c r="C10" s="23">
        <v>0.12826045023746888</v>
      </c>
      <c r="D10" s="30">
        <v>2.8785676240188969E-2</v>
      </c>
      <c r="E10" s="30">
        <v>5.3480693485565757E-2</v>
      </c>
      <c r="F10" s="30">
        <v>1.6977479973430937E-2</v>
      </c>
      <c r="G10" s="30">
        <v>1.4212131090728984E-2</v>
      </c>
      <c r="H10" s="30">
        <v>7.5498005025833037E-3</v>
      </c>
      <c r="I10" s="24">
        <v>7.2546689449709215E-3</v>
      </c>
      <c r="J10" s="30">
        <v>9.9474773997279914E-2</v>
      </c>
      <c r="K10" s="30">
        <v>7.4779756751903126E-2</v>
      </c>
      <c r="L10" s="30">
        <v>0.11128297026403794</v>
      </c>
      <c r="M10" s="30">
        <v>0.11404831914673989</v>
      </c>
      <c r="N10" s="30">
        <v>0.12071064973488557</v>
      </c>
      <c r="O10" s="24">
        <v>0.12100578129249795</v>
      </c>
    </row>
    <row r="11" spans="2:15" x14ac:dyDescent="0.35">
      <c r="B11" s="18">
        <v>2026</v>
      </c>
      <c r="C11" s="23">
        <v>0.13121931730480038</v>
      </c>
      <c r="D11" s="30">
        <v>2.9449739006850616E-2</v>
      </c>
      <c r="E11" s="30">
        <v>5.4714450753683183E-2</v>
      </c>
      <c r="F11" s="30">
        <v>1.7369136998543963E-2</v>
      </c>
      <c r="G11" s="30">
        <v>1.4539993705924074E-2</v>
      </c>
      <c r="H11" s="30">
        <v>7.7239684244224775E-3</v>
      </c>
      <c r="I11" s="24">
        <v>7.422028415376058E-3</v>
      </c>
      <c r="J11" s="30">
        <v>0.10176957829794976</v>
      </c>
      <c r="K11" s="30">
        <v>7.6504866551117198E-2</v>
      </c>
      <c r="L11" s="30">
        <v>0.11385018030625642</v>
      </c>
      <c r="M11" s="30">
        <v>0.11667932359887631</v>
      </c>
      <c r="N11" s="30">
        <v>0.1234953488803779</v>
      </c>
      <c r="O11" s="24">
        <v>0.12379728888942432</v>
      </c>
    </row>
    <row r="12" spans="2:15" x14ac:dyDescent="0.35">
      <c r="B12" s="18">
        <v>2027</v>
      </c>
      <c r="C12" s="23">
        <v>0.13474561729286097</v>
      </c>
      <c r="D12" s="30">
        <v>3.0241151555256293E-2</v>
      </c>
      <c r="E12" s="30">
        <v>5.6184810232777938E-2</v>
      </c>
      <c r="F12" s="30">
        <v>1.7835903545182198E-2</v>
      </c>
      <c r="G12" s="30">
        <v>1.4930731751851445E-2</v>
      </c>
      <c r="H12" s="30">
        <v>7.9315371751389144E-3</v>
      </c>
      <c r="I12" s="24">
        <v>7.6214830326541824E-3</v>
      </c>
      <c r="J12" s="30">
        <v>0.10450446573760468</v>
      </c>
      <c r="K12" s="30">
        <v>7.8560807060083032E-2</v>
      </c>
      <c r="L12" s="30">
        <v>0.11690971374767878</v>
      </c>
      <c r="M12" s="30">
        <v>0.11981488554100952</v>
      </c>
      <c r="N12" s="30">
        <v>0.12681408011772205</v>
      </c>
      <c r="O12" s="24">
        <v>0.1271241342602068</v>
      </c>
    </row>
    <row r="13" spans="2:15" x14ac:dyDescent="0.35">
      <c r="B13" s="18">
        <v>2028</v>
      </c>
      <c r="C13" s="23">
        <v>0.13834986971745927</v>
      </c>
      <c r="D13" s="30">
        <v>3.105005908045453E-2</v>
      </c>
      <c r="E13" s="30">
        <v>5.7687673498949744E-2</v>
      </c>
      <c r="F13" s="30">
        <v>1.831298843958663E-2</v>
      </c>
      <c r="G13" s="30">
        <v>1.5330107458451798E-2</v>
      </c>
      <c r="H13" s="30">
        <v>8.1436944435430755E-3</v>
      </c>
      <c r="I13" s="24">
        <v>7.8253467964734934E-3</v>
      </c>
      <c r="J13" s="30">
        <v>0.10729981063700475</v>
      </c>
      <c r="K13" s="30">
        <v>8.0662196218509535E-2</v>
      </c>
      <c r="L13" s="30">
        <v>0.12003688127787264</v>
      </c>
      <c r="M13" s="30">
        <v>0.12301976225900747</v>
      </c>
      <c r="N13" s="30">
        <v>0.1302061752739162</v>
      </c>
      <c r="O13" s="24">
        <v>0.13052452292098579</v>
      </c>
    </row>
    <row r="14" spans="2:15" x14ac:dyDescent="0.35">
      <c r="B14" s="18">
        <v>2029</v>
      </c>
      <c r="C14" s="23">
        <v>0.14018753008359092</v>
      </c>
      <c r="D14" s="30">
        <v>3.1462487824006839E-2</v>
      </c>
      <c r="E14" s="30">
        <v>5.8453921789749418E-2</v>
      </c>
      <c r="F14" s="30">
        <v>1.8556234444151595E-2</v>
      </c>
      <c r="G14" s="30">
        <v>1.5533732737915151E-2</v>
      </c>
      <c r="H14" s="30">
        <v>8.2518647261992737E-3</v>
      </c>
      <c r="I14" s="24">
        <v>7.9292885615686263E-3</v>
      </c>
      <c r="J14" s="30">
        <v>0.10872504225958407</v>
      </c>
      <c r="K14" s="30">
        <v>8.1733608293841492E-2</v>
      </c>
      <c r="L14" s="30">
        <v>0.12163129563943932</v>
      </c>
      <c r="M14" s="30">
        <v>0.12465379734567576</v>
      </c>
      <c r="N14" s="30">
        <v>0.13193566535739165</v>
      </c>
      <c r="O14" s="24">
        <v>0.13225824152202229</v>
      </c>
    </row>
    <row r="15" spans="2:15" x14ac:dyDescent="0.35">
      <c r="B15" s="18">
        <v>2030</v>
      </c>
      <c r="C15" s="23">
        <v>0.14321649006395362</v>
      </c>
      <c r="D15" s="30">
        <v>3.2142281643362532E-2</v>
      </c>
      <c r="E15" s="30">
        <v>5.9716905663499305E-2</v>
      </c>
      <c r="F15" s="30">
        <v>1.8957169473708423E-2</v>
      </c>
      <c r="G15" s="30">
        <v>1.5869362125070622E-2</v>
      </c>
      <c r="H15" s="30">
        <v>8.4301585302496082E-3</v>
      </c>
      <c r="I15" s="24">
        <v>8.1006126280631138E-3</v>
      </c>
      <c r="J15" s="30">
        <v>0.1110742084205911</v>
      </c>
      <c r="K15" s="30">
        <v>8.3499584400454324E-2</v>
      </c>
      <c r="L15" s="30">
        <v>0.12425932059024519</v>
      </c>
      <c r="M15" s="30">
        <v>0.127347127938883</v>
      </c>
      <c r="N15" s="30">
        <v>0.13478633153370401</v>
      </c>
      <c r="O15" s="24">
        <v>0.13511587743589051</v>
      </c>
    </row>
    <row r="16" spans="2:15" x14ac:dyDescent="0.35">
      <c r="B16" s="18">
        <v>2031</v>
      </c>
      <c r="C16" s="23">
        <v>0.14449543076379692</v>
      </c>
      <c r="D16" s="30">
        <v>3.2429316133323609E-2</v>
      </c>
      <c r="E16" s="30">
        <v>6.0250184904511631E-2</v>
      </c>
      <c r="F16" s="30">
        <v>1.9126459306065897E-2</v>
      </c>
      <c r="G16" s="30">
        <v>1.6011077461714058E-2</v>
      </c>
      <c r="H16" s="30">
        <v>8.5054408727064917E-3</v>
      </c>
      <c r="I16" s="24">
        <v>8.1729520854752317E-3</v>
      </c>
      <c r="J16" s="30">
        <v>0.11206611463047331</v>
      </c>
      <c r="K16" s="30">
        <v>8.4245245859285292E-2</v>
      </c>
      <c r="L16" s="30">
        <v>0.12536897145773102</v>
      </c>
      <c r="M16" s="30">
        <v>0.12848435330208285</v>
      </c>
      <c r="N16" s="30">
        <v>0.13598998989109043</v>
      </c>
      <c r="O16" s="24">
        <v>0.1363224786783217</v>
      </c>
    </row>
    <row r="17" spans="2:15" x14ac:dyDescent="0.35">
      <c r="B17" s="18">
        <v>2032</v>
      </c>
      <c r="C17" s="23">
        <v>0.14628834454415959</v>
      </c>
      <c r="D17" s="30">
        <v>3.2831702336650816E-2</v>
      </c>
      <c r="E17" s="30">
        <v>6.0997775234625802E-2</v>
      </c>
      <c r="F17" s="30">
        <v>1.936378232921012E-2</v>
      </c>
      <c r="G17" s="30">
        <v>1.6209744514836914E-2</v>
      </c>
      <c r="H17" s="30">
        <v>8.6109772351238168E-3</v>
      </c>
      <c r="I17" s="24">
        <v>8.2743628937121099E-3</v>
      </c>
      <c r="J17" s="30">
        <v>0.11345664220750878</v>
      </c>
      <c r="K17" s="30">
        <v>8.5290569309533798E-2</v>
      </c>
      <c r="L17" s="30">
        <v>0.12692456221494947</v>
      </c>
      <c r="M17" s="30">
        <v>0.13007860002932267</v>
      </c>
      <c r="N17" s="30">
        <v>0.13767736730903576</v>
      </c>
      <c r="O17" s="24">
        <v>0.13801398165044748</v>
      </c>
    </row>
    <row r="18" spans="2:15" x14ac:dyDescent="0.35">
      <c r="B18" s="18">
        <v>2033</v>
      </c>
      <c r="C18" s="23">
        <v>0.14673614136249902</v>
      </c>
      <c r="D18" s="30">
        <v>3.2932202016873677E-2</v>
      </c>
      <c r="E18" s="30">
        <v>6.11844928419715E-2</v>
      </c>
      <c r="F18" s="30">
        <v>1.942305595176055E-2</v>
      </c>
      <c r="G18" s="30">
        <v>1.6259363450935052E-2</v>
      </c>
      <c r="H18" s="30">
        <v>8.6373359188637762E-3</v>
      </c>
      <c r="I18" s="24">
        <v>8.299691182094452E-3</v>
      </c>
      <c r="J18" s="30">
        <v>0.11380393934562534</v>
      </c>
      <c r="K18" s="30">
        <v>8.5551648520527518E-2</v>
      </c>
      <c r="L18" s="30">
        <v>0.12731308541073846</v>
      </c>
      <c r="M18" s="30">
        <v>0.13047677791156398</v>
      </c>
      <c r="N18" s="30">
        <v>0.13809880544363523</v>
      </c>
      <c r="O18" s="24">
        <v>0.13843645018040457</v>
      </c>
    </row>
    <row r="19" spans="2:15" x14ac:dyDescent="0.35">
      <c r="B19" s="18">
        <v>2034</v>
      </c>
      <c r="C19" s="23">
        <v>0.14725810135998899</v>
      </c>
      <c r="D19" s="30">
        <v>3.3049346245435623E-2</v>
      </c>
      <c r="E19" s="30">
        <v>6.1402134231704701E-2</v>
      </c>
      <c r="F19" s="30">
        <v>1.9492146348589125E-2</v>
      </c>
      <c r="G19" s="30">
        <v>1.6317200172190197E-2</v>
      </c>
      <c r="H19" s="30">
        <v>8.6680600730678348E-3</v>
      </c>
      <c r="I19" s="24">
        <v>8.3292142890015047E-3</v>
      </c>
      <c r="J19" s="30">
        <v>0.11420875511455336</v>
      </c>
      <c r="K19" s="30">
        <v>8.5855967128284277E-2</v>
      </c>
      <c r="L19" s="30">
        <v>0.12776595501139987</v>
      </c>
      <c r="M19" s="30">
        <v>0.13094090118779877</v>
      </c>
      <c r="N19" s="30">
        <v>0.13859004128692115</v>
      </c>
      <c r="O19" s="24">
        <v>0.13892888707098749</v>
      </c>
    </row>
    <row r="20" spans="2:15" x14ac:dyDescent="0.35">
      <c r="B20" s="18">
        <v>2035</v>
      </c>
      <c r="C20" s="23">
        <v>0.14748492161548124</v>
      </c>
      <c r="D20" s="30">
        <v>3.3100251839695019E-2</v>
      </c>
      <c r="E20" s="30">
        <v>6.1496711356124882E-2</v>
      </c>
      <c r="F20" s="30">
        <v>1.9522169916556163E-2</v>
      </c>
      <c r="G20" s="30">
        <v>1.6342333400703898E-2</v>
      </c>
      <c r="H20" s="30">
        <v>8.6814114037059315E-3</v>
      </c>
      <c r="I20" s="24">
        <v>8.3420436986953242E-3</v>
      </c>
      <c r="J20" s="30">
        <v>0.11438466977578622</v>
      </c>
      <c r="K20" s="30">
        <v>8.5988210259356351E-2</v>
      </c>
      <c r="L20" s="30">
        <v>0.12796275169892507</v>
      </c>
      <c r="M20" s="30">
        <v>0.13114258821477734</v>
      </c>
      <c r="N20" s="30">
        <v>0.13880351021177531</v>
      </c>
      <c r="O20" s="24">
        <v>0.13914287791678592</v>
      </c>
    </row>
    <row r="21" spans="2:15" x14ac:dyDescent="0.35">
      <c r="B21" s="36">
        <v>2036</v>
      </c>
      <c r="C21" s="37">
        <f>MAX(0,C20*(1+C$51))</f>
        <v>0.14835617478000068</v>
      </c>
      <c r="D21" s="38">
        <f t="shared" ref="D21:O40" si="0">MAX(0,D20*(1+D$51))</f>
        <v>3.3295788433170742E-2</v>
      </c>
      <c r="E21" s="38">
        <f t="shared" si="0"/>
        <v>6.1859997336750433E-2</v>
      </c>
      <c r="F21" s="38">
        <f t="shared" si="0"/>
        <v>1.9637495280883446E-2</v>
      </c>
      <c r="G21" s="38">
        <f t="shared" si="0"/>
        <v>1.6438874182873597E-2</v>
      </c>
      <c r="H21" s="38">
        <f t="shared" si="0"/>
        <v>8.7326960169065559E-3</v>
      </c>
      <c r="I21" s="39">
        <f t="shared" si="0"/>
        <v>8.3913235294158974E-3</v>
      </c>
      <c r="J21" s="38">
        <f t="shared" si="0"/>
        <v>0.11506038634682995</v>
      </c>
      <c r="K21" s="38">
        <f t="shared" si="0"/>
        <v>8.6496177443250249E-2</v>
      </c>
      <c r="L21" s="38">
        <f t="shared" si="0"/>
        <v>0.12871867949911725</v>
      </c>
      <c r="M21" s="38">
        <f t="shared" si="0"/>
        <v>0.13191730059712709</v>
      </c>
      <c r="N21" s="38">
        <f t="shared" si="0"/>
        <v>0.13962347876309414</v>
      </c>
      <c r="O21" s="39">
        <f t="shared" si="0"/>
        <v>0.1399648512505848</v>
      </c>
    </row>
    <row r="22" spans="2:15" x14ac:dyDescent="0.35">
      <c r="B22" s="18">
        <v>2037</v>
      </c>
      <c r="C22" s="23">
        <f t="shared" ref="C22:C40" si="1">MAX(0,C21*(1+C$51))</f>
        <v>0.14923257478982724</v>
      </c>
      <c r="D22" s="30">
        <f t="shared" si="0"/>
        <v>3.3492480140497959E-2</v>
      </c>
      <c r="E22" s="30">
        <f t="shared" si="0"/>
        <v>6.222542939479718E-2</v>
      </c>
      <c r="F22" s="30">
        <f t="shared" si="0"/>
        <v>1.9753501918845475E-2</v>
      </c>
      <c r="G22" s="30">
        <f t="shared" si="0"/>
        <v>1.6535985270543337E-2</v>
      </c>
      <c r="H22" s="30">
        <f t="shared" si="0"/>
        <v>8.7842835890880218E-3</v>
      </c>
      <c r="I22" s="24">
        <f t="shared" si="0"/>
        <v>8.4408944760552499E-3</v>
      </c>
      <c r="J22" s="30">
        <f t="shared" si="0"/>
        <v>0.11574009464932929</v>
      </c>
      <c r="K22" s="30">
        <f t="shared" si="0"/>
        <v>8.7007145395030058E-2</v>
      </c>
      <c r="L22" s="30">
        <f t="shared" si="0"/>
        <v>0.12947907287098179</v>
      </c>
      <c r="M22" s="30">
        <f t="shared" si="0"/>
        <v>0.1326965895192839</v>
      </c>
      <c r="N22" s="30">
        <f t="shared" si="0"/>
        <v>0.14044829120073923</v>
      </c>
      <c r="O22" s="24">
        <f t="shared" si="0"/>
        <v>0.14079168031377201</v>
      </c>
    </row>
    <row r="23" spans="2:15" x14ac:dyDescent="0.35">
      <c r="B23" s="18">
        <v>2038</v>
      </c>
      <c r="C23" s="23">
        <f t="shared" si="1"/>
        <v>0.15011415204946063</v>
      </c>
      <c r="D23" s="30">
        <f t="shared" si="0"/>
        <v>3.3690333785402024E-2</v>
      </c>
      <c r="E23" s="30">
        <f t="shared" si="0"/>
        <v>6.2593020208013633E-2</v>
      </c>
      <c r="F23" s="30">
        <f t="shared" si="0"/>
        <v>1.9870193855001536E-2</v>
      </c>
      <c r="G23" s="30">
        <f t="shared" si="0"/>
        <v>1.6633670032738686E-2</v>
      </c>
      <c r="H23" s="30">
        <f t="shared" si="0"/>
        <v>8.8361759099517302E-3</v>
      </c>
      <c r="I23" s="24">
        <f t="shared" si="0"/>
        <v>8.4907582583530188E-3</v>
      </c>
      <c r="J23" s="30">
        <f t="shared" si="0"/>
        <v>0.11642381826405862</v>
      </c>
      <c r="K23" s="30">
        <f t="shared" si="0"/>
        <v>8.7521131841447011E-2</v>
      </c>
      <c r="L23" s="30">
        <f t="shared" si="0"/>
        <v>0.13024395819445914</v>
      </c>
      <c r="M23" s="30">
        <f t="shared" si="0"/>
        <v>0.13348048201672194</v>
      </c>
      <c r="N23" s="30">
        <f t="shared" si="0"/>
        <v>0.14127797613950893</v>
      </c>
      <c r="O23" s="24">
        <f t="shared" si="0"/>
        <v>0.14162339379110764</v>
      </c>
    </row>
    <row r="24" spans="2:15" x14ac:dyDescent="0.35">
      <c r="B24" s="18">
        <v>2039</v>
      </c>
      <c r="C24" s="23">
        <f t="shared" si="1"/>
        <v>0.1510009371430123</v>
      </c>
      <c r="D24" s="30">
        <f t="shared" si="0"/>
        <v>3.3889356231918799E-2</v>
      </c>
      <c r="E24" s="30">
        <f t="shared" si="0"/>
        <v>6.2962782529040875E-2</v>
      </c>
      <c r="F24" s="30">
        <f t="shared" si="0"/>
        <v>1.998757513768561E-2</v>
      </c>
      <c r="G24" s="30">
        <f t="shared" si="0"/>
        <v>1.6731931858387408E-2</v>
      </c>
      <c r="H24" s="30">
        <f t="shared" si="0"/>
        <v>8.8883747797715729E-3</v>
      </c>
      <c r="I24" s="24">
        <f t="shared" si="0"/>
        <v>8.5409166062080395E-3</v>
      </c>
      <c r="J24" s="30">
        <f t="shared" si="0"/>
        <v>0.11711158091109353</v>
      </c>
      <c r="K24" s="30">
        <f t="shared" si="0"/>
        <v>8.803815461397145E-2</v>
      </c>
      <c r="L24" s="30">
        <f t="shared" si="0"/>
        <v>0.13101336200532673</v>
      </c>
      <c r="M24" s="30">
        <f t="shared" si="0"/>
        <v>0.1342690052846249</v>
      </c>
      <c r="N24" s="30">
        <f t="shared" si="0"/>
        <v>0.14211256236324077</v>
      </c>
      <c r="O24" s="24">
        <f t="shared" si="0"/>
        <v>0.14246002053680429</v>
      </c>
    </row>
    <row r="25" spans="2:15" x14ac:dyDescent="0.35">
      <c r="B25" s="18">
        <v>2040</v>
      </c>
      <c r="C25" s="23">
        <f t="shared" si="1"/>
        <v>0.15189296083526643</v>
      </c>
      <c r="D25" s="30">
        <f t="shared" si="0"/>
        <v>3.4089554384632785E-2</v>
      </c>
      <c r="E25" s="30">
        <f t="shared" si="0"/>
        <v>6.3334729185855032E-2</v>
      </c>
      <c r="F25" s="30">
        <f t="shared" si="0"/>
        <v>2.0105649839146828E-2</v>
      </c>
      <c r="G25" s="30">
        <f t="shared" si="0"/>
        <v>1.683077415643704E-2</v>
      </c>
      <c r="H25" s="30">
        <f t="shared" si="0"/>
        <v>8.9408820094563895E-3</v>
      </c>
      <c r="I25" s="24">
        <f t="shared" si="0"/>
        <v>8.5913712597383597E-3</v>
      </c>
      <c r="J25" s="30">
        <f t="shared" si="0"/>
        <v>0.11780340645063367</v>
      </c>
      <c r="K25" s="30">
        <f t="shared" si="0"/>
        <v>8.8558231649411415E-2</v>
      </c>
      <c r="L25" s="30">
        <f t="shared" si="0"/>
        <v>0.13178731099611965</v>
      </c>
      <c r="M25" s="30">
        <f t="shared" si="0"/>
        <v>0.13506218667882941</v>
      </c>
      <c r="N25" s="30">
        <f t="shared" si="0"/>
        <v>0.14295207882581007</v>
      </c>
      <c r="O25" s="24">
        <f t="shared" si="0"/>
        <v>0.1433015895755281</v>
      </c>
    </row>
    <row r="26" spans="2:15" x14ac:dyDescent="0.35">
      <c r="B26" s="18">
        <v>2041</v>
      </c>
      <c r="C26" s="23">
        <f t="shared" si="1"/>
        <v>0.15279025407274721</v>
      </c>
      <c r="D26" s="30">
        <f t="shared" si="0"/>
        <v>3.4290935188916655E-2</v>
      </c>
      <c r="E26" s="30">
        <f t="shared" si="0"/>
        <v>6.3708873082212278E-2</v>
      </c>
      <c r="F26" s="30">
        <f t="shared" si="0"/>
        <v>2.0224422055690746E-2</v>
      </c>
      <c r="G26" s="30">
        <f t="shared" si="0"/>
        <v>1.6930200355973146E-2</v>
      </c>
      <c r="H26" s="30">
        <f t="shared" si="0"/>
        <v>8.9936994206127885E-3</v>
      </c>
      <c r="I26" s="24">
        <f t="shared" si="0"/>
        <v>8.6421239693416085E-3</v>
      </c>
      <c r="J26" s="30">
        <f t="shared" si="0"/>
        <v>0.11849931888383058</v>
      </c>
      <c r="K26" s="30">
        <f t="shared" si="0"/>
        <v>8.9081380990534961E-2</v>
      </c>
      <c r="L26" s="30">
        <f t="shared" si="0"/>
        <v>0.13256583201705652</v>
      </c>
      <c r="M26" s="30">
        <f t="shared" si="0"/>
        <v>0.13586005371677409</v>
      </c>
      <c r="N26" s="30">
        <f t="shared" si="0"/>
        <v>0.14379655465213445</v>
      </c>
      <c r="O26" s="24">
        <f t="shared" si="0"/>
        <v>0.14414813010340563</v>
      </c>
    </row>
    <row r="27" spans="2:15" x14ac:dyDescent="0.35">
      <c r="B27" s="18">
        <v>2042</v>
      </c>
      <c r="C27" s="23">
        <f t="shared" si="1"/>
        <v>0.15369284798479252</v>
      </c>
      <c r="D27" s="30">
        <f t="shared" si="0"/>
        <v>3.4493505631172219E-2</v>
      </c>
      <c r="E27" s="30">
        <f t="shared" si="0"/>
        <v>6.4085227198096478E-2</v>
      </c>
      <c r="F27" s="30">
        <f t="shared" si="0"/>
        <v>2.0343895907821458E-2</v>
      </c>
      <c r="G27" s="30">
        <f t="shared" si="0"/>
        <v>1.7030213906338295E-2</v>
      </c>
      <c r="H27" s="30">
        <f t="shared" si="0"/>
        <v>9.0468288456083505E-3</v>
      </c>
      <c r="I27" s="24">
        <f t="shared" si="0"/>
        <v>8.693176495755725E-3</v>
      </c>
      <c r="J27" s="30">
        <f t="shared" si="0"/>
        <v>0.11919934235362033</v>
      </c>
      <c r="K27" s="30">
        <f t="shared" si="0"/>
        <v>8.9607620786696054E-2</v>
      </c>
      <c r="L27" s="30">
        <f t="shared" si="0"/>
        <v>0.13334895207697112</v>
      </c>
      <c r="M27" s="30">
        <f t="shared" si="0"/>
        <v>0.13666263407845425</v>
      </c>
      <c r="N27" s="30">
        <f t="shared" si="0"/>
        <v>0.14464601913918421</v>
      </c>
      <c r="O27" s="24">
        <f t="shared" si="0"/>
        <v>0.14499967148903681</v>
      </c>
    </row>
    <row r="28" spans="2:15" x14ac:dyDescent="0.35">
      <c r="B28" s="18">
        <v>2043</v>
      </c>
      <c r="C28" s="23">
        <f t="shared" si="1"/>
        <v>0.15460077388463381</v>
      </c>
      <c r="D28" s="30">
        <f t="shared" si="0"/>
        <v>3.4697272739072783E-2</v>
      </c>
      <c r="E28" s="30">
        <f t="shared" si="0"/>
        <v>6.4463804590169538E-2</v>
      </c>
      <c r="F28" s="30">
        <f t="shared" si="0"/>
        <v>2.0464075540384541E-2</v>
      </c>
      <c r="G28" s="30">
        <f t="shared" si="0"/>
        <v>1.7130818277251714E-2</v>
      </c>
      <c r="H28" s="30">
        <f t="shared" si="0"/>
        <v>9.1002721276351901E-3</v>
      </c>
      <c r="I28" s="24">
        <f t="shared" si="0"/>
        <v>8.7445306101200382E-3</v>
      </c>
      <c r="J28" s="30">
        <f t="shared" si="0"/>
        <v>0.11990350114556104</v>
      </c>
      <c r="K28" s="30">
        <f t="shared" si="0"/>
        <v>9.013696929446427E-2</v>
      </c>
      <c r="L28" s="30">
        <f t="shared" si="0"/>
        <v>0.13413669834424932</v>
      </c>
      <c r="M28" s="30">
        <f t="shared" si="0"/>
        <v>0.13746995560738212</v>
      </c>
      <c r="N28" s="30">
        <f t="shared" si="0"/>
        <v>0.14550050175699866</v>
      </c>
      <c r="O28" s="24">
        <f t="shared" si="0"/>
        <v>0.14585624327451377</v>
      </c>
    </row>
    <row r="29" spans="2:15" x14ac:dyDescent="0.35">
      <c r="B29" s="18">
        <v>2044</v>
      </c>
      <c r="C29" s="23">
        <f t="shared" si="1"/>
        <v>0.15551406327048248</v>
      </c>
      <c r="D29" s="30">
        <f t="shared" si="0"/>
        <v>3.4902243581806977E-2</v>
      </c>
      <c r="E29" s="30">
        <f t="shared" si="0"/>
        <v>6.4844618392224357E-2</v>
      </c>
      <c r="F29" s="30">
        <f t="shared" si="0"/>
        <v>2.0584965122710859E-2</v>
      </c>
      <c r="G29" s="30">
        <f t="shared" si="0"/>
        <v>1.7232016958929668E-2</v>
      </c>
      <c r="H29" s="30">
        <f t="shared" si="0"/>
        <v>9.1540311207739047E-3</v>
      </c>
      <c r="I29" s="24">
        <f t="shared" si="0"/>
        <v>8.7961880940367158E-3</v>
      </c>
      <c r="J29" s="30">
        <f t="shared" si="0"/>
        <v>0.12061181968867553</v>
      </c>
      <c r="K29" s="30">
        <f t="shared" si="0"/>
        <v>9.0669444878258121E-2</v>
      </c>
      <c r="L29" s="30">
        <f t="shared" si="0"/>
        <v>0.13492909814777168</v>
      </c>
      <c r="M29" s="30">
        <f t="shared" si="0"/>
        <v>0.13828204631155283</v>
      </c>
      <c r="N29" s="30">
        <f t="shared" si="0"/>
        <v>0.14636003214970864</v>
      </c>
      <c r="O29" s="24">
        <f t="shared" si="0"/>
        <v>0.14671787517644577</v>
      </c>
    </row>
    <row r="30" spans="2:15" x14ac:dyDescent="0.35">
      <c r="B30" s="18">
        <v>2045</v>
      </c>
      <c r="C30" s="23">
        <f t="shared" si="1"/>
        <v>0.15643274782662264</v>
      </c>
      <c r="D30" s="30">
        <f t="shared" si="0"/>
        <v>3.5108425270323984E-2</v>
      </c>
      <c r="E30" s="30">
        <f t="shared" si="0"/>
        <v>6.5227681815640454E-2</v>
      </c>
      <c r="F30" s="30">
        <f t="shared" si="0"/>
        <v>2.0706568848761195E-2</v>
      </c>
      <c r="G30" s="30">
        <f t="shared" si="0"/>
        <v>1.7333813462206544E-2</v>
      </c>
      <c r="H30" s="30">
        <f t="shared" si="0"/>
        <v>9.2081076900578998E-3</v>
      </c>
      <c r="I30" s="24">
        <f t="shared" si="0"/>
        <v>8.8481507396325713E-3</v>
      </c>
      <c r="J30" s="30">
        <f t="shared" si="0"/>
        <v>0.12132432255629869</v>
      </c>
      <c r="K30" s="30">
        <f t="shared" si="0"/>
        <v>9.1205066010982189E-2</v>
      </c>
      <c r="L30" s="30">
        <f t="shared" si="0"/>
        <v>0.13572617897786152</v>
      </c>
      <c r="M30" s="30">
        <f t="shared" si="0"/>
        <v>0.13909893436441612</v>
      </c>
      <c r="N30" s="30">
        <f t="shared" si="0"/>
        <v>0.1472246401365648</v>
      </c>
      <c r="O30" s="24">
        <f t="shared" si="0"/>
        <v>0.14758459708699009</v>
      </c>
    </row>
    <row r="31" spans="2:15" x14ac:dyDescent="0.35">
      <c r="B31" s="18">
        <v>2046</v>
      </c>
      <c r="C31" s="23">
        <f t="shared" si="1"/>
        <v>0.1573568594245103</v>
      </c>
      <c r="D31" s="30">
        <f t="shared" si="0"/>
        <v>3.531582495758024E-2</v>
      </c>
      <c r="E31" s="30">
        <f t="shared" si="0"/>
        <v>6.5613008149842333E-2</v>
      </c>
      <c r="F31" s="30">
        <f t="shared" si="0"/>
        <v>2.0828890937271763E-2</v>
      </c>
      <c r="G31" s="30">
        <f t="shared" si="0"/>
        <v>1.743621131865665E-2</v>
      </c>
      <c r="H31" s="30">
        <f t="shared" si="0"/>
        <v>9.2625037115380855E-3</v>
      </c>
      <c r="I31" s="24">
        <f t="shared" si="0"/>
        <v>8.9004203496212356E-3</v>
      </c>
      <c r="J31" s="30">
        <f t="shared" si="0"/>
        <v>0.12204103446693008</v>
      </c>
      <c r="K31" s="30">
        <f t="shared" si="0"/>
        <v>9.174385127466797E-2</v>
      </c>
      <c r="L31" s="30">
        <f t="shared" si="0"/>
        <v>0.13652796848723861</v>
      </c>
      <c r="M31" s="30">
        <f t="shared" si="0"/>
        <v>0.13992064810585367</v>
      </c>
      <c r="N31" s="30">
        <f t="shared" si="0"/>
        <v>0.14809435571297228</v>
      </c>
      <c r="O31" s="24">
        <f t="shared" si="0"/>
        <v>0.14845643907488909</v>
      </c>
    </row>
    <row r="32" spans="2:15" x14ac:dyDescent="0.35">
      <c r="B32" s="18">
        <v>2047</v>
      </c>
      <c r="C32" s="23">
        <f t="shared" si="1"/>
        <v>0.15828643012387905</v>
      </c>
      <c r="D32" s="30">
        <f t="shared" si="0"/>
        <v>3.5524449838787601E-2</v>
      </c>
      <c r="E32" s="30">
        <f t="shared" si="0"/>
        <v>6.6000610762760495E-2</v>
      </c>
      <c r="F32" s="30">
        <f t="shared" si="0"/>
        <v>2.0951935631900558E-2</v>
      </c>
      <c r="G32" s="30">
        <f t="shared" si="0"/>
        <v>1.7539214080716733E-2</v>
      </c>
      <c r="H32" s="30">
        <f t="shared" si="0"/>
        <v>9.317221072347965E-3</v>
      </c>
      <c r="I32" s="24">
        <f t="shared" si="0"/>
        <v>8.9529987373657E-3</v>
      </c>
      <c r="J32" s="30">
        <f t="shared" si="0"/>
        <v>0.12276198028509147</v>
      </c>
      <c r="K32" s="30">
        <f t="shared" si="0"/>
        <v>9.2285819361118557E-2</v>
      </c>
      <c r="L32" s="30">
        <f t="shared" si="0"/>
        <v>0.13733449449197857</v>
      </c>
      <c r="M32" s="30">
        <f t="shared" si="0"/>
        <v>0.14074721604316232</v>
      </c>
      <c r="N32" s="30">
        <f t="shared" si="0"/>
        <v>0.14896920905153113</v>
      </c>
      <c r="O32" s="24">
        <f t="shared" si="0"/>
        <v>0.14933343138651337</v>
      </c>
    </row>
    <row r="33" spans="2:15" x14ac:dyDescent="0.35">
      <c r="B33" s="18">
        <v>2048</v>
      </c>
      <c r="C33" s="23">
        <f t="shared" si="1"/>
        <v>0.15922149217385231</v>
      </c>
      <c r="D33" s="30">
        <f t="shared" si="0"/>
        <v>3.5734307151662946E-2</v>
      </c>
      <c r="E33" s="30">
        <f t="shared" si="0"/>
        <v>6.6390503101295226E-2</v>
      </c>
      <c r="F33" s="30">
        <f t="shared" si="0"/>
        <v>2.1075707201374579E-2</v>
      </c>
      <c r="G33" s="30">
        <f t="shared" si="0"/>
        <v>1.7642825321809222E-2</v>
      </c>
      <c r="H33" s="30">
        <f t="shared" si="0"/>
        <v>9.3722616707691032E-3</v>
      </c>
      <c r="I33" s="24">
        <f t="shared" si="0"/>
        <v>9.0058877269412266E-3</v>
      </c>
      <c r="J33" s="30">
        <f t="shared" si="0"/>
        <v>0.12348718502218937</v>
      </c>
      <c r="K33" s="30">
        <f t="shared" si="0"/>
        <v>9.2830989072557074E-2</v>
      </c>
      <c r="L33" s="30">
        <f t="shared" si="0"/>
        <v>0.13814578497247781</v>
      </c>
      <c r="M33" s="30">
        <f t="shared" si="0"/>
        <v>0.14157866685204307</v>
      </c>
      <c r="N33" s="30">
        <f t="shared" si="0"/>
        <v>0.14984923050308324</v>
      </c>
      <c r="O33" s="24">
        <f t="shared" si="0"/>
        <v>0.15021560444691109</v>
      </c>
    </row>
    <row r="34" spans="2:15" x14ac:dyDescent="0.35">
      <c r="B34" s="18">
        <v>2049</v>
      </c>
      <c r="C34" s="23">
        <f t="shared" si="1"/>
        <v>0.16016207801406213</v>
      </c>
      <c r="D34" s="30">
        <f t="shared" si="0"/>
        <v>3.5945404176679289E-2</v>
      </c>
      <c r="E34" s="30">
        <f t="shared" si="0"/>
        <v>6.6782698691783104E-2</v>
      </c>
      <c r="F34" s="30">
        <f t="shared" si="0"/>
        <v>2.1200209939637931E-2</v>
      </c>
      <c r="G34" s="30">
        <f t="shared" si="0"/>
        <v>1.7747048636466201E-2</v>
      </c>
      <c r="H34" s="30">
        <f t="shared" si="0"/>
        <v>9.4276274162969839E-3</v>
      </c>
      <c r="I34" s="24">
        <f t="shared" si="0"/>
        <v>9.0590891531986267E-3</v>
      </c>
      <c r="J34" s="30">
        <f t="shared" si="0"/>
        <v>0.12421667383738286</v>
      </c>
      <c r="K34" s="30">
        <f t="shared" si="0"/>
        <v>9.3379379322279021E-2</v>
      </c>
      <c r="L34" s="30">
        <f t="shared" si="0"/>
        <v>0.13896186807442429</v>
      </c>
      <c r="M34" s="30">
        <f t="shared" si="0"/>
        <v>0.14241502937759593</v>
      </c>
      <c r="N34" s="30">
        <f t="shared" si="0"/>
        <v>0.15073445059776519</v>
      </c>
      <c r="O34" s="24">
        <f t="shared" si="0"/>
        <v>0.15110298886086351</v>
      </c>
    </row>
    <row r="35" spans="2:15" x14ac:dyDescent="0.35">
      <c r="B35" s="18">
        <v>2050</v>
      </c>
      <c r="C35" s="23">
        <f t="shared" si="1"/>
        <v>0.16110822027577462</v>
      </c>
      <c r="D35" s="30">
        <f t="shared" si="0"/>
        <v>3.6157748237318335E-2</v>
      </c>
      <c r="E35" s="30">
        <f t="shared" si="0"/>
        <v>6.717721114046625E-2</v>
      </c>
      <c r="F35" s="30">
        <f t="shared" si="0"/>
        <v>2.1325448166000776E-2</v>
      </c>
      <c r="G35" s="30">
        <f t="shared" si="0"/>
        <v>1.785188764045411E-2</v>
      </c>
      <c r="H35" s="30">
        <f t="shared" si="0"/>
        <v>9.4833202297072549E-3</v>
      </c>
      <c r="I35" s="24">
        <f t="shared" si="0"/>
        <v>9.1126048618279196E-3</v>
      </c>
      <c r="J35" s="30">
        <f t="shared" si="0"/>
        <v>0.12495047203845631</v>
      </c>
      <c r="K35" s="30">
        <f t="shared" si="0"/>
        <v>9.3931009135308385E-2</v>
      </c>
      <c r="L35" s="30">
        <f t="shared" si="0"/>
        <v>0.13978277210977394</v>
      </c>
      <c r="M35" s="30">
        <f t="shared" si="0"/>
        <v>0.14325633263532053</v>
      </c>
      <c r="N35" s="30">
        <f t="shared" si="0"/>
        <v>0.15162490004606743</v>
      </c>
      <c r="O35" s="24">
        <f t="shared" si="0"/>
        <v>0.15199561541394671</v>
      </c>
    </row>
    <row r="36" spans="2:15" x14ac:dyDescent="0.35">
      <c r="B36" s="18">
        <v>2051</v>
      </c>
      <c r="C36" s="23">
        <f t="shared" si="1"/>
        <v>0.16205995178302202</v>
      </c>
      <c r="D36" s="30">
        <f t="shared" si="0"/>
        <v>3.6371346700324568E-2</v>
      </c>
      <c r="E36" s="30">
        <f t="shared" si="0"/>
        <v>6.7574054133964362E-2</v>
      </c>
      <c r="F36" s="30">
        <f t="shared" si="0"/>
        <v>2.14514262252892E-2</v>
      </c>
      <c r="G36" s="30">
        <f t="shared" si="0"/>
        <v>1.7957345970899184E-2</v>
      </c>
      <c r="H36" s="30">
        <f t="shared" si="0"/>
        <v>9.5393420431223609E-3</v>
      </c>
      <c r="I36" s="24">
        <f t="shared" si="0"/>
        <v>9.1664367094223629E-3</v>
      </c>
      <c r="J36" s="30">
        <f t="shared" si="0"/>
        <v>0.12568860508269747</v>
      </c>
      <c r="K36" s="30">
        <f t="shared" si="0"/>
        <v>9.4485897649057668E-2</v>
      </c>
      <c r="L36" s="30">
        <f t="shared" si="0"/>
        <v>0.1406085255577329</v>
      </c>
      <c r="M36" s="30">
        <f t="shared" si="0"/>
        <v>0.14410260581212284</v>
      </c>
      <c r="N36" s="30">
        <f t="shared" si="0"/>
        <v>0.15252060973989973</v>
      </c>
      <c r="O36" s="24">
        <f t="shared" si="0"/>
        <v>0.15289351507359966</v>
      </c>
    </row>
    <row r="37" spans="2:15" x14ac:dyDescent="0.35">
      <c r="B37" s="18">
        <v>2052</v>
      </c>
      <c r="C37" s="23">
        <f t="shared" si="1"/>
        <v>0.16301730555374136</v>
      </c>
      <c r="D37" s="30">
        <f t="shared" si="0"/>
        <v>3.6586206975960808E-2</v>
      </c>
      <c r="E37" s="30">
        <f t="shared" si="0"/>
        <v>6.797324143974956E-2</v>
      </c>
      <c r="F37" s="30">
        <f t="shared" si="0"/>
        <v>2.157814848799593E-2</v>
      </c>
      <c r="G37" s="30">
        <f t="shared" si="0"/>
        <v>1.8063427286413639E-2</v>
      </c>
      <c r="H37" s="30">
        <f t="shared" si="0"/>
        <v>9.5956948000785799E-3</v>
      </c>
      <c r="I37" s="24">
        <f t="shared" si="0"/>
        <v>9.220586563542861E-3</v>
      </c>
      <c r="J37" s="30">
        <f t="shared" si="0"/>
        <v>0.12643109857778057</v>
      </c>
      <c r="K37" s="30">
        <f t="shared" si="0"/>
        <v>9.5044064113991814E-2</v>
      </c>
      <c r="L37" s="30">
        <f t="shared" si="0"/>
        <v>0.1414391570657455</v>
      </c>
      <c r="M37" s="30">
        <f t="shared" si="0"/>
        <v>0.14495387826732772</v>
      </c>
      <c r="N37" s="30">
        <f t="shared" si="0"/>
        <v>0.15342161075366284</v>
      </c>
      <c r="O37" s="24">
        <f t="shared" si="0"/>
        <v>0.15379671899019851</v>
      </c>
    </row>
    <row r="38" spans="2:15" x14ac:dyDescent="0.35">
      <c r="B38" s="18">
        <v>2053</v>
      </c>
      <c r="C38" s="23">
        <f t="shared" si="1"/>
        <v>0.16398031480092004</v>
      </c>
      <c r="D38" s="30">
        <f t="shared" si="0"/>
        <v>3.6802336518265311E-2</v>
      </c>
      <c r="E38" s="30">
        <f t="shared" si="0"/>
        <v>6.8374786906623991E-2</v>
      </c>
      <c r="F38" s="30">
        <f t="shared" si="0"/>
        <v>2.1705619350431971E-2</v>
      </c>
      <c r="G38" s="30">
        <f t="shared" si="0"/>
        <v>1.8170135267222592E-2</v>
      </c>
      <c r="H38" s="30">
        <f t="shared" si="0"/>
        <v>9.6523804555934418E-3</v>
      </c>
      <c r="I38" s="24">
        <f t="shared" si="0"/>
        <v>9.2750563027827609E-3</v>
      </c>
      <c r="J38" s="30">
        <f t="shared" si="0"/>
        <v>0.12717797828265473</v>
      </c>
      <c r="K38" s="30">
        <f t="shared" si="0"/>
        <v>9.5605527894296063E-2</v>
      </c>
      <c r="L38" s="30">
        <f t="shared" si="0"/>
        <v>0.14227469545048815</v>
      </c>
      <c r="M38" s="30">
        <f t="shared" si="0"/>
        <v>0.14581017953369746</v>
      </c>
      <c r="N38" s="30">
        <f t="shared" si="0"/>
        <v>0.15432793434532666</v>
      </c>
      <c r="O38" s="24">
        <f t="shared" si="0"/>
        <v>0.15470525849813729</v>
      </c>
    </row>
    <row r="39" spans="2:15" x14ac:dyDescent="0.35">
      <c r="B39" s="18">
        <v>2054</v>
      </c>
      <c r="C39" s="23">
        <f t="shared" si="1"/>
        <v>0.16494901293374803</v>
      </c>
      <c r="D39" s="30">
        <f t="shared" si="0"/>
        <v>3.7019742825310349E-2</v>
      </c>
      <c r="E39" s="30">
        <f t="shared" si="0"/>
        <v>6.8778704465200277E-2</v>
      </c>
      <c r="F39" s="30">
        <f t="shared" si="0"/>
        <v>2.1833843234879108E-2</v>
      </c>
      <c r="G39" s="30">
        <f t="shared" si="0"/>
        <v>1.8277473615291744E-2</v>
      </c>
      <c r="H39" s="30">
        <f t="shared" si="0"/>
        <v>9.709400976233561E-3</v>
      </c>
      <c r="I39" s="24">
        <f t="shared" si="0"/>
        <v>9.3298478168330166E-3</v>
      </c>
      <c r="J39" s="30">
        <f t="shared" si="0"/>
        <v>0.12792927010843766</v>
      </c>
      <c r="K39" s="30">
        <f t="shared" si="0"/>
        <v>9.6170308468547766E-2</v>
      </c>
      <c r="L39" s="30">
        <f t="shared" si="0"/>
        <v>0.143115169698869</v>
      </c>
      <c r="M39" s="30">
        <f t="shared" si="0"/>
        <v>0.14667153931845628</v>
      </c>
      <c r="N39" s="30">
        <f t="shared" si="0"/>
        <v>0.15523961195751451</v>
      </c>
      <c r="O39" s="24">
        <f t="shared" si="0"/>
        <v>0.15561916511691501</v>
      </c>
    </row>
    <row r="40" spans="2:15" ht="18" thickBot="1" x14ac:dyDescent="0.4">
      <c r="B40" s="18">
        <v>2055</v>
      </c>
      <c r="C40" s="23">
        <f t="shared" si="1"/>
        <v>0.16592343355877687</v>
      </c>
      <c r="D40" s="30">
        <f t="shared" si="0"/>
        <v>3.7238433439462343E-2</v>
      </c>
      <c r="E40" s="30">
        <f t="shared" si="0"/>
        <v>6.9185008128384809E-2</v>
      </c>
      <c r="F40" s="30">
        <f t="shared" si="0"/>
        <v>2.196282458974334E-2</v>
      </c>
      <c r="G40" s="30">
        <f t="shared" si="0"/>
        <v>1.8385446054455804E-2</v>
      </c>
      <c r="H40" s="30">
        <f t="shared" si="0"/>
        <v>9.7667583401828528E-3</v>
      </c>
      <c r="I40" s="24">
        <f t="shared" si="0"/>
        <v>9.384963006547755E-3</v>
      </c>
      <c r="J40" s="30">
        <f t="shared" si="0"/>
        <v>0.12868500011931452</v>
      </c>
      <c r="K40" s="30">
        <f t="shared" ref="K40:O40" si="2">MAX(0,K39*(1+K$51))</f>
        <v>9.6738425430392086E-2</v>
      </c>
      <c r="L40" s="30">
        <f t="shared" si="2"/>
        <v>0.14396060896903362</v>
      </c>
      <c r="M40" s="30">
        <f t="shared" si="2"/>
        <v>0.14753798750432107</v>
      </c>
      <c r="N40" s="30">
        <f t="shared" si="2"/>
        <v>0.15615667521859408</v>
      </c>
      <c r="O40" s="24">
        <f t="shared" si="2"/>
        <v>0.15653847055222911</v>
      </c>
    </row>
    <row r="41" spans="2:15" ht="35.25" thickBot="1" x14ac:dyDescent="0.4">
      <c r="B41" s="2" t="s">
        <v>30</v>
      </c>
      <c r="C41" s="25">
        <f>-PMT($E$43,15,(NPV($E$43,C$7:C$20)+IF(C$6="-",,C$6)),,1)</f>
        <v>0.13237053424706366</v>
      </c>
      <c r="D41" s="25">
        <f t="shared" ref="D41:O41" si="3">-PMT($E$43,15,(NPV($E$43,D$7:D$20)+IF(D$6="-",,D$6)),,1)</f>
        <v>2.9708108271272009E-2</v>
      </c>
      <c r="E41" s="25">
        <f t="shared" si="3"/>
        <v>5.5194473085669257E-2</v>
      </c>
      <c r="F41" s="25">
        <f t="shared" si="3"/>
        <v>1.7521520391446166E-2</v>
      </c>
      <c r="G41" s="25">
        <f t="shared" si="3"/>
        <v>1.4667556380677058E-2</v>
      </c>
      <c r="H41" s="25">
        <f t="shared" si="3"/>
        <v>7.7917325577401882E-3</v>
      </c>
      <c r="I41" s="26">
        <f t="shared" si="3"/>
        <v>7.4871435602589798E-3</v>
      </c>
      <c r="J41" s="25">
        <f t="shared" si="3"/>
        <v>0.10266242597579166</v>
      </c>
      <c r="K41" s="25">
        <f t="shared" si="3"/>
        <v>7.7176061161394388E-2</v>
      </c>
      <c r="L41" s="25">
        <f t="shared" si="3"/>
        <v>0.11484901385561751</v>
      </c>
      <c r="M41" s="25">
        <f t="shared" si="3"/>
        <v>0.11770297786638659</v>
      </c>
      <c r="N41" s="25">
        <f t="shared" si="3"/>
        <v>0.12457880168932346</v>
      </c>
      <c r="O41" s="26">
        <f t="shared" si="3"/>
        <v>0.12488339068680468</v>
      </c>
    </row>
    <row r="42" spans="2:15" x14ac:dyDescent="0.3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2:15" x14ac:dyDescent="0.35">
      <c r="B43" s="3" t="s">
        <v>29</v>
      </c>
      <c r="C43" s="3"/>
      <c r="D43" s="3"/>
      <c r="E43" s="17">
        <f>Library!$D$4</f>
        <v>8.0627450980392812E-3</v>
      </c>
      <c r="F43" s="34"/>
      <c r="G43" s="34"/>
      <c r="H43" s="34"/>
      <c r="I43" s="34"/>
      <c r="J43" s="34"/>
      <c r="K43" s="34"/>
      <c r="L43" s="34"/>
      <c r="M43" s="34"/>
    </row>
    <row r="44" spans="2:15" x14ac:dyDescent="0.3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2:15" x14ac:dyDescent="0.35">
      <c r="B45" t="s">
        <v>31</v>
      </c>
      <c r="C45" s="32" cm="1">
        <f t="array" ref="C45:C50">TREND(C15:C20)</f>
        <v>0.14376481211608322</v>
      </c>
      <c r="D45" s="32" cm="1">
        <f t="array" ref="D45:D50">TREND(D15:D20)</f>
        <v>3.2265342345541063E-2</v>
      </c>
      <c r="E45" s="32" cm="1">
        <f t="array" ref="E45:E50">TREND(E15:E20)</f>
        <v>5.9945539225497772E-2</v>
      </c>
      <c r="F45" s="32" cm="1">
        <f t="array" ref="F45:F50">TREND(F15:F20)</f>
        <v>1.902974934257513E-2</v>
      </c>
      <c r="G45" s="32" cm="1">
        <f t="array" ref="G45:G50">TREND(G15:G20)</f>
        <v>1.5930119941454199E-2</v>
      </c>
      <c r="H45" s="32" cm="1">
        <f t="array" ref="H45:H50">TREND(H15:H20)</f>
        <v>8.4624344352310817E-3</v>
      </c>
      <c r="I45" s="32" cm="1">
        <f t="array" ref="I45:I50">TREND(I15:I20)</f>
        <v>8.1316268257839389E-3</v>
      </c>
      <c r="J45" s="32" cm="1">
        <f t="array" ref="J45:J50">TREND(J15:J20)</f>
        <v>0.11149946977054213</v>
      </c>
      <c r="K45" s="32" cm="1">
        <f t="array" ref="K45:K50">TREND(K15:K20)</f>
        <v>8.3819272890585439E-2</v>
      </c>
      <c r="L45" s="32" cm="1">
        <f t="array" ref="L45:L50">TREND(L15:L20)</f>
        <v>0.12473506277350807</v>
      </c>
      <c r="M45" s="32" cm="1">
        <f t="array" ref="M45:M50">TREND(M15:M20)</f>
        <v>0.12783469217462901</v>
      </c>
      <c r="N45" s="32" cm="1">
        <f t="array" ref="N45:N50">TREND(N15:N20)</f>
        <v>0.13530237768085213</v>
      </c>
      <c r="O45" s="32" cm="1">
        <f t="array" ref="O45:O50">TREND(O15:O20)</f>
        <v>0.13563318529029927</v>
      </c>
    </row>
    <row r="46" spans="2:15" x14ac:dyDescent="0.35">
      <c r="B46" t="s">
        <v>32</v>
      </c>
      <c r="C46" s="32">
        <v>0.14462418258364187</v>
      </c>
      <c r="D46" s="32">
        <v>3.2458212088347392E-2</v>
      </c>
      <c r="E46" s="32">
        <v>6.0303870484127851E-2</v>
      </c>
      <c r="F46" s="32">
        <v>1.9143501827271096E-2</v>
      </c>
      <c r="G46" s="32">
        <v>1.6025344039902568E-2</v>
      </c>
      <c r="H46" s="32">
        <v>8.5130195967198143E-3</v>
      </c>
      <c r="I46" s="32">
        <v>8.180234547273145E-3</v>
      </c>
      <c r="J46" s="32">
        <v>0.11216597049529449</v>
      </c>
      <c r="K46" s="32">
        <v>8.432031209951403E-2</v>
      </c>
      <c r="L46" s="32">
        <v>0.12548068075637078</v>
      </c>
      <c r="M46" s="32">
        <v>0.1285988385437393</v>
      </c>
      <c r="N46" s="32">
        <v>0.13611116298692208</v>
      </c>
      <c r="O46" s="32">
        <v>0.13644394803636875</v>
      </c>
    </row>
    <row r="47" spans="2:15" x14ac:dyDescent="0.35">
      <c r="B47" t="s">
        <v>33</v>
      </c>
      <c r="C47" s="32">
        <v>0.14548355305120056</v>
      </c>
      <c r="D47" s="32">
        <v>3.2651081831153714E-2</v>
      </c>
      <c r="E47" s="32">
        <v>6.066220174275793E-2</v>
      </c>
      <c r="F47" s="32">
        <v>1.9257254311967065E-2</v>
      </c>
      <c r="G47" s="32">
        <v>1.6120568138350937E-2</v>
      </c>
      <c r="H47" s="32">
        <v>8.5636047582085453E-3</v>
      </c>
      <c r="I47" s="32">
        <v>8.228842268762351E-3</v>
      </c>
      <c r="J47" s="32">
        <v>0.11283247122004683</v>
      </c>
      <c r="K47" s="32">
        <v>8.4821351308442636E-2</v>
      </c>
      <c r="L47" s="32">
        <v>0.12622629873923349</v>
      </c>
      <c r="M47" s="32">
        <v>0.12936298491284962</v>
      </c>
      <c r="N47" s="32">
        <v>0.13691994829299201</v>
      </c>
      <c r="O47" s="32">
        <v>0.13725471078243823</v>
      </c>
    </row>
    <row r="48" spans="2:15" x14ac:dyDescent="0.35">
      <c r="B48" t="s">
        <v>34</v>
      </c>
      <c r="C48" s="32">
        <v>0.14634292351875924</v>
      </c>
      <c r="D48" s="32">
        <v>3.2843951573960035E-2</v>
      </c>
      <c r="E48" s="32">
        <v>6.1020533001388017E-2</v>
      </c>
      <c r="F48" s="32">
        <v>1.937100679666303E-2</v>
      </c>
      <c r="G48" s="32">
        <v>1.6215792236799309E-2</v>
      </c>
      <c r="H48" s="32">
        <v>8.6141899196972779E-3</v>
      </c>
      <c r="I48" s="32">
        <v>8.2774499902515571E-3</v>
      </c>
      <c r="J48" s="32">
        <v>0.11349897194479919</v>
      </c>
      <c r="K48" s="32">
        <v>8.5322390517371227E-2</v>
      </c>
      <c r="L48" s="32">
        <v>0.12697191672209621</v>
      </c>
      <c r="M48" s="32">
        <v>0.13012713128195991</v>
      </c>
      <c r="N48" s="32">
        <v>0.13772873359906196</v>
      </c>
      <c r="O48" s="32">
        <v>0.13806547352850768</v>
      </c>
    </row>
    <row r="49" spans="2:15" x14ac:dyDescent="0.35">
      <c r="B49" t="s">
        <v>35</v>
      </c>
      <c r="C49" s="32">
        <v>0.14720229398631793</v>
      </c>
      <c r="D49" s="32">
        <v>3.3036821316766364E-2</v>
      </c>
      <c r="E49" s="32">
        <v>6.1378864260018096E-2</v>
      </c>
      <c r="F49" s="32">
        <v>1.9484759281358996E-2</v>
      </c>
      <c r="G49" s="32">
        <v>1.6311016335247678E-2</v>
      </c>
      <c r="H49" s="32">
        <v>8.6647750811860089E-3</v>
      </c>
      <c r="I49" s="32">
        <v>8.3260577117407631E-3</v>
      </c>
      <c r="J49" s="32">
        <v>0.11416547266955154</v>
      </c>
      <c r="K49" s="32">
        <v>8.5823429726299819E-2</v>
      </c>
      <c r="L49" s="32">
        <v>0.12771753470495892</v>
      </c>
      <c r="M49" s="32">
        <v>0.13089127765107023</v>
      </c>
      <c r="N49" s="32">
        <v>0.13853751890513191</v>
      </c>
      <c r="O49" s="32">
        <v>0.13887623627457715</v>
      </c>
    </row>
    <row r="50" spans="2:15" x14ac:dyDescent="0.35">
      <c r="B50" t="s">
        <v>36</v>
      </c>
      <c r="C50" s="32">
        <v>0.14806166445387658</v>
      </c>
      <c r="D50" s="32">
        <v>3.3229691059572686E-2</v>
      </c>
      <c r="E50" s="32">
        <v>6.1737195518648175E-2</v>
      </c>
      <c r="F50" s="32">
        <v>1.9598511766054962E-2</v>
      </c>
      <c r="G50" s="32">
        <v>1.6406240433696047E-2</v>
      </c>
      <c r="H50" s="32">
        <v>8.7153602426747398E-3</v>
      </c>
      <c r="I50" s="32">
        <v>8.3746654332299691E-3</v>
      </c>
      <c r="J50" s="32">
        <v>0.1148319733943039</v>
      </c>
      <c r="K50" s="32">
        <v>8.632446893522841E-2</v>
      </c>
      <c r="L50" s="32">
        <v>0.12846315268782163</v>
      </c>
      <c r="M50" s="32">
        <v>0.13165542402018052</v>
      </c>
      <c r="N50" s="32">
        <v>0.13934630421120187</v>
      </c>
      <c r="O50" s="32">
        <v>0.13968699902064663</v>
      </c>
    </row>
    <row r="51" spans="2:15" x14ac:dyDescent="0.35">
      <c r="B51" t="s">
        <v>37</v>
      </c>
      <c r="C51" s="33">
        <f>IFERROR((C50/C45)^(1/5)-1,0)</f>
        <v>5.9074050077536633E-3</v>
      </c>
      <c r="D51" s="33">
        <f t="shared" ref="D51:O51" si="4">IFERROR((D50/D45)^(1/5)-1,0)</f>
        <v>5.9074050077536633E-3</v>
      </c>
      <c r="E51" s="33">
        <f t="shared" si="4"/>
        <v>5.9074050077536633E-3</v>
      </c>
      <c r="F51" s="33">
        <f t="shared" si="4"/>
        <v>5.9074050077536633E-3</v>
      </c>
      <c r="G51" s="33">
        <f t="shared" si="4"/>
        <v>5.9074050077536633E-3</v>
      </c>
      <c r="H51" s="33">
        <f t="shared" si="4"/>
        <v>5.9074050077538853E-3</v>
      </c>
      <c r="I51" s="33">
        <f t="shared" si="4"/>
        <v>5.9074050077536633E-3</v>
      </c>
      <c r="J51" s="33">
        <f t="shared" si="4"/>
        <v>5.9074050077536633E-3</v>
      </c>
      <c r="K51" s="33">
        <f t="shared" si="4"/>
        <v>5.9074050077536633E-3</v>
      </c>
      <c r="L51" s="33">
        <f t="shared" si="4"/>
        <v>5.9074050077536633E-3</v>
      </c>
      <c r="M51" s="33">
        <f t="shared" si="4"/>
        <v>5.9074050077536633E-3</v>
      </c>
      <c r="N51" s="33">
        <f t="shared" si="4"/>
        <v>5.9074050077536633E-3</v>
      </c>
      <c r="O51" s="33">
        <f t="shared" si="4"/>
        <v>5.9074050077536633E-3</v>
      </c>
    </row>
    <row r="52" spans="2:15" x14ac:dyDescent="0.3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2:15" x14ac:dyDescent="0.35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2:15" x14ac:dyDescent="0.35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2:15" x14ac:dyDescent="0.35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2:15" x14ac:dyDescent="0.3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2:15" x14ac:dyDescent="0.35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2:15" x14ac:dyDescent="0.35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2:15" x14ac:dyDescent="0.3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2:15" x14ac:dyDescent="0.35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2:15" x14ac:dyDescent="0.35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3" spans="2:15" x14ac:dyDescent="0.35"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</row>
    <row r="64" spans="2:15" x14ac:dyDescent="0.35"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2:13" x14ac:dyDescent="0.35"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9" spans="2:13" x14ac:dyDescent="0.35">
      <c r="B69" t="s">
        <v>31</v>
      </c>
      <c r="C69" s="32" t="e" cm="1" vm="1">
        <f t="array" aca="1" ref="C69" ca="1">TREND(C16:C41)</f>
        <v>#VALUE!</v>
      </c>
    </row>
    <row r="70" spans="2:13" x14ac:dyDescent="0.35">
      <c r="B70" t="s">
        <v>32</v>
      </c>
      <c r="C70" s="32"/>
    </row>
    <row r="71" spans="2:13" x14ac:dyDescent="0.35">
      <c r="B71" t="s">
        <v>33</v>
      </c>
      <c r="C71" s="32"/>
    </row>
    <row r="72" spans="2:13" x14ac:dyDescent="0.35">
      <c r="B72" t="s">
        <v>34</v>
      </c>
      <c r="C72" s="32"/>
    </row>
    <row r="73" spans="2:13" x14ac:dyDescent="0.35">
      <c r="B73" t="s">
        <v>35</v>
      </c>
      <c r="C73" s="32"/>
    </row>
    <row r="74" spans="2:13" x14ac:dyDescent="0.35">
      <c r="B74" t="s">
        <v>36</v>
      </c>
      <c r="C74" s="32"/>
    </row>
    <row r="75" spans="2:13" x14ac:dyDescent="0.35">
      <c r="B75" t="s">
        <v>37</v>
      </c>
      <c r="C75" s="33">
        <f ca="1">IFERROR((C74/C69)^(1/5)-1,0)</f>
        <v>0</v>
      </c>
    </row>
  </sheetData>
  <mergeCells count="3">
    <mergeCell ref="B4:B5"/>
    <mergeCell ref="C4:I4"/>
    <mergeCell ref="J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EB39-7F59-40EC-A783-E40CBE6AE168}">
  <sheetPr codeName="Sheet4">
    <tabColor theme="1"/>
  </sheetPr>
  <dimension ref="B2:E4"/>
  <sheetViews>
    <sheetView workbookViewId="0">
      <selection activeCell="M19" sqref="M19"/>
    </sheetView>
  </sheetViews>
  <sheetFormatPr defaultRowHeight="17.25" x14ac:dyDescent="0.35"/>
  <sheetData>
    <row r="2" spans="2:5" x14ac:dyDescent="0.35">
      <c r="B2" s="11" t="s">
        <v>23</v>
      </c>
      <c r="D2" s="64">
        <v>2.8223999999999999E-2</v>
      </c>
      <c r="E2" s="65"/>
    </row>
    <row r="3" spans="2:5" x14ac:dyDescent="0.35">
      <c r="B3" s="11" t="s">
        <v>24</v>
      </c>
      <c r="D3" s="64">
        <v>2.0000000000000018E-2</v>
      </c>
      <c r="E3" s="65"/>
    </row>
    <row r="4" spans="2:5" x14ac:dyDescent="0.35">
      <c r="B4" s="11" t="s">
        <v>25</v>
      </c>
      <c r="D4" s="66">
        <f>((1+D2)/(1+D3)-1)</f>
        <v>8.0627450980392812E-3</v>
      </c>
      <c r="E4" s="66">
        <f>((1+E2)/(1+E3)-1)</f>
        <v>0</v>
      </c>
    </row>
  </sheetData>
  <mergeCells count="3">
    <mergeCell ref="D2:E2"/>
    <mergeCell ref="D3:E3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AvoidedPetCosts</vt:lpstr>
      <vt:lpstr>DFO_home_DRIPE</vt:lpstr>
      <vt:lpstr>RFO_DRIPE</vt:lpstr>
      <vt:lpstr>Gasoline_DRIPE</vt:lpstr>
      <vt:lpstr>DFO_MV_DRIPE</vt:lpstr>
      <vt:lpstr>Library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Hall</dc:creator>
  <cp:lastModifiedBy>Pat Knight</cp:lastModifiedBy>
  <cp:lastPrinted>2021-01-23T16:06:42Z</cp:lastPrinted>
  <dcterms:created xsi:type="dcterms:W3CDTF">2018-03-23T18:22:13Z</dcterms:created>
  <dcterms:modified xsi:type="dcterms:W3CDTF">2021-02-12T01:35:41Z</dcterms:modified>
</cp:coreProperties>
</file>