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night\Box\SEE\Projects\23-069 AESC AESC24\Deliverables\6. Final posted\Posted on February 12 - Copy\"/>
    </mc:Choice>
  </mc:AlternateContent>
  <xr:revisionPtr revIDLastSave="0" documentId="13_ncr:1_{9F4CA74C-755F-4D6C-9110-446A741F3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oidedPetCosts" sheetId="5" r:id="rId1"/>
    <sheet name="DFO_home_DRIPE" sheetId="3" r:id="rId2"/>
    <sheet name="RFO_DRIPE" sheetId="4" r:id="rId3"/>
    <sheet name="Gasoline_DRIPE" sheetId="8" r:id="rId4"/>
    <sheet name="DFO_MV_DRIPE" sheetId="7" r:id="rId5"/>
    <sheet name="Library" sheetId="6" r:id="rId6"/>
  </sheets>
  <externalReferences>
    <externalReference r:id="rId7"/>
  </externalReferences>
  <definedNames>
    <definedName name="discount_rate">'[1]Financial Parameters'!$E$13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5" l="1" a="1"/>
  <c r="N51" i="5" s="1"/>
  <c r="N57" i="5" s="1"/>
  <c r="N98" i="5" s="1"/>
  <c r="N99" i="5" s="1"/>
  <c r="N100" i="5" s="1"/>
  <c r="N101" i="5" s="1"/>
  <c r="N102" i="5" s="1"/>
  <c r="N103" i="5" s="1"/>
  <c r="N104" i="5" s="1"/>
  <c r="O51" i="5" a="1"/>
  <c r="O51" i="5" s="1"/>
  <c r="O57" i="5" s="1"/>
  <c r="O98" i="5" s="1"/>
  <c r="O99" i="5" s="1"/>
  <c r="O100" i="5" s="1"/>
  <c r="O101" i="5" s="1"/>
  <c r="O102" i="5" s="1"/>
  <c r="O103" i="5" s="1"/>
  <c r="O104" i="5" s="1"/>
  <c r="P51" i="5" a="1"/>
  <c r="P51" i="5" s="1"/>
  <c r="P57" i="5" s="1"/>
  <c r="P98" i="5" s="1"/>
  <c r="P99" i="5" s="1"/>
  <c r="P100" i="5" s="1"/>
  <c r="P101" i="5" s="1"/>
  <c r="P102" i="5" s="1"/>
  <c r="P103" i="5" s="1"/>
  <c r="P104" i="5" s="1"/>
  <c r="O47" i="8" a="1"/>
  <c r="O47" i="8" s="1"/>
  <c r="N47" i="8" a="1"/>
  <c r="N47" i="8" s="1"/>
  <c r="M47" i="8" a="1"/>
  <c r="M47" i="8" s="1"/>
  <c r="L47" i="8" a="1"/>
  <c r="L47" i="8" s="1"/>
  <c r="K47" i="8" a="1"/>
  <c r="K47" i="8" s="1"/>
  <c r="J47" i="8" a="1"/>
  <c r="J47" i="8" s="1"/>
  <c r="I47" i="8" a="1"/>
  <c r="I47" i="8" s="1"/>
  <c r="H47" i="8" a="1"/>
  <c r="H47" i="8" s="1"/>
  <c r="G47" i="8" a="1"/>
  <c r="G47" i="8" s="1"/>
  <c r="F47" i="8" a="1"/>
  <c r="F47" i="8" s="1"/>
  <c r="E47" i="8" a="1"/>
  <c r="E47" i="8" s="1"/>
  <c r="D47" i="8" a="1"/>
  <c r="D47" i="8" s="1"/>
  <c r="C47" i="8" a="1"/>
  <c r="C47" i="8" s="1"/>
  <c r="O47" i="7" a="1"/>
  <c r="O47" i="7" s="1"/>
  <c r="N47" i="7" a="1"/>
  <c r="N47" i="7" s="1"/>
  <c r="M47" i="7" a="1"/>
  <c r="M47" i="7" s="1"/>
  <c r="L47" i="7" a="1"/>
  <c r="L47" i="7" s="1"/>
  <c r="K47" i="7" a="1"/>
  <c r="K47" i="7" s="1"/>
  <c r="J47" i="7" a="1"/>
  <c r="J47" i="7" s="1"/>
  <c r="I47" i="7" a="1"/>
  <c r="I47" i="7" s="1"/>
  <c r="H47" i="7" a="1"/>
  <c r="H47" i="7" s="1"/>
  <c r="G47" i="7" a="1"/>
  <c r="G47" i="7" s="1"/>
  <c r="F47" i="7" a="1"/>
  <c r="F47" i="7" s="1"/>
  <c r="E47" i="7" a="1"/>
  <c r="E47" i="7" s="1"/>
  <c r="D47" i="7" a="1"/>
  <c r="D47" i="7" s="1"/>
  <c r="C47" i="7" a="1"/>
  <c r="C47" i="7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D47" i="3" a="1"/>
  <c r="D47" i="3" s="1"/>
  <c r="E47" i="3" a="1"/>
  <c r="E47" i="3" s="1"/>
  <c r="F47" i="3" a="1"/>
  <c r="F47" i="3" s="1"/>
  <c r="G47" i="3" a="1"/>
  <c r="G47" i="3"/>
  <c r="H47" i="3" a="1"/>
  <c r="H47" i="3" s="1"/>
  <c r="I47" i="3" a="1"/>
  <c r="I47" i="3" s="1"/>
  <c r="J47" i="3" a="1"/>
  <c r="J47" i="3" s="1"/>
  <c r="K47" i="3" a="1"/>
  <c r="K47" i="3"/>
  <c r="L47" i="3" a="1"/>
  <c r="L47" i="3" s="1"/>
  <c r="M47" i="3" a="1"/>
  <c r="M47" i="3" s="1"/>
  <c r="N47" i="3" a="1"/>
  <c r="N47" i="3" s="1"/>
  <c r="O47" i="3" a="1"/>
  <c r="O47" i="3" s="1"/>
  <c r="C47" i="3" a="1"/>
  <c r="C47" i="3" s="1"/>
  <c r="D51" i="5" a="1"/>
  <c r="D51" i="5" s="1"/>
  <c r="E51" i="5" a="1"/>
  <c r="E51" i="5" s="1"/>
  <c r="F51" i="5" a="1"/>
  <c r="F51" i="5" s="1"/>
  <c r="G51" i="5" a="1"/>
  <c r="G51" i="5" s="1"/>
  <c r="H51" i="5" a="1"/>
  <c r="H51" i="5" s="1"/>
  <c r="I51" i="5" a="1"/>
  <c r="I51" i="5" s="1"/>
  <c r="J51" i="5" a="1"/>
  <c r="J51" i="5" s="1"/>
  <c r="K51" i="5" a="1"/>
  <c r="K51" i="5" s="1"/>
  <c r="L51" i="5" a="1"/>
  <c r="L51" i="5" s="1"/>
  <c r="M51" i="5" a="1"/>
  <c r="M51" i="5" s="1"/>
  <c r="Q51" i="5" a="1"/>
  <c r="Q51" i="5" s="1"/>
  <c r="R51" i="5" a="1"/>
  <c r="R51" i="5" s="1"/>
  <c r="S51" i="5" a="1"/>
  <c r="S51" i="5" s="1"/>
  <c r="N37" i="5" l="1"/>
  <c r="N38" i="5" s="1"/>
  <c r="N39" i="5" s="1"/>
  <c r="N40" i="5" s="1"/>
  <c r="N41" i="5" s="1"/>
  <c r="N42" i="5" s="1"/>
  <c r="N43" i="5" s="1"/>
  <c r="O37" i="5"/>
  <c r="O38" i="5" s="1"/>
  <c r="O39" i="5" s="1"/>
  <c r="O40" i="5" s="1"/>
  <c r="O41" i="5" s="1"/>
  <c r="O42" i="5" s="1"/>
  <c r="O43" i="5" s="1"/>
  <c r="P37" i="5"/>
  <c r="P38" i="5" s="1"/>
  <c r="P39" i="5" s="1"/>
  <c r="P40" i="5" s="1"/>
  <c r="P41" i="5" s="1"/>
  <c r="P42" i="5" s="1"/>
  <c r="P43" i="5" s="1"/>
  <c r="D57" i="5"/>
  <c r="F57" i="5"/>
  <c r="H57" i="5"/>
  <c r="J57" i="5"/>
  <c r="L57" i="5"/>
  <c r="Q57" i="5"/>
  <c r="M53" i="7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F53" i="7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53" i="4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K53" i="4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M53" i="4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G53" i="4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D53" i="3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F53" i="3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H53" i="3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K53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M53" i="3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O53" i="3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C53" i="4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53" i="3"/>
  <c r="L34" i="5" l="1"/>
  <c r="L35" i="5" s="1"/>
  <c r="L36" i="5" s="1"/>
  <c r="L37" i="5" s="1"/>
  <c r="L38" i="5" s="1"/>
  <c r="L39" i="5" s="1"/>
  <c r="L40" i="5" s="1"/>
  <c r="L41" i="5" s="1"/>
  <c r="L42" i="5" s="1"/>
  <c r="L43" i="5" s="1"/>
  <c r="L95" i="5"/>
  <c r="L96" i="5" s="1"/>
  <c r="L97" i="5" s="1"/>
  <c r="L98" i="5" s="1"/>
  <c r="L99" i="5" s="1"/>
  <c r="L100" i="5" s="1"/>
  <c r="L101" i="5" s="1"/>
  <c r="L102" i="5" s="1"/>
  <c r="L103" i="5" s="1"/>
  <c r="L104" i="5" s="1"/>
  <c r="H34" i="5"/>
  <c r="H35" i="5" s="1"/>
  <c r="H36" i="5" s="1"/>
  <c r="H37" i="5" s="1"/>
  <c r="H38" i="5" s="1"/>
  <c r="H39" i="5" s="1"/>
  <c r="H95" i="5"/>
  <c r="H96" i="5" s="1"/>
  <c r="H97" i="5" s="1"/>
  <c r="H98" i="5" s="1"/>
  <c r="H99" i="5" s="1"/>
  <c r="H100" i="5" s="1"/>
  <c r="H101" i="5" s="1"/>
  <c r="H102" i="5" s="1"/>
  <c r="H103" i="5" s="1"/>
  <c r="H104" i="5" s="1"/>
  <c r="J34" i="5"/>
  <c r="J35" i="5" s="1"/>
  <c r="J36" i="5" s="1"/>
  <c r="J37" i="5" s="1"/>
  <c r="J38" i="5" s="1"/>
  <c r="J39" i="5" s="1"/>
  <c r="J95" i="5"/>
  <c r="J96" i="5" s="1"/>
  <c r="J97" i="5" s="1"/>
  <c r="J98" i="5" s="1"/>
  <c r="J99" i="5" s="1"/>
  <c r="J100" i="5" s="1"/>
  <c r="J101" i="5" s="1"/>
  <c r="J102" i="5" s="1"/>
  <c r="J103" i="5" s="1"/>
  <c r="J104" i="5" s="1"/>
  <c r="F34" i="5"/>
  <c r="F35" i="5" s="1"/>
  <c r="F36" i="5" s="1"/>
  <c r="F37" i="5" s="1"/>
  <c r="F38" i="5" s="1"/>
  <c r="F39" i="5" s="1"/>
  <c r="F95" i="5"/>
  <c r="F96" i="5" s="1"/>
  <c r="F97" i="5" s="1"/>
  <c r="F98" i="5" s="1"/>
  <c r="F99" i="5" s="1"/>
  <c r="F100" i="5" s="1"/>
  <c r="F101" i="5" s="1"/>
  <c r="F102" i="5" s="1"/>
  <c r="F103" i="5" s="1"/>
  <c r="F104" i="5" s="1"/>
  <c r="D34" i="5"/>
  <c r="D35" i="5" s="1"/>
  <c r="D36" i="5" s="1"/>
  <c r="D37" i="5" s="1"/>
  <c r="D38" i="5" s="1"/>
  <c r="D39" i="5" s="1"/>
  <c r="D40" i="5" s="1"/>
  <c r="D41" i="5" s="1"/>
  <c r="D42" i="5" s="1"/>
  <c r="D43" i="5" s="1"/>
  <c r="D95" i="5"/>
  <c r="D96" i="5" s="1"/>
  <c r="D97" i="5" s="1"/>
  <c r="D98" i="5" s="1"/>
  <c r="D99" i="5" s="1"/>
  <c r="D100" i="5" s="1"/>
  <c r="D101" i="5" s="1"/>
  <c r="D102" i="5" s="1"/>
  <c r="D103" i="5" s="1"/>
  <c r="D104" i="5" s="1"/>
  <c r="Q34" i="5"/>
  <c r="Q35" i="5" s="1"/>
  <c r="Q36" i="5" s="1"/>
  <c r="Q37" i="5" s="1"/>
  <c r="Q38" i="5" s="1"/>
  <c r="Q39" i="5" s="1"/>
  <c r="Q95" i="5"/>
  <c r="Q96" i="5" s="1"/>
  <c r="Q97" i="5" s="1"/>
  <c r="Q98" i="5" s="1"/>
  <c r="Q99" i="5" s="1"/>
  <c r="Q100" i="5" s="1"/>
  <c r="Q101" i="5" s="1"/>
  <c r="Q102" i="5" s="1"/>
  <c r="Q103" i="5" s="1"/>
  <c r="Q104" i="5" s="1"/>
  <c r="J40" i="5"/>
  <c r="J41" i="5" s="1"/>
  <c r="J42" i="5" s="1"/>
  <c r="J43" i="5" s="1"/>
  <c r="H40" i="5"/>
  <c r="H41" i="5" s="1"/>
  <c r="H42" i="5" s="1"/>
  <c r="H43" i="5" s="1"/>
  <c r="F40" i="5"/>
  <c r="F41" i="5" s="1"/>
  <c r="F42" i="5" s="1"/>
  <c r="F43" i="5" s="1"/>
  <c r="Q40" i="5"/>
  <c r="Q41" i="5" s="1"/>
  <c r="Q42" i="5" s="1"/>
  <c r="Q43" i="5" s="1"/>
  <c r="J53" i="4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D53" i="4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I53" i="4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N53" i="4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S57" i="5"/>
  <c r="S95" i="5" s="1"/>
  <c r="S96" i="5" s="1"/>
  <c r="S97" i="5" s="1"/>
  <c r="S98" i="5" s="1"/>
  <c r="S99" i="5" s="1"/>
  <c r="S100" i="5" s="1"/>
  <c r="S101" i="5" s="1"/>
  <c r="S102" i="5" s="1"/>
  <c r="S103" i="5" s="1"/>
  <c r="S104" i="5" s="1"/>
  <c r="M57" i="5"/>
  <c r="I57" i="5"/>
  <c r="E57" i="5"/>
  <c r="R57" i="5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K57" i="5"/>
  <c r="G57" i="5"/>
  <c r="G53" i="7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D53" i="7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E53" i="7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O53" i="7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C53" i="7"/>
  <c r="H53" i="7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I53" i="7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K53" i="7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D53" i="8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H53" i="8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K53" i="8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O53" i="8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J53" i="7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N53" i="7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E53" i="8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L53" i="7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F53" i="8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M53" i="8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I53" i="8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C53" i="8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G53" i="8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J53" i="8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L53" i="8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N53" i="8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C33" i="3"/>
  <c r="C34" i="3" s="1"/>
  <c r="C35" i="3" s="1"/>
  <c r="C36" i="3" s="1"/>
  <c r="C37" i="3" s="1"/>
  <c r="C38" i="3" s="1"/>
  <c r="C39" i="3" s="1"/>
  <c r="C40" i="3" s="1"/>
  <c r="C41" i="3" s="1"/>
  <c r="C42" i="3" s="1"/>
  <c r="N53" i="3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J53" i="3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G53" i="3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L53" i="4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53" i="3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I53" i="3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E53" i="3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O53" i="4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H53" i="4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E53" i="4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I34" i="5" l="1"/>
  <c r="I35" i="5" s="1"/>
  <c r="I36" i="5" s="1"/>
  <c r="I37" i="5" s="1"/>
  <c r="I38" i="5" s="1"/>
  <c r="I39" i="5" s="1"/>
  <c r="I95" i="5"/>
  <c r="I96" i="5" s="1"/>
  <c r="I97" i="5" s="1"/>
  <c r="I98" i="5" s="1"/>
  <c r="I99" i="5" s="1"/>
  <c r="I100" i="5" s="1"/>
  <c r="I101" i="5" s="1"/>
  <c r="I102" i="5" s="1"/>
  <c r="I103" i="5" s="1"/>
  <c r="I104" i="5" s="1"/>
  <c r="M34" i="5"/>
  <c r="M35" i="5" s="1"/>
  <c r="M36" i="5" s="1"/>
  <c r="M37" i="5" s="1"/>
  <c r="M38" i="5" s="1"/>
  <c r="M39" i="5" s="1"/>
  <c r="M95" i="5"/>
  <c r="M96" i="5" s="1"/>
  <c r="M97" i="5" s="1"/>
  <c r="M98" i="5" s="1"/>
  <c r="M99" i="5" s="1"/>
  <c r="M100" i="5" s="1"/>
  <c r="M101" i="5" s="1"/>
  <c r="M102" i="5" s="1"/>
  <c r="M103" i="5" s="1"/>
  <c r="M104" i="5" s="1"/>
  <c r="K34" i="5"/>
  <c r="K35" i="5" s="1"/>
  <c r="K36" i="5" s="1"/>
  <c r="K37" i="5" s="1"/>
  <c r="K38" i="5" s="1"/>
  <c r="K39" i="5" s="1"/>
  <c r="K95" i="5"/>
  <c r="K96" i="5" s="1"/>
  <c r="K97" i="5" s="1"/>
  <c r="K98" i="5" s="1"/>
  <c r="K99" i="5" s="1"/>
  <c r="K100" i="5" s="1"/>
  <c r="K101" i="5" s="1"/>
  <c r="K102" i="5" s="1"/>
  <c r="K103" i="5" s="1"/>
  <c r="K104" i="5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95" i="5"/>
  <c r="E96" i="5" s="1"/>
  <c r="E97" i="5" s="1"/>
  <c r="E98" i="5" s="1"/>
  <c r="E99" i="5" s="1"/>
  <c r="E100" i="5" s="1"/>
  <c r="E101" i="5" s="1"/>
  <c r="E102" i="5" s="1"/>
  <c r="E103" i="5" s="1"/>
  <c r="E104" i="5" s="1"/>
  <c r="G34" i="5"/>
  <c r="G35" i="5" s="1"/>
  <c r="G36" i="5" s="1"/>
  <c r="G37" i="5" s="1"/>
  <c r="G38" i="5" s="1"/>
  <c r="G39" i="5" s="1"/>
  <c r="G95" i="5"/>
  <c r="G96" i="5" s="1"/>
  <c r="G97" i="5" s="1"/>
  <c r="G98" i="5" s="1"/>
  <c r="G99" i="5" s="1"/>
  <c r="G100" i="5" s="1"/>
  <c r="G101" i="5" s="1"/>
  <c r="G102" i="5" s="1"/>
  <c r="G103" i="5" s="1"/>
  <c r="G104" i="5" s="1"/>
  <c r="I40" i="5"/>
  <c r="I41" i="5" s="1"/>
  <c r="I42" i="5" s="1"/>
  <c r="I43" i="5" s="1"/>
  <c r="K40" i="5"/>
  <c r="K41" i="5" s="1"/>
  <c r="K42" i="5" s="1"/>
  <c r="K43" i="5" s="1"/>
  <c r="M40" i="5"/>
  <c r="M41" i="5" s="1"/>
  <c r="M42" i="5" s="1"/>
  <c r="M43" i="5" s="1"/>
  <c r="G40" i="5"/>
  <c r="G41" i="5" s="1"/>
  <c r="G42" i="5" s="1"/>
  <c r="G43" i="5" s="1"/>
  <c r="R34" i="5"/>
  <c r="R35" i="5" s="1"/>
  <c r="R36" i="5" s="1"/>
  <c r="R37" i="5" s="1"/>
  <c r="R38" i="5" s="1"/>
  <c r="R39" i="5" s="1"/>
  <c r="S34" i="5"/>
  <c r="S35" i="5" s="1"/>
  <c r="S36" i="5" s="1"/>
  <c r="S37" i="5" s="1"/>
  <c r="S38" i="5" s="1"/>
  <c r="S39" i="5" s="1"/>
  <c r="C33" i="7"/>
  <c r="C34" i="7" s="1"/>
  <c r="C35" i="7" s="1"/>
  <c r="C36" i="7" s="1"/>
  <c r="C37" i="7" s="1"/>
  <c r="C38" i="7" s="1"/>
  <c r="C39" i="7" s="1"/>
  <c r="C40" i="7" s="1"/>
  <c r="C41" i="7" s="1"/>
  <c r="C42" i="7" s="1"/>
  <c r="S40" i="5" l="1"/>
  <c r="S41" i="5" s="1"/>
  <c r="S42" i="5" s="1"/>
  <c r="S43" i="5" s="1"/>
  <c r="R40" i="5"/>
  <c r="R41" i="5" s="1"/>
  <c r="R42" i="5" s="1"/>
  <c r="R43" i="5" s="1"/>
  <c r="E4" i="6"/>
  <c r="D4" i="6"/>
  <c r="E45" i="7" l="1"/>
  <c r="E45" i="3"/>
  <c r="E45" i="8"/>
  <c r="E49" i="5"/>
  <c r="E45" i="4"/>
  <c r="S108" i="5" l="1"/>
  <c r="R108" i="5"/>
  <c r="G108" i="5"/>
  <c r="M107" i="5"/>
  <c r="E107" i="5"/>
  <c r="K106" i="5"/>
  <c r="C106" i="5"/>
  <c r="L108" i="5"/>
  <c r="D108" i="5"/>
  <c r="J107" i="5"/>
  <c r="S106" i="5"/>
  <c r="H106" i="5"/>
  <c r="K108" i="5"/>
  <c r="I107" i="5"/>
  <c r="R106" i="5"/>
  <c r="G106" i="5"/>
  <c r="J108" i="5"/>
  <c r="S107" i="5"/>
  <c r="H107" i="5"/>
  <c r="Q106" i="5"/>
  <c r="F106" i="5"/>
  <c r="F108" i="5"/>
  <c r="J106" i="5"/>
  <c r="M108" i="5"/>
  <c r="K107" i="5"/>
  <c r="C107" i="5"/>
  <c r="I106" i="5"/>
  <c r="I108" i="5"/>
  <c r="R107" i="5"/>
  <c r="G107" i="5"/>
  <c r="M106" i="5"/>
  <c r="E106" i="5"/>
  <c r="H108" i="5"/>
  <c r="Q107" i="5"/>
  <c r="F107" i="5"/>
  <c r="L106" i="5"/>
  <c r="D106" i="5"/>
  <c r="Q108" i="5"/>
  <c r="L107" i="5"/>
  <c r="D107" i="5"/>
  <c r="E108" i="5"/>
  <c r="N43" i="8"/>
  <c r="I43" i="8"/>
  <c r="F43" i="8"/>
  <c r="D43" i="8"/>
  <c r="O43" i="8"/>
  <c r="K43" i="8"/>
  <c r="C43" i="8"/>
  <c r="J43" i="8"/>
  <c r="E43" i="8"/>
  <c r="L43" i="8"/>
  <c r="H43" i="8"/>
  <c r="G43" i="8"/>
  <c r="M43" i="8"/>
  <c r="N43" i="4"/>
  <c r="H43" i="4"/>
  <c r="J43" i="4"/>
  <c r="G43" i="4"/>
  <c r="L43" i="4"/>
  <c r="O43" i="4"/>
  <c r="D43" i="4"/>
  <c r="I43" i="4"/>
  <c r="E43" i="4"/>
  <c r="K43" i="4"/>
  <c r="F43" i="4"/>
  <c r="M43" i="4"/>
  <c r="C43" i="4"/>
  <c r="O43" i="3"/>
  <c r="J43" i="3"/>
  <c r="N43" i="3"/>
  <c r="F43" i="3"/>
  <c r="M43" i="3"/>
  <c r="H43" i="3"/>
  <c r="L43" i="3"/>
  <c r="D43" i="3"/>
  <c r="E43" i="3"/>
  <c r="I43" i="3"/>
  <c r="G43" i="3"/>
  <c r="K43" i="3"/>
  <c r="C43" i="3"/>
  <c r="C71" i="3" s="1" a="1"/>
  <c r="C71" i="3" s="1"/>
  <c r="C77" i="3" s="1"/>
  <c r="M47" i="5"/>
  <c r="S45" i="5"/>
  <c r="R45" i="5"/>
  <c r="R46" i="5"/>
  <c r="S46" i="5"/>
  <c r="Q46" i="5"/>
  <c r="D47" i="5"/>
  <c r="E45" i="5"/>
  <c r="H46" i="5"/>
  <c r="L47" i="5"/>
  <c r="E47" i="5"/>
  <c r="F45" i="5"/>
  <c r="G47" i="5"/>
  <c r="Q45" i="5"/>
  <c r="F47" i="5"/>
  <c r="H45" i="5"/>
  <c r="K47" i="5"/>
  <c r="H47" i="5"/>
  <c r="M45" i="5"/>
  <c r="L46" i="5"/>
  <c r="J46" i="5"/>
  <c r="M46" i="5"/>
  <c r="I47" i="5"/>
  <c r="I46" i="5"/>
  <c r="I45" i="5"/>
  <c r="D46" i="5"/>
  <c r="E46" i="5"/>
  <c r="C46" i="5"/>
  <c r="D45" i="5"/>
  <c r="C45" i="5"/>
  <c r="G45" i="5"/>
  <c r="G46" i="5"/>
  <c r="F46" i="5"/>
  <c r="Q47" i="5"/>
  <c r="J47" i="5"/>
  <c r="J45" i="5"/>
  <c r="L45" i="5"/>
  <c r="K45" i="5"/>
  <c r="K46" i="5"/>
  <c r="S47" i="5"/>
  <c r="R47" i="5"/>
  <c r="M43" i="7"/>
  <c r="I43" i="7"/>
  <c r="D43" i="7"/>
  <c r="C43" i="7"/>
  <c r="C71" i="7" s="1" a="1"/>
  <c r="C71" i="7" s="1"/>
  <c r="C77" i="7" s="1"/>
  <c r="L43" i="7"/>
  <c r="K43" i="7"/>
  <c r="N43" i="7"/>
  <c r="E43" i="7"/>
  <c r="J43" i="7"/>
  <c r="F43" i="7"/>
  <c r="G43" i="7"/>
  <c r="O43" i="7"/>
  <c r="H43" i="7"/>
  <c r="C51" i="5" a="1"/>
  <c r="C51" i="5" s="1"/>
  <c r="C57" i="5" s="1"/>
  <c r="C34" i="5" l="1"/>
  <c r="C95" i="5"/>
  <c r="C96" i="5" s="1"/>
  <c r="C97" i="5" s="1"/>
  <c r="C98" i="5" s="1"/>
  <c r="C99" i="5" s="1"/>
  <c r="C100" i="5" s="1"/>
  <c r="C101" i="5" s="1"/>
  <c r="C102" i="5" s="1"/>
  <c r="C103" i="5" s="1"/>
  <c r="C104" i="5" s="1"/>
  <c r="C108" i="5" l="1"/>
  <c r="C35" i="5"/>
  <c r="C36" i="5" s="1"/>
  <c r="C37" i="5" s="1"/>
  <c r="C38" i="5" s="1"/>
  <c r="C39" i="5" s="1"/>
  <c r="C47" i="5"/>
  <c r="C40" i="5"/>
  <c r="C41" i="5" s="1"/>
  <c r="C42" i="5" s="1"/>
  <c r="C43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<sst xmlns="http://schemas.openxmlformats.org/spreadsheetml/2006/main" count="194" uniqueCount="53">
  <si>
    <t>Year</t>
  </si>
  <si>
    <t>Other Fuels</t>
  </si>
  <si>
    <t>Residential</t>
  </si>
  <si>
    <t>Commercial</t>
  </si>
  <si>
    <t>Industrial</t>
  </si>
  <si>
    <t>Distillate Fuel Oil</t>
  </si>
  <si>
    <t>Residual Fuel Oil</t>
  </si>
  <si>
    <t>Cord Wood</t>
  </si>
  <si>
    <t>Wood Pellets</t>
  </si>
  <si>
    <t>Kerosene</t>
  </si>
  <si>
    <t>Propane</t>
  </si>
  <si>
    <t>Levelized Costs</t>
  </si>
  <si>
    <t xml:space="preserve">Zone-on-Zone DRIPE </t>
  </si>
  <si>
    <t>Zone on Rest-of-Region DRIPE</t>
  </si>
  <si>
    <t>CT</t>
  </si>
  <si>
    <t>MA</t>
  </si>
  <si>
    <t>ME</t>
  </si>
  <si>
    <t>NH</t>
  </si>
  <si>
    <t>RI</t>
  </si>
  <si>
    <t>VT</t>
  </si>
  <si>
    <t>Fuel oils</t>
  </si>
  <si>
    <t>Weighted</t>
  </si>
  <si>
    <t>Nominal Discount Rate</t>
  </si>
  <si>
    <t>Inflation Rate</t>
  </si>
  <si>
    <t>Real Discount Rate</t>
  </si>
  <si>
    <t>Assumes a real discount rate of:</t>
  </si>
  <si>
    <t>trend point a</t>
  </si>
  <si>
    <t>trend point b</t>
  </si>
  <si>
    <t>trend point c</t>
  </si>
  <si>
    <t>trend point d</t>
  </si>
  <si>
    <t>trend point e</t>
  </si>
  <si>
    <t>trend point f</t>
  </si>
  <si>
    <t>CAGR</t>
  </si>
  <si>
    <t>Transportation</t>
  </si>
  <si>
    <t>Motor Gasoline</t>
  </si>
  <si>
    <t>Motor Diesel</t>
  </si>
  <si>
    <t>All</t>
  </si>
  <si>
    <t>2024-2033</t>
  </si>
  <si>
    <t>2024-2038</t>
  </si>
  <si>
    <t>2024-2053</t>
  </si>
  <si>
    <t>Levelized (2024–2038)</t>
  </si>
  <si>
    <t>Home Heating Oil DRIPE by state (2024 $/MMBtu)</t>
  </si>
  <si>
    <t>Residual Fuel Oil (RFO) DRIPE by state (2024 $/MMBtu)</t>
  </si>
  <si>
    <t>Motor Gasoline DRIPE by state (2024 $/MMBtu)</t>
  </si>
  <si>
    <t>Motor Diesel DRIPE by state (2024 $/MMBtu)</t>
  </si>
  <si>
    <t>B5 Biofuel</t>
  </si>
  <si>
    <t>B20 Biofuel</t>
  </si>
  <si>
    <t>B50 Biofuel</t>
  </si>
  <si>
    <t>Avoided costs of petroleum fuels and other fuels by sector (2024 $/MMBtu)</t>
  </si>
  <si>
    <t>See the subsection "Massachusetts sector-based sublimits" within Section 4.8 of the AESC 2024 report for more.</t>
  </si>
  <si>
    <t>The following section assumes a level of biofuel blending commensurate with the level needed to meet MA GHG sublimits in Counterfactual #1.</t>
  </si>
  <si>
    <t xml:space="preserve">Values are shown only for fuels where biofuel blending estimates have been calculated, and are not shown for DRIPE (as these values have not been calculated). </t>
  </si>
  <si>
    <t>Avoided costs of petroleum fuels and other fuels by sector (2024 $/MMBtu) with MA sublimits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</si>
</sst>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0.0%"/>
    <numFmt numFmtId="166" formatCode="&quot;$&quot;#,##0"/>
  </numFmts>
  <fonts count="10" x14ac:knownFonts="1">
    <font>
      <sz val="11"/>
      <color theme="1"/>
      <name val="Gill Sans MT"/>
      <family val="2"/>
      <scheme val="minor"/>
    </font>
    <font>
      <b/>
      <sz val="14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sz val="11"/>
      <color rgb="FF010101"/>
      <name val="Gill Sans MT"/>
      <family val="2"/>
      <scheme val="minor"/>
    </font>
    <font>
      <b/>
      <sz val="11"/>
      <color rgb="FF010101"/>
      <name val="Gill Sans MT"/>
      <family val="2"/>
      <scheme val="minor"/>
    </font>
    <font>
      <b/>
      <sz val="10"/>
      <color theme="4"/>
      <name val="Arial"/>
      <family val="2"/>
    </font>
    <font>
      <sz val="11"/>
      <color theme="1"/>
      <name val="Calibri"/>
      <family val="2"/>
    </font>
    <font>
      <sz val="11"/>
      <color theme="1"/>
      <name val="Gill Sans MT"/>
      <family val="2"/>
      <scheme val="minor"/>
    </font>
    <font>
      <b/>
      <sz val="11"/>
      <color theme="0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/>
      <bottom/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/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1F497D"/>
      </left>
      <right style="medium">
        <color rgb="FF1F497D"/>
      </right>
      <top/>
      <bottom style="dashed">
        <color rgb="FF1F497D"/>
      </bottom>
      <diagonal/>
    </border>
    <border>
      <left/>
      <right style="medium">
        <color rgb="FF1F497D"/>
      </right>
      <top/>
      <bottom style="dashed">
        <color rgb="FF1F497D"/>
      </bottom>
      <diagonal/>
    </border>
    <border>
      <left/>
      <right/>
      <top/>
      <bottom style="dashed">
        <color rgb="FF1F497D"/>
      </bottom>
      <diagonal/>
    </border>
    <border>
      <left style="medium">
        <color rgb="FF1F497D"/>
      </left>
      <right/>
      <top/>
      <bottom style="dashed">
        <color rgb="FF1F497D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9" xfId="0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10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0" xfId="0" applyNumberFormat="1"/>
    <xf numFmtId="6" fontId="4" fillId="0" borderId="15" xfId="0" applyNumberFormat="1" applyFont="1" applyBorder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6" fontId="4" fillId="0" borderId="23" xfId="0" applyNumberFormat="1" applyFont="1" applyBorder="1" applyAlignment="1">
      <alignment horizontal="center" vertical="center" wrapText="1"/>
    </xf>
    <xf numFmtId="6" fontId="4" fillId="0" borderId="18" xfId="0" applyNumberFormat="1" applyFont="1" applyBorder="1" applyAlignment="1">
      <alignment horizontal="center" vertical="center" wrapText="1"/>
    </xf>
    <xf numFmtId="6" fontId="4" fillId="0" borderId="19" xfId="0" applyNumberFormat="1" applyFont="1" applyBorder="1" applyAlignment="1">
      <alignment horizontal="center" vertical="center" wrapText="1"/>
    </xf>
    <xf numFmtId="6" fontId="4" fillId="0" borderId="20" xfId="0" applyNumberFormat="1" applyFon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6" fontId="4" fillId="0" borderId="36" xfId="0" applyNumberFormat="1" applyFont="1" applyBorder="1" applyAlignment="1">
      <alignment horizontal="center" vertical="center" wrapText="1"/>
    </xf>
    <xf numFmtId="6" fontId="4" fillId="0" borderId="37" xfId="0" applyNumberFormat="1" applyFont="1" applyBorder="1" applyAlignment="1">
      <alignment horizontal="center" vertical="center" wrapText="1"/>
    </xf>
    <xf numFmtId="6" fontId="4" fillId="0" borderId="38" xfId="0" applyNumberFormat="1" applyFont="1" applyBorder="1" applyAlignment="1">
      <alignment horizontal="center" vertical="center" wrapText="1"/>
    </xf>
    <xf numFmtId="6" fontId="4" fillId="0" borderId="16" xfId="0" applyNumberFormat="1" applyFont="1" applyBorder="1" applyAlignment="1">
      <alignment horizontal="center" vertical="center" wrapText="1"/>
    </xf>
    <xf numFmtId="6" fontId="4" fillId="0" borderId="17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6" fillId="2" borderId="24" xfId="0" applyNumberFormat="1" applyFont="1" applyFill="1" applyBorder="1" applyAlignment="1" applyProtection="1">
      <alignment horizontal="center"/>
      <protection locked="0"/>
    </xf>
    <xf numFmtId="10" fontId="6" fillId="2" borderId="25" xfId="0" applyNumberFormat="1" applyFont="1" applyFill="1" applyBorder="1" applyAlignment="1" applyProtection="1">
      <alignment horizontal="center"/>
      <protection locked="0"/>
    </xf>
    <xf numFmtId="10" fontId="2" fillId="0" borderId="26" xfId="0" applyNumberFormat="1" applyFont="1" applyBorder="1" applyAlignment="1" applyProtection="1">
      <alignment horizontal="center"/>
      <protection locked="0"/>
    </xf>
    <xf numFmtId="0" fontId="9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6" fontId="4" fillId="4" borderId="0" xfId="0" applyNumberFormat="1" applyFont="1" applyFill="1" applyAlignment="1">
      <alignment horizontal="center" vertical="center" wrapText="1"/>
    </xf>
    <xf numFmtId="6" fontId="4" fillId="4" borderId="15" xfId="0" applyNumberFormat="1" applyFont="1" applyFill="1" applyBorder="1" applyAlignment="1">
      <alignment horizontal="center" vertical="center" wrapText="1"/>
    </xf>
    <xf numFmtId="6" fontId="4" fillId="4" borderId="37" xfId="0" applyNumberFormat="1" applyFont="1" applyFill="1" applyBorder="1" applyAlignment="1">
      <alignment horizontal="center" vertical="center" wrapText="1"/>
    </xf>
    <xf numFmtId="6" fontId="4" fillId="4" borderId="36" xfId="0" applyNumberFormat="1" applyFont="1" applyFill="1" applyBorder="1" applyAlignment="1">
      <alignment horizontal="center" vertical="center" wrapText="1"/>
    </xf>
    <xf numFmtId="6" fontId="4" fillId="4" borderId="17" xfId="0" applyNumberFormat="1" applyFont="1" applyFill="1" applyBorder="1" applyAlignment="1">
      <alignment horizontal="center" vertical="center" wrapText="1"/>
    </xf>
    <xf numFmtId="6" fontId="4" fillId="4" borderId="16" xfId="0" applyNumberFormat="1" applyFont="1" applyFill="1" applyBorder="1" applyAlignment="1">
      <alignment horizontal="center" vertical="center" wrapText="1"/>
    </xf>
    <xf numFmtId="6" fontId="4" fillId="4" borderId="23" xfId="0" applyNumberFormat="1" applyFont="1" applyFill="1" applyBorder="1" applyAlignment="1">
      <alignment horizontal="center" vertical="center" wrapText="1"/>
    </xf>
    <xf numFmtId="6" fontId="4" fillId="4" borderId="3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all/AppData/Local/Box/Box%20Edit/Documents/acA31wh3YEmc3Bb4A3HhjQ==/LDC_Avoided_AESC2018_NewDiscount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LDC AvMargin18"/>
      <sheetName val="Avoid Cost SNE"/>
      <sheetName val="Avoid Cost NNE"/>
      <sheetName val="Avoid Cost VT"/>
      <sheetName val="Summary Avoid Cost"/>
      <sheetName val="Summary Avoid Cost (2)"/>
      <sheetName val="Avoid Cost SNE Extend"/>
      <sheetName val="Avoid Cost NNE Extend"/>
      <sheetName val="Avoid Cost VT Extend"/>
      <sheetName val="&lt;-Exhibits  Data-&gt;"/>
      <sheetName val="Dispatch Avoided Cost"/>
      <sheetName val="State Data-Calc"/>
      <sheetName val="Deflator"/>
      <sheetName val="Financial Paramete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E13">
            <v>1.3432218759045433E-2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27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8D6E-A6BF-4764-8C08-6738057AC443}">
  <sheetPr codeName="Sheet1">
    <pageSetUpPr fitToPage="1"/>
  </sheetPr>
  <dimension ref="B2:S108"/>
  <sheetViews>
    <sheetView tabSelected="1" zoomScale="85" zoomScaleNormal="85" workbookViewId="0">
      <selection activeCell="B63" sqref="B63"/>
    </sheetView>
  </sheetViews>
  <sheetFormatPr defaultRowHeight="17.25" x14ac:dyDescent="0.35"/>
  <sheetData>
    <row r="2" spans="2:19" ht="21.75" x14ac:dyDescent="0.45">
      <c r="B2" s="1" t="s">
        <v>48</v>
      </c>
    </row>
    <row r="3" spans="2:19" ht="18" thickBot="1" x14ac:dyDescent="0.4"/>
    <row r="4" spans="2:19" ht="18" thickBot="1" x14ac:dyDescent="0.4">
      <c r="B4" s="66" t="s">
        <v>0</v>
      </c>
      <c r="C4" s="69" t="s">
        <v>20</v>
      </c>
      <c r="D4" s="70"/>
      <c r="E4" s="70"/>
      <c r="F4" s="70"/>
      <c r="G4" s="70"/>
      <c r="H4" s="70"/>
      <c r="I4" s="71"/>
      <c r="J4" s="69" t="s">
        <v>1</v>
      </c>
      <c r="K4" s="70"/>
      <c r="L4" s="70"/>
      <c r="M4" s="70"/>
      <c r="N4" s="70"/>
      <c r="O4" s="70"/>
      <c r="P4" s="70"/>
      <c r="Q4" s="71"/>
      <c r="R4" s="60" t="s">
        <v>33</v>
      </c>
      <c r="S4" s="61"/>
    </row>
    <row r="5" spans="2:19" ht="34.5" x14ac:dyDescent="0.35">
      <c r="B5" s="67"/>
      <c r="C5" s="3" t="s">
        <v>2</v>
      </c>
      <c r="D5" s="72" t="s">
        <v>3</v>
      </c>
      <c r="E5" s="73"/>
      <c r="F5" s="74"/>
      <c r="G5" s="72" t="s">
        <v>4</v>
      </c>
      <c r="H5" s="73"/>
      <c r="I5" s="74"/>
      <c r="J5" s="72" t="s">
        <v>2</v>
      </c>
      <c r="K5" s="73"/>
      <c r="L5" s="73"/>
      <c r="M5" s="73"/>
      <c r="N5" s="73"/>
      <c r="O5" s="73"/>
      <c r="P5" s="74"/>
      <c r="Q5" s="3" t="s">
        <v>4</v>
      </c>
      <c r="R5" s="62"/>
      <c r="S5" s="63"/>
    </row>
    <row r="6" spans="2:19" ht="35.25" thickBot="1" x14ac:dyDescent="0.4">
      <c r="B6" s="68"/>
      <c r="C6" s="4" t="s">
        <v>5</v>
      </c>
      <c r="D6" s="5" t="s">
        <v>5</v>
      </c>
      <c r="E6" s="9" t="s">
        <v>6</v>
      </c>
      <c r="F6" s="6" t="s">
        <v>21</v>
      </c>
      <c r="G6" s="5" t="s">
        <v>5</v>
      </c>
      <c r="H6" s="9" t="s">
        <v>6</v>
      </c>
      <c r="I6" s="6" t="s">
        <v>21</v>
      </c>
      <c r="J6" s="5" t="s">
        <v>7</v>
      </c>
      <c r="K6" s="9" t="s">
        <v>8</v>
      </c>
      <c r="L6" s="9" t="s">
        <v>9</v>
      </c>
      <c r="M6" s="9" t="s">
        <v>10</v>
      </c>
      <c r="N6" s="9" t="s">
        <v>45</v>
      </c>
      <c r="O6" s="9" t="s">
        <v>46</v>
      </c>
      <c r="P6" s="6" t="s">
        <v>47</v>
      </c>
      <c r="Q6" s="6" t="s">
        <v>9</v>
      </c>
      <c r="R6" s="5" t="s">
        <v>34</v>
      </c>
      <c r="S6" s="6" t="s">
        <v>35</v>
      </c>
    </row>
    <row r="7" spans="2:19" x14ac:dyDescent="0.35">
      <c r="B7" s="7">
        <v>2024</v>
      </c>
      <c r="C7" s="32">
        <v>26.508889211374722</v>
      </c>
      <c r="D7" s="33">
        <v>27.493029749891484</v>
      </c>
      <c r="E7" s="33">
        <v>20.75328022550098</v>
      </c>
      <c r="F7" s="32">
        <v>27.405800611527013</v>
      </c>
      <c r="G7" s="33">
        <v>25.25152864672102</v>
      </c>
      <c r="H7" s="33">
        <v>13.648046679491189</v>
      </c>
      <c r="I7" s="32">
        <v>24.812495785474916</v>
      </c>
      <c r="J7" s="33">
        <v>25.44273704652116</v>
      </c>
      <c r="K7" s="33">
        <v>26.6197401864124</v>
      </c>
      <c r="L7" s="33">
        <v>33.323117405207512</v>
      </c>
      <c r="M7" s="59">
        <v>50.333965445360391</v>
      </c>
      <c r="N7" s="59">
        <v>25.421270671520727</v>
      </c>
      <c r="O7" s="59">
        <v>22.158415051958738</v>
      </c>
      <c r="P7" s="58">
        <v>22.680471951088652</v>
      </c>
      <c r="Q7" s="32">
        <v>27.934552922828125</v>
      </c>
      <c r="R7" s="33">
        <v>28.053023173517005</v>
      </c>
      <c r="S7" s="32">
        <v>29.097032407302486</v>
      </c>
    </row>
    <row r="8" spans="2:19" x14ac:dyDescent="0.35">
      <c r="B8" s="7">
        <v>2025</v>
      </c>
      <c r="C8" s="32">
        <v>31.577241326244792</v>
      </c>
      <c r="D8" s="33">
        <v>32.730012215809751</v>
      </c>
      <c r="E8" s="33">
        <v>24.706448197163539</v>
      </c>
      <c r="F8" s="32">
        <v>32.626167321659636</v>
      </c>
      <c r="G8" s="33">
        <v>31.537481945659025</v>
      </c>
      <c r="H8" s="33">
        <v>10.032048962925217</v>
      </c>
      <c r="I8" s="32">
        <v>30.7237958640664</v>
      </c>
      <c r="J8" s="33">
        <v>30.307246799818788</v>
      </c>
      <c r="K8" s="33">
        <v>31.709286390906062</v>
      </c>
      <c r="L8" s="33">
        <v>39.694312034602873</v>
      </c>
      <c r="M8" s="33">
        <v>59.957539567256227</v>
      </c>
      <c r="N8" s="33">
        <v>27.016851988100026</v>
      </c>
      <c r="O8" s="33">
        <v>26.394980714716652</v>
      </c>
      <c r="P8" s="32">
        <v>31.577241326244792</v>
      </c>
      <c r="Q8" s="32">
        <v>34.888401046490586</v>
      </c>
      <c r="R8" s="33">
        <v>27.21274549280853</v>
      </c>
      <c r="S8" s="32">
        <v>30.861727596167697</v>
      </c>
    </row>
    <row r="9" spans="2:19" x14ac:dyDescent="0.35">
      <c r="B9" s="7">
        <v>2026</v>
      </c>
      <c r="C9" s="32">
        <v>31.105143265732458</v>
      </c>
      <c r="D9" s="33">
        <v>30.921994535602231</v>
      </c>
      <c r="E9" s="33">
        <v>23.341655087369773</v>
      </c>
      <c r="F9" s="32">
        <v>30.823886070860837</v>
      </c>
      <c r="G9" s="33">
        <v>29.810340066896767</v>
      </c>
      <c r="H9" s="33">
        <v>11.588645913290792</v>
      </c>
      <c r="I9" s="32">
        <v>29.120898523091029</v>
      </c>
      <c r="J9" s="33">
        <v>29.854135893586101</v>
      </c>
      <c r="K9" s="33">
        <v>31.235214180141565</v>
      </c>
      <c r="L9" s="33">
        <v>39.100859062213793</v>
      </c>
      <c r="M9" s="33">
        <v>59.061139598356242</v>
      </c>
      <c r="N9" s="33">
        <v>31.105143265732458</v>
      </c>
      <c r="O9" s="33">
        <v>26.000360454069579</v>
      </c>
      <c r="P9" s="32">
        <v>31.105143265732458</v>
      </c>
      <c r="Q9" s="32">
        <v>32.977746967186675</v>
      </c>
      <c r="R9" s="33">
        <v>26.848983777320822</v>
      </c>
      <c r="S9" s="32">
        <v>29.814194863257502</v>
      </c>
    </row>
    <row r="10" spans="2:19" x14ac:dyDescent="0.35">
      <c r="B10" s="7">
        <v>2027</v>
      </c>
      <c r="C10" s="32">
        <v>30.647974758713605</v>
      </c>
      <c r="D10" s="33">
        <v>29.136830215587555</v>
      </c>
      <c r="E10" s="33">
        <v>21.994112975101235</v>
      </c>
      <c r="F10" s="32">
        <v>29.044385671734123</v>
      </c>
      <c r="G10" s="33">
        <v>28.103759564288062</v>
      </c>
      <c r="H10" s="33">
        <v>13.159348273717674</v>
      </c>
      <c r="I10" s="32">
        <v>27.538318288379049</v>
      </c>
      <c r="J10" s="33">
        <v>29.415354094119362</v>
      </c>
      <c r="K10" s="33">
        <v>30.776133953082105</v>
      </c>
      <c r="L10" s="33">
        <v>38.526173351625218</v>
      </c>
      <c r="M10" s="33">
        <v>58.193087238579501</v>
      </c>
      <c r="N10" s="33">
        <v>30.647974758713605</v>
      </c>
      <c r="O10" s="33">
        <v>25.618219601375483</v>
      </c>
      <c r="P10" s="32">
        <v>30.647974758713605</v>
      </c>
      <c r="Q10" s="32">
        <v>31.089838950442513</v>
      </c>
      <c r="R10" s="33">
        <v>26.664963417901252</v>
      </c>
      <c r="S10" s="32">
        <v>28.760662028483868</v>
      </c>
    </row>
    <row r="11" spans="2:19" x14ac:dyDescent="0.35">
      <c r="B11" s="7">
        <v>2028</v>
      </c>
      <c r="C11" s="32">
        <v>30.38095650765402</v>
      </c>
      <c r="D11" s="33">
        <v>27.505667806573655</v>
      </c>
      <c r="E11" s="33">
        <v>20.762820139225177</v>
      </c>
      <c r="F11" s="32">
        <v>27.418398570526065</v>
      </c>
      <c r="G11" s="33">
        <v>26.562232514504934</v>
      </c>
      <c r="H11" s="33">
        <v>14.698501030642424</v>
      </c>
      <c r="I11" s="32">
        <v>26.11335277365426</v>
      </c>
      <c r="J11" s="33">
        <v>29.159074960951614</v>
      </c>
      <c r="K11" s="33">
        <v>30.507999124362598</v>
      </c>
      <c r="L11" s="33">
        <v>38.190516868305892</v>
      </c>
      <c r="M11" s="33">
        <v>57.686084198393772</v>
      </c>
      <c r="N11" s="33">
        <v>30.38095650765402</v>
      </c>
      <c r="O11" s="33">
        <v>25.395022726310359</v>
      </c>
      <c r="P11" s="32">
        <v>30.38095650765402</v>
      </c>
      <c r="Q11" s="32">
        <v>29.38452163850506</v>
      </c>
      <c r="R11" s="33">
        <v>26.694035314900507</v>
      </c>
      <c r="S11" s="32">
        <v>27.904112136895282</v>
      </c>
    </row>
    <row r="12" spans="2:19" x14ac:dyDescent="0.35">
      <c r="B12" s="7">
        <v>2029</v>
      </c>
      <c r="C12" s="32">
        <v>30.481292013366549</v>
      </c>
      <c r="D12" s="33">
        <v>27.598878323228508</v>
      </c>
      <c r="E12" s="33">
        <v>20.83318066295427</v>
      </c>
      <c r="F12" s="32">
        <v>27.51131335138431</v>
      </c>
      <c r="G12" s="33">
        <v>26.65787852801185</v>
      </c>
      <c r="H12" s="33">
        <v>14.796498121699768</v>
      </c>
      <c r="I12" s="32">
        <v>26.209087743244091</v>
      </c>
      <c r="J12" s="33">
        <v>29.255375106458207</v>
      </c>
      <c r="K12" s="33">
        <v>30.608754198339582</v>
      </c>
      <c r="L12" s="33">
        <v>38.316644063229425</v>
      </c>
      <c r="M12" s="33">
        <v>57.876597042489479</v>
      </c>
      <c r="N12" s="33">
        <v>30.481292013366549</v>
      </c>
      <c r="O12" s="33">
        <v>25.478891792354531</v>
      </c>
      <c r="P12" s="32">
        <v>30.481292013366549</v>
      </c>
      <c r="Q12" s="32">
        <v>29.490330227899644</v>
      </c>
      <c r="R12" s="33">
        <v>26.749758385424741</v>
      </c>
      <c r="S12" s="32">
        <v>27.993025711097108</v>
      </c>
    </row>
    <row r="13" spans="2:19" x14ac:dyDescent="0.35">
      <c r="B13" s="7">
        <v>2030</v>
      </c>
      <c r="C13" s="32">
        <v>30.497690462708412</v>
      </c>
      <c r="D13" s="33">
        <v>27.612880319645321</v>
      </c>
      <c r="E13" s="33">
        <v>20.843750154858149</v>
      </c>
      <c r="F13" s="32">
        <v>27.525270922647035</v>
      </c>
      <c r="G13" s="33">
        <v>26.672534774016302</v>
      </c>
      <c r="H13" s="33">
        <v>14.891460338863471</v>
      </c>
      <c r="I13" s="32">
        <v>26.226782470317652</v>
      </c>
      <c r="J13" s="33">
        <v>29.271114032040828</v>
      </c>
      <c r="K13" s="33">
        <v>30.625221220305679</v>
      </c>
      <c r="L13" s="33">
        <v>38.337257807107001</v>
      </c>
      <c r="M13" s="33">
        <v>57.907733729355137</v>
      </c>
      <c r="N13" s="33">
        <v>30.497690462708412</v>
      </c>
      <c r="O13" s="33">
        <v>25.492599030097619</v>
      </c>
      <c r="P13" s="32">
        <v>30.497690462708412</v>
      </c>
      <c r="Q13" s="32">
        <v>29.506543728689607</v>
      </c>
      <c r="R13" s="33">
        <v>26.844430411239085</v>
      </c>
      <c r="S13" s="32">
        <v>28.019597741526809</v>
      </c>
    </row>
    <row r="14" spans="2:19" x14ac:dyDescent="0.35">
      <c r="B14" s="7">
        <v>2031</v>
      </c>
      <c r="C14" s="32">
        <v>30.691435925675904</v>
      </c>
      <c r="D14" s="33">
        <v>27.806192078450675</v>
      </c>
      <c r="E14" s="33">
        <v>20.989672708242352</v>
      </c>
      <c r="F14" s="32">
        <v>27.717969347152401</v>
      </c>
      <c r="G14" s="33">
        <v>26.86627918174252</v>
      </c>
      <c r="H14" s="33">
        <v>15.011890804088045</v>
      </c>
      <c r="I14" s="32">
        <v>26.417752949490641</v>
      </c>
      <c r="J14" s="33">
        <v>29.457067310917683</v>
      </c>
      <c r="K14" s="33">
        <v>30.81977685956188</v>
      </c>
      <c r="L14" s="33">
        <v>38.580806405379526</v>
      </c>
      <c r="M14" s="33">
        <v>58.275609477012516</v>
      </c>
      <c r="N14" s="33">
        <v>30.691435925675904</v>
      </c>
      <c r="O14" s="33">
        <v>25.654548191702833</v>
      </c>
      <c r="P14" s="32">
        <v>30.691435925675904</v>
      </c>
      <c r="Q14" s="32">
        <v>29.720873858435347</v>
      </c>
      <c r="R14" s="33">
        <v>26.825887711635787</v>
      </c>
      <c r="S14" s="32">
        <v>28.195262700567426</v>
      </c>
    </row>
    <row r="15" spans="2:19" x14ac:dyDescent="0.35">
      <c r="B15" s="7">
        <v>2032</v>
      </c>
      <c r="C15" s="32">
        <v>30.790919851683228</v>
      </c>
      <c r="D15" s="33">
        <v>27.898280873635105</v>
      </c>
      <c r="E15" s="33">
        <v>21.059186493717334</v>
      </c>
      <c r="F15" s="32">
        <v>27.809765965507648</v>
      </c>
      <c r="G15" s="33">
        <v>26.960809805226635</v>
      </c>
      <c r="H15" s="33">
        <v>15.121491328154603</v>
      </c>
      <c r="I15" s="32">
        <v>26.512853762301557</v>
      </c>
      <c r="J15" s="33">
        <v>29.552550126118923</v>
      </c>
      <c r="K15" s="33">
        <v>30.919676792822866</v>
      </c>
      <c r="L15" s="33">
        <v>38.705863118236827</v>
      </c>
      <c r="M15" s="33">
        <v>58.464505377330838</v>
      </c>
      <c r="N15" s="33">
        <v>30.790919851683228</v>
      </c>
      <c r="O15" s="33">
        <v>25.737705434010923</v>
      </c>
      <c r="P15" s="32">
        <v>30.790919851683228</v>
      </c>
      <c r="Q15" s="32">
        <v>29.825448545437034</v>
      </c>
      <c r="R15" s="33">
        <v>26.997080558172488</v>
      </c>
      <c r="S15" s="32">
        <v>28.305350746100903</v>
      </c>
    </row>
    <row r="16" spans="2:19" x14ac:dyDescent="0.35">
      <c r="B16" s="7">
        <v>2033</v>
      </c>
      <c r="C16" s="32">
        <v>30.928953851780452</v>
      </c>
      <c r="D16" s="33">
        <v>28.016860445671416</v>
      </c>
      <c r="E16" s="33">
        <v>21.14869700274005</v>
      </c>
      <c r="F16" s="32">
        <v>27.927969311497193</v>
      </c>
      <c r="G16" s="33">
        <v>27.086080662158487</v>
      </c>
      <c r="H16" s="33">
        <v>15.221500764314582</v>
      </c>
      <c r="I16" s="32">
        <v>26.63716882045922</v>
      </c>
      <c r="J16" s="33">
        <v>29.685032582850692</v>
      </c>
      <c r="K16" s="33">
        <v>31.058288003205181</v>
      </c>
      <c r="L16" s="33">
        <v>38.879379373651126</v>
      </c>
      <c r="M16" s="33">
        <v>58.726598539204907</v>
      </c>
      <c r="N16" s="33">
        <v>30.928953851780452</v>
      </c>
      <c r="O16" s="33">
        <v>25.853086151816481</v>
      </c>
      <c r="P16" s="32">
        <v>30.928953851780452</v>
      </c>
      <c r="Q16" s="32">
        <v>29.964029675776054</v>
      </c>
      <c r="R16" s="33">
        <v>27.071140556252299</v>
      </c>
      <c r="S16" s="32">
        <v>28.431197764766395</v>
      </c>
    </row>
    <row r="17" spans="2:19" x14ac:dyDescent="0.35">
      <c r="B17" s="7">
        <v>2034</v>
      </c>
      <c r="C17" s="32">
        <v>30.975063674331434</v>
      </c>
      <c r="D17" s="33">
        <v>28.08142221707644</v>
      </c>
      <c r="E17" s="33">
        <v>21.197431847390213</v>
      </c>
      <c r="F17" s="32">
        <v>27.992326243066735</v>
      </c>
      <c r="G17" s="33">
        <v>27.14426033436019</v>
      </c>
      <c r="H17" s="33">
        <v>15.331444241794017</v>
      </c>
      <c r="I17" s="32">
        <v>26.697307043689332</v>
      </c>
      <c r="J17" s="33">
        <v>29.729287929842862</v>
      </c>
      <c r="K17" s="33">
        <v>31.104590641032118</v>
      </c>
      <c r="L17" s="33">
        <v>38.937341931725427</v>
      </c>
      <c r="M17" s="33">
        <v>58.814149933624591</v>
      </c>
      <c r="N17" s="33">
        <v>30.975063674331434</v>
      </c>
      <c r="O17" s="33">
        <v>25.891628716837214</v>
      </c>
      <c r="P17" s="32">
        <v>30.975063674331434</v>
      </c>
      <c r="Q17" s="32">
        <v>30.028391051868915</v>
      </c>
      <c r="R17" s="33">
        <v>27.207513606589931</v>
      </c>
      <c r="S17" s="32">
        <v>28.476062402618311</v>
      </c>
    </row>
    <row r="18" spans="2:19" x14ac:dyDescent="0.35">
      <c r="B18" s="7">
        <v>2035</v>
      </c>
      <c r="C18" s="32">
        <v>31.181342237867348</v>
      </c>
      <c r="D18" s="33">
        <v>28.24857560003009</v>
      </c>
      <c r="E18" s="33">
        <v>21.323608592137351</v>
      </c>
      <c r="F18" s="32">
        <v>28.158949286305102</v>
      </c>
      <c r="G18" s="33">
        <v>27.324742469800139</v>
      </c>
      <c r="H18" s="33">
        <v>15.452380167587107</v>
      </c>
      <c r="I18" s="32">
        <v>26.875536170689966</v>
      </c>
      <c r="J18" s="33">
        <v>29.927270244700718</v>
      </c>
      <c r="K18" s="33">
        <v>31.311731789933834</v>
      </c>
      <c r="L18" s="33">
        <v>39.196645319961533</v>
      </c>
      <c r="M18" s="33">
        <v>59.205823006243577</v>
      </c>
      <c r="N18" s="33">
        <v>31.181342237867348</v>
      </c>
      <c r="O18" s="33">
        <v>26.064054124431784</v>
      </c>
      <c r="P18" s="32">
        <v>31.181342237867348</v>
      </c>
      <c r="Q18" s="32">
        <v>30.228049766975136</v>
      </c>
      <c r="R18" s="33">
        <v>27.267076700097117</v>
      </c>
      <c r="S18" s="32">
        <v>28.694542720963749</v>
      </c>
    </row>
    <row r="19" spans="2:19" x14ac:dyDescent="0.35">
      <c r="B19" s="7">
        <v>2036</v>
      </c>
      <c r="C19" s="32">
        <v>31.194467328788463</v>
      </c>
      <c r="D19" s="33">
        <v>28.28650730273554</v>
      </c>
      <c r="E19" s="33">
        <v>21.352241567943871</v>
      </c>
      <c r="F19" s="32">
        <v>28.196760640334045</v>
      </c>
      <c r="G19" s="33">
        <v>27.354282893923447</v>
      </c>
      <c r="H19" s="33">
        <v>15.548254113208426</v>
      </c>
      <c r="I19" s="32">
        <v>26.907586410041326</v>
      </c>
      <c r="J19" s="33">
        <v>29.939867461972057</v>
      </c>
      <c r="K19" s="33">
        <v>31.324911765430247</v>
      </c>
      <c r="L19" s="33">
        <v>39.213144274038058</v>
      </c>
      <c r="M19" s="33">
        <v>59.230744377622919</v>
      </c>
      <c r="N19" s="33">
        <v>31.194467328788463</v>
      </c>
      <c r="O19" s="33">
        <v>26.075025206996042</v>
      </c>
      <c r="P19" s="32">
        <v>31.194467328788463</v>
      </c>
      <c r="Q19" s="32">
        <v>30.260728918902139</v>
      </c>
      <c r="R19" s="33">
        <v>27.621522745649816</v>
      </c>
      <c r="S19" s="32">
        <v>28.701120039802092</v>
      </c>
    </row>
    <row r="20" spans="2:19" x14ac:dyDescent="0.35">
      <c r="B20" s="7">
        <v>2037</v>
      </c>
      <c r="C20" s="32">
        <v>31.335145763509288</v>
      </c>
      <c r="D20" s="33">
        <v>28.415874606279054</v>
      </c>
      <c r="E20" s="33">
        <v>21.449895261512026</v>
      </c>
      <c r="F20" s="32">
        <v>28.325717490809147</v>
      </c>
      <c r="G20" s="33">
        <v>27.487518711964213</v>
      </c>
      <c r="H20" s="33">
        <v>15.653995619949166</v>
      </c>
      <c r="I20" s="32">
        <v>27.039781944984991</v>
      </c>
      <c r="J20" s="33">
        <v>30.074887997694177</v>
      </c>
      <c r="K20" s="33">
        <v>31.466178468544033</v>
      </c>
      <c r="L20" s="33">
        <v>39.389984727789376</v>
      </c>
      <c r="M20" s="33">
        <v>59.497858680892442</v>
      </c>
      <c r="N20" s="33">
        <v>31.335145763509288</v>
      </c>
      <c r="O20" s="33">
        <v>26.192616371248462</v>
      </c>
      <c r="P20" s="32">
        <v>31.335145763509288</v>
      </c>
      <c r="Q20" s="32">
        <v>30.408121303036452</v>
      </c>
      <c r="R20" s="33">
        <v>27.679107261775023</v>
      </c>
      <c r="S20" s="32">
        <v>28.845178412311977</v>
      </c>
    </row>
    <row r="21" spans="2:19" x14ac:dyDescent="0.35">
      <c r="B21" s="7">
        <v>2038</v>
      </c>
      <c r="C21" s="32">
        <v>31.436581885866833</v>
      </c>
      <c r="D21" s="33">
        <v>28.513936067053891</v>
      </c>
      <c r="E21" s="33">
        <v>21.5239175498264</v>
      </c>
      <c r="F21" s="32">
        <v>28.423467824843573</v>
      </c>
      <c r="G21" s="33">
        <v>27.586629082561817</v>
      </c>
      <c r="H21" s="33">
        <v>15.766265904429812</v>
      </c>
      <c r="I21" s="32">
        <v>27.139390238073631</v>
      </c>
      <c r="J21" s="33">
        <v>30.172244494512395</v>
      </c>
      <c r="K21" s="33">
        <v>31.568038761562889</v>
      </c>
      <c r="L21" s="33">
        <v>39.517495457774963</v>
      </c>
      <c r="M21" s="33">
        <v>59.690461329647157</v>
      </c>
      <c r="N21" s="33">
        <v>31.436581885866833</v>
      </c>
      <c r="O21" s="33">
        <v>26.277405427573587</v>
      </c>
      <c r="P21" s="32">
        <v>31.436581885866833</v>
      </c>
      <c r="Q21" s="32">
        <v>30.517762344234146</v>
      </c>
      <c r="R21" s="33">
        <v>27.774422984764303</v>
      </c>
      <c r="S21" s="32">
        <v>28.95470823521342</v>
      </c>
    </row>
    <row r="22" spans="2:19" x14ac:dyDescent="0.35">
      <c r="B22" s="7">
        <v>2039</v>
      </c>
      <c r="C22" s="32">
        <v>31.486176115092643</v>
      </c>
      <c r="D22" s="33">
        <v>28.565896147207916</v>
      </c>
      <c r="E22" s="33">
        <v>21.563139931418601</v>
      </c>
      <c r="F22" s="32">
        <v>28.475263047465983</v>
      </c>
      <c r="G22" s="33">
        <v>27.637786124109073</v>
      </c>
      <c r="H22" s="33">
        <v>15.835605808307164</v>
      </c>
      <c r="I22" s="32">
        <v>27.191235251912051</v>
      </c>
      <c r="J22" s="33">
        <v>30.219844109990653</v>
      </c>
      <c r="K22" s="33">
        <v>31.617840376644143</v>
      </c>
      <c r="L22" s="33">
        <v>39.579838104799315</v>
      </c>
      <c r="M22" s="33">
        <v>59.784628769113844</v>
      </c>
      <c r="N22" s="33">
        <v>31.486176115092643</v>
      </c>
      <c r="O22" s="33">
        <v>26.318860560099317</v>
      </c>
      <c r="P22" s="32">
        <v>31.486176115092643</v>
      </c>
      <c r="Q22" s="32">
        <v>30.574354921438882</v>
      </c>
      <c r="R22" s="34">
        <v>27.909054887005794</v>
      </c>
      <c r="S22" s="32">
        <v>28.99801744743278</v>
      </c>
    </row>
    <row r="23" spans="2:19" x14ac:dyDescent="0.35">
      <c r="B23" s="7">
        <v>2040</v>
      </c>
      <c r="C23" s="32">
        <v>31.539609312060129</v>
      </c>
      <c r="D23" s="33">
        <v>28.624803935886188</v>
      </c>
      <c r="E23" s="33">
        <v>21.607606832921501</v>
      </c>
      <c r="F23" s="32">
        <v>28.533983935111664</v>
      </c>
      <c r="G23" s="33">
        <v>27.694824025256214</v>
      </c>
      <c r="H23" s="33">
        <v>15.925372017455464</v>
      </c>
      <c r="I23" s="32">
        <v>27.249511471242133</v>
      </c>
      <c r="J23" s="33">
        <v>30.271128295048673</v>
      </c>
      <c r="K23" s="33">
        <v>31.671497012697891</v>
      </c>
      <c r="L23" s="33">
        <v>39.647006543344041</v>
      </c>
      <c r="M23" s="33">
        <v>59.886085479289484</v>
      </c>
      <c r="N23" s="33">
        <v>31.539609312060129</v>
      </c>
      <c r="O23" s="33">
        <v>26.363524632838004</v>
      </c>
      <c r="P23" s="32">
        <v>31.539609312060129</v>
      </c>
      <c r="Q23" s="32">
        <v>30.637453211070891</v>
      </c>
      <c r="R23" s="34">
        <v>27.965550394139953</v>
      </c>
      <c r="S23" s="32">
        <v>29.045378786130442</v>
      </c>
    </row>
    <row r="24" spans="2:19" x14ac:dyDescent="0.35">
      <c r="B24" s="7">
        <v>2041</v>
      </c>
      <c r="C24" s="32">
        <v>31.710349460091837</v>
      </c>
      <c r="D24" s="33">
        <v>28.798551521538506</v>
      </c>
      <c r="E24" s="33">
        <v>21.738761251563229</v>
      </c>
      <c r="F24" s="32">
        <v>28.70718025914141</v>
      </c>
      <c r="G24" s="33">
        <v>27.867601844181046</v>
      </c>
      <c r="H24" s="33">
        <v>16.058773508375676</v>
      </c>
      <c r="I24" s="32">
        <v>27.420799435483858</v>
      </c>
      <c r="J24" s="33">
        <v>30.43500150207052</v>
      </c>
      <c r="K24" s="33">
        <v>31.842951136775007</v>
      </c>
      <c r="L24" s="33">
        <v>39.861636207879428</v>
      </c>
      <c r="M24" s="33">
        <v>60.210279701183772</v>
      </c>
      <c r="N24" s="33">
        <v>31.710349460091837</v>
      </c>
      <c r="O24" s="33">
        <v>26.506243968829498</v>
      </c>
      <c r="P24" s="32">
        <v>31.710349460091837</v>
      </c>
      <c r="Q24" s="32">
        <v>30.828589010973179</v>
      </c>
      <c r="R24" s="34">
        <v>27.983893653143149</v>
      </c>
      <c r="S24" s="32">
        <v>29.225816601437039</v>
      </c>
    </row>
    <row r="25" spans="2:19" x14ac:dyDescent="0.35">
      <c r="B25" s="7">
        <v>2042</v>
      </c>
      <c r="C25" s="32">
        <v>31.706843948591601</v>
      </c>
      <c r="D25" s="33">
        <v>28.802832635372479</v>
      </c>
      <c r="E25" s="33">
        <v>21.741992876301641</v>
      </c>
      <c r="F25" s="32">
        <v>28.71144778997364</v>
      </c>
      <c r="G25" s="33">
        <v>27.869308169315268</v>
      </c>
      <c r="H25" s="33">
        <v>16.07602564790529</v>
      </c>
      <c r="I25" s="32">
        <v>27.423093956764173</v>
      </c>
      <c r="J25" s="33">
        <v>30.431636977566949</v>
      </c>
      <c r="K25" s="33">
        <v>31.839430966442229</v>
      </c>
      <c r="L25" s="33">
        <v>39.85722958901448</v>
      </c>
      <c r="M25" s="33">
        <v>60.203623583180701</v>
      </c>
      <c r="N25" s="33">
        <v>31.706843948591601</v>
      </c>
      <c r="O25" s="33">
        <v>26.503313760091881</v>
      </c>
      <c r="P25" s="32">
        <v>31.706843948591601</v>
      </c>
      <c r="Q25" s="32">
        <v>30.830476636488147</v>
      </c>
      <c r="R25" s="34">
        <v>28.072083331833486</v>
      </c>
      <c r="S25" s="32">
        <v>29.235489998162706</v>
      </c>
    </row>
    <row r="26" spans="2:19" x14ac:dyDescent="0.35">
      <c r="B26" s="7">
        <v>2043</v>
      </c>
      <c r="C26" s="32">
        <v>31.833044473082669</v>
      </c>
      <c r="D26" s="33">
        <v>28.930642402800892</v>
      </c>
      <c r="E26" s="33">
        <v>21.838470854288353</v>
      </c>
      <c r="F26" s="32">
        <v>28.838852046041946</v>
      </c>
      <c r="G26" s="33">
        <v>27.996642022930732</v>
      </c>
      <c r="H26" s="33">
        <v>16.149485213702246</v>
      </c>
      <c r="I26" s="32">
        <v>27.548389406494035</v>
      </c>
      <c r="J26" s="33">
        <v>30.552761885297201</v>
      </c>
      <c r="K26" s="33">
        <v>31.966159217730091</v>
      </c>
      <c r="L26" s="33">
        <v>40.015870521144151</v>
      </c>
      <c r="M26" s="33">
        <v>60.443247838586849</v>
      </c>
      <c r="N26" s="33">
        <v>31.833044473082669</v>
      </c>
      <c r="O26" s="33">
        <v>26.60880303876932</v>
      </c>
      <c r="P26" s="32">
        <v>31.833044473082669</v>
      </c>
      <c r="Q26" s="32">
        <v>30.97133996094081</v>
      </c>
      <c r="R26" s="34">
        <v>27.970854036764933</v>
      </c>
      <c r="S26" s="32">
        <v>29.358989105001577</v>
      </c>
    </row>
    <row r="27" spans="2:19" x14ac:dyDescent="0.35">
      <c r="B27" s="7">
        <v>2044</v>
      </c>
      <c r="C27" s="32">
        <v>31.738842029633648</v>
      </c>
      <c r="D27" s="33">
        <v>28.839444231248677</v>
      </c>
      <c r="E27" s="33">
        <v>21.769629361462925</v>
      </c>
      <c r="F27" s="32">
        <v>28.747943225572435</v>
      </c>
      <c r="G27" s="33">
        <v>27.90431685370174</v>
      </c>
      <c r="H27" s="33">
        <v>16.199844492849085</v>
      </c>
      <c r="I27" s="32">
        <v>27.461462889307825</v>
      </c>
      <c r="J27" s="33">
        <v>30.462348138470542</v>
      </c>
      <c r="K27" s="33">
        <v>31.871562852354579</v>
      </c>
      <c r="L27" s="33">
        <v>39.897452919490661</v>
      </c>
      <c r="M27" s="33">
        <v>60.264380195524801</v>
      </c>
      <c r="N27" s="33">
        <v>31.738842029633648</v>
      </c>
      <c r="O27" s="33">
        <v>26.53006051492353</v>
      </c>
      <c r="P27" s="32">
        <v>31.738842029633648</v>
      </c>
      <c r="Q27" s="32">
        <v>30.869205062019702</v>
      </c>
      <c r="R27" s="34">
        <v>28.160992685070227</v>
      </c>
      <c r="S27" s="32">
        <v>29.253684468146776</v>
      </c>
    </row>
    <row r="28" spans="2:19" x14ac:dyDescent="0.35">
      <c r="B28" s="7">
        <v>2045</v>
      </c>
      <c r="C28" s="32">
        <v>31.781328153662106</v>
      </c>
      <c r="D28" s="33">
        <v>28.908868554427659</v>
      </c>
      <c r="E28" s="33">
        <v>21.822034732806358</v>
      </c>
      <c r="F28" s="32">
        <v>28.817147281143679</v>
      </c>
      <c r="G28" s="33">
        <v>27.964817001457032</v>
      </c>
      <c r="H28" s="33">
        <v>16.26140199235731</v>
      </c>
      <c r="I28" s="32">
        <v>27.522003043344569</v>
      </c>
      <c r="J28" s="33">
        <v>30.503125527261247</v>
      </c>
      <c r="K28" s="33">
        <v>31.914226638609339</v>
      </c>
      <c r="L28" s="33">
        <v>39.950860291176568</v>
      </c>
      <c r="M28" s="33">
        <v>60.345051063387423</v>
      </c>
      <c r="N28" s="33">
        <v>31.781328153662106</v>
      </c>
      <c r="O28" s="33">
        <v>26.565574080303989</v>
      </c>
      <c r="P28" s="32">
        <v>31.781328153662106</v>
      </c>
      <c r="Q28" s="32">
        <v>30.936133468729388</v>
      </c>
      <c r="R28" s="34">
        <v>28.161498145638742</v>
      </c>
      <c r="S28" s="32">
        <v>29.289061431736616</v>
      </c>
    </row>
    <row r="29" spans="2:19" x14ac:dyDescent="0.35">
      <c r="B29" s="7">
        <v>2046</v>
      </c>
      <c r="C29" s="32">
        <v>32.002981582507608</v>
      </c>
      <c r="D29" s="33">
        <v>29.136991667501924</v>
      </c>
      <c r="E29" s="33">
        <v>21.994234848057843</v>
      </c>
      <c r="F29" s="32">
        <v>29.044546611398243</v>
      </c>
      <c r="G29" s="33">
        <v>28.190641799044386</v>
      </c>
      <c r="H29" s="33">
        <v>16.429040786295339</v>
      </c>
      <c r="I29" s="32">
        <v>27.745626297659069</v>
      </c>
      <c r="J29" s="33">
        <v>30.715864350853906</v>
      </c>
      <c r="K29" s="33">
        <v>32.136806945171678</v>
      </c>
      <c r="L29" s="33">
        <v>40.22949072241758</v>
      </c>
      <c r="M29" s="33">
        <v>60.76591728450272</v>
      </c>
      <c r="N29" s="33">
        <v>32.002981582507608</v>
      </c>
      <c r="O29" s="33">
        <v>26.75085112585975</v>
      </c>
      <c r="P29" s="32">
        <v>32.002981582507608</v>
      </c>
      <c r="Q29" s="32">
        <v>31.185952592464304</v>
      </c>
      <c r="R29" s="34">
        <v>28.573212134935531</v>
      </c>
      <c r="S29" s="32">
        <v>29.51342683064702</v>
      </c>
    </row>
    <row r="30" spans="2:19" x14ac:dyDescent="0.35">
      <c r="B30" s="7">
        <v>2047</v>
      </c>
      <c r="C30" s="32">
        <v>32.041298448276756</v>
      </c>
      <c r="D30" s="33">
        <v>29.167266539549427</v>
      </c>
      <c r="E30" s="33">
        <v>22.017088018810895</v>
      </c>
      <c r="F30" s="32">
        <v>29.074725428153666</v>
      </c>
      <c r="G30" s="33">
        <v>28.223473520690042</v>
      </c>
      <c r="H30" s="33">
        <v>16.430000000610125</v>
      </c>
      <c r="I30" s="32">
        <v>27.777252081455373</v>
      </c>
      <c r="J30" s="33">
        <v>30.75264016339127</v>
      </c>
      <c r="K30" s="33">
        <v>32.175284038775985</v>
      </c>
      <c r="L30" s="33">
        <v>40.277657109414925</v>
      </c>
      <c r="M30" s="33">
        <v>60.838671739893904</v>
      </c>
      <c r="N30" s="33">
        <v>32.041298448276756</v>
      </c>
      <c r="O30" s="33">
        <v>26.782879665736804</v>
      </c>
      <c r="P30" s="32">
        <v>32.041298448276756</v>
      </c>
      <c r="Q30" s="32">
        <v>31.222272748708676</v>
      </c>
      <c r="R30" s="34">
        <v>28.593934963003459</v>
      </c>
      <c r="S30" s="32">
        <v>29.549155189579899</v>
      </c>
    </row>
    <row r="31" spans="2:19" x14ac:dyDescent="0.35">
      <c r="B31" s="7">
        <v>2048</v>
      </c>
      <c r="C31" s="32">
        <v>32.082103572961479</v>
      </c>
      <c r="D31" s="33">
        <v>29.209552167736508</v>
      </c>
      <c r="E31" s="33">
        <v>22.049007581669596</v>
      </c>
      <c r="F31" s="32">
        <v>29.116876893647678</v>
      </c>
      <c r="G31" s="33">
        <v>28.265404587810277</v>
      </c>
      <c r="H31" s="33">
        <v>16.558344775362627</v>
      </c>
      <c r="I31" s="32">
        <v>27.822452723813441</v>
      </c>
      <c r="J31" s="33">
        <v>30.791804160389624</v>
      </c>
      <c r="K31" s="33">
        <v>32.21625979633113</v>
      </c>
      <c r="L31" s="33">
        <v>40.32895137337902</v>
      </c>
      <c r="M31" s="33">
        <v>60.916150796805624</v>
      </c>
      <c r="N31" s="33">
        <v>32.082103572961479</v>
      </c>
      <c r="O31" s="33">
        <v>26.816988106939352</v>
      </c>
      <c r="P31" s="32">
        <v>32.082103572961479</v>
      </c>
      <c r="Q31" s="32">
        <v>31.268659073670154</v>
      </c>
      <c r="R31" s="34">
        <v>28.857554281931115</v>
      </c>
      <c r="S31" s="32">
        <v>29.598081451081551</v>
      </c>
    </row>
    <row r="32" spans="2:19" x14ac:dyDescent="0.35">
      <c r="B32" s="7">
        <v>2049</v>
      </c>
      <c r="C32" s="32">
        <v>32.158717254915636</v>
      </c>
      <c r="D32" s="33">
        <v>29.289760001457612</v>
      </c>
      <c r="E32" s="33">
        <v>22.109552951337378</v>
      </c>
      <c r="F32" s="32">
        <v>29.196830246131562</v>
      </c>
      <c r="G32" s="33">
        <v>28.344463263787926</v>
      </c>
      <c r="H32" s="33">
        <v>16.654700966244516</v>
      </c>
      <c r="I32" s="32">
        <v>27.902165873808656</v>
      </c>
      <c r="J32" s="33">
        <v>30.865336542247746</v>
      </c>
      <c r="K32" s="33">
        <v>32.293193850115209</v>
      </c>
      <c r="L32" s="33">
        <v>40.42525894395456</v>
      </c>
      <c r="M32" s="33">
        <v>61.061621638279725</v>
      </c>
      <c r="N32" s="33">
        <v>32.158717254915636</v>
      </c>
      <c r="O32" s="33">
        <v>26.881028427522477</v>
      </c>
      <c r="P32" s="32">
        <v>32.158717254915636</v>
      </c>
      <c r="Q32" s="32">
        <v>31.356117888500883</v>
      </c>
      <c r="R32" s="34">
        <v>28.921934551837634</v>
      </c>
      <c r="S32" s="32">
        <v>29.665189519672026</v>
      </c>
    </row>
    <row r="33" spans="2:19" x14ac:dyDescent="0.35">
      <c r="B33" s="50">
        <v>2050</v>
      </c>
      <c r="C33" s="55">
        <v>32.166502825008571</v>
      </c>
      <c r="D33" s="56">
        <v>29.298932158579845</v>
      </c>
      <c r="E33" s="56">
        <v>22.11647660976141</v>
      </c>
      <c r="F33" s="55">
        <v>29.2059733020827</v>
      </c>
      <c r="G33" s="56">
        <v>28.352987502770137</v>
      </c>
      <c r="H33" s="56">
        <v>16.728019129711239</v>
      </c>
      <c r="I33" s="55">
        <v>27.913141675359597</v>
      </c>
      <c r="J33" s="56">
        <v>30.872808987096427</v>
      </c>
      <c r="K33" s="56">
        <v>32.301011976760364</v>
      </c>
      <c r="L33" s="56">
        <v>40.435045829561297</v>
      </c>
      <c r="M33" s="56">
        <v>61.076404551773585</v>
      </c>
      <c r="N33" s="56">
        <v>32.166502825008571</v>
      </c>
      <c r="O33" s="56">
        <v>26.887536278234734</v>
      </c>
      <c r="P33" s="55">
        <v>32.166502825008571</v>
      </c>
      <c r="Q33" s="55">
        <v>31.365547844536682</v>
      </c>
      <c r="R33" s="57">
        <v>29.184765605536313</v>
      </c>
      <c r="S33" s="55">
        <v>29.676404623893738</v>
      </c>
    </row>
    <row r="34" spans="2:19" x14ac:dyDescent="0.35">
      <c r="B34" s="7">
        <v>2051</v>
      </c>
      <c r="C34" s="32">
        <f t="shared" ref="C34:S39" si="0">MAX(0,C33*(1+C$57))</f>
        <v>32.236396048692093</v>
      </c>
      <c r="D34" s="33">
        <f t="shared" si="0"/>
        <v>29.369356451275998</v>
      </c>
      <c r="E34" s="33">
        <f t="shared" si="0"/>
        <v>22.169636814158736</v>
      </c>
      <c r="F34" s="32">
        <f t="shared" si="0"/>
        <v>29.276174154494988</v>
      </c>
      <c r="G34" s="33">
        <f t="shared" si="0"/>
        <v>28.423230998200854</v>
      </c>
      <c r="H34" s="33">
        <f t="shared" si="0"/>
        <v>16.819123508766886</v>
      </c>
      <c r="I34" s="32">
        <f t="shared" si="0"/>
        <v>27.984156058242771</v>
      </c>
      <c r="J34" s="33">
        <f t="shared" si="0"/>
        <v>30.939891198551383</v>
      </c>
      <c r="K34" s="33">
        <f t="shared" si="0"/>
        <v>32.371197469649587</v>
      </c>
      <c r="L34" s="33">
        <f t="shared" si="0"/>
        <v>40.522905418096414</v>
      </c>
      <c r="M34" s="33">
        <f t="shared" si="0"/>
        <v>61.209114869346664</v>
      </c>
      <c r="N34" s="33">
        <v>32.282210522752791</v>
      </c>
      <c r="O34" s="33">
        <v>26.984254747683948</v>
      </c>
      <c r="P34" s="32">
        <v>32.282210522752791</v>
      </c>
      <c r="Q34" s="32">
        <f t="shared" si="0"/>
        <v>31.443254848656956</v>
      </c>
      <c r="R34" s="34">
        <f t="shared" si="0"/>
        <v>29.371983516215064</v>
      </c>
      <c r="S34" s="32">
        <f t="shared" si="0"/>
        <v>29.746530783514391</v>
      </c>
    </row>
    <row r="35" spans="2:19" x14ac:dyDescent="0.35">
      <c r="B35" s="7">
        <v>2052</v>
      </c>
      <c r="C35" s="32">
        <f t="shared" si="0"/>
        <v>32.306441140383875</v>
      </c>
      <c r="D35" s="33">
        <f t="shared" si="0"/>
        <v>29.439950019117571</v>
      </c>
      <c r="E35" s="33">
        <f t="shared" si="0"/>
        <v>22.222924796926073</v>
      </c>
      <c r="F35" s="32">
        <f t="shared" si="0"/>
        <v>29.346543744981108</v>
      </c>
      <c r="G35" s="33">
        <f t="shared" si="0"/>
        <v>28.493648519336968</v>
      </c>
      <c r="H35" s="33">
        <f t="shared" si="0"/>
        <v>16.910724061805759</v>
      </c>
      <c r="I35" s="32">
        <f t="shared" si="0"/>
        <v>28.055351110239975</v>
      </c>
      <c r="J35" s="33">
        <f t="shared" si="0"/>
        <v>31.007119170085883</v>
      </c>
      <c r="K35" s="33">
        <f t="shared" si="0"/>
        <v>32.441535465606378</v>
      </c>
      <c r="L35" s="33">
        <f t="shared" si="0"/>
        <v>40.610955912988608</v>
      </c>
      <c r="M35" s="33">
        <f t="shared" si="0"/>
        <v>61.342113547515289</v>
      </c>
      <c r="N35" s="33">
        <v>32.351750108428263</v>
      </c>
      <c r="O35" s="33">
        <v>27.042381928708085</v>
      </c>
      <c r="P35" s="32">
        <v>32.351750108428263</v>
      </c>
      <c r="Q35" s="32">
        <f t="shared" si="0"/>
        <v>31.521154369053981</v>
      </c>
      <c r="R35" s="34">
        <f t="shared" si="0"/>
        <v>29.560402414647243</v>
      </c>
      <c r="S35" s="32">
        <f t="shared" si="0"/>
        <v>29.816822653177262</v>
      </c>
    </row>
    <row r="36" spans="2:19" x14ac:dyDescent="0.35">
      <c r="B36" s="7">
        <v>2053</v>
      </c>
      <c r="C36" s="32">
        <f t="shared" si="0"/>
        <v>32.376638430071445</v>
      </c>
      <c r="D36" s="33">
        <f t="shared" si="0"/>
        <v>29.510713268982272</v>
      </c>
      <c r="E36" s="33">
        <f t="shared" si="0"/>
        <v>22.276340865197525</v>
      </c>
      <c r="F36" s="32">
        <f t="shared" si="0"/>
        <v>29.417082479127842</v>
      </c>
      <c r="G36" s="33">
        <f t="shared" si="0"/>
        <v>28.564240497320839</v>
      </c>
      <c r="H36" s="33">
        <f t="shared" si="0"/>
        <v>17.002823491097764</v>
      </c>
      <c r="I36" s="32">
        <f t="shared" si="0"/>
        <v>28.126727290995124</v>
      </c>
      <c r="J36" s="33">
        <f t="shared" si="0"/>
        <v>31.074493218415792</v>
      </c>
      <c r="K36" s="33">
        <f t="shared" si="0"/>
        <v>32.512026295998162</v>
      </c>
      <c r="L36" s="33">
        <f t="shared" si="0"/>
        <v>40.699197729050169</v>
      </c>
      <c r="M36" s="33">
        <f t="shared" si="0"/>
        <v>61.47540121284591</v>
      </c>
      <c r="N36" s="33">
        <v>32.421289694103706</v>
      </c>
      <c r="O36" s="33">
        <v>27.100509109732197</v>
      </c>
      <c r="P36" s="32">
        <v>32.421289694103706</v>
      </c>
      <c r="Q36" s="32">
        <f t="shared" si="0"/>
        <v>31.599246882679836</v>
      </c>
      <c r="R36" s="34">
        <f t="shared" si="0"/>
        <v>29.750030005072144</v>
      </c>
      <c r="S36" s="32">
        <f t="shared" si="0"/>
        <v>29.887280624459738</v>
      </c>
    </row>
    <row r="37" spans="2:19" x14ac:dyDescent="0.35">
      <c r="B37" s="7">
        <v>2054</v>
      </c>
      <c r="C37" s="32">
        <f t="shared" si="0"/>
        <v>32.446988248459348</v>
      </c>
      <c r="D37" s="33">
        <f t="shared" si="0"/>
        <v>29.581646608725798</v>
      </c>
      <c r="E37" s="33">
        <f t="shared" si="0"/>
        <v>22.329885326845442</v>
      </c>
      <c r="F37" s="32">
        <f t="shared" si="0"/>
        <v>29.48779076349685</v>
      </c>
      <c r="G37" s="33">
        <f t="shared" si="0"/>
        <v>28.635007364362959</v>
      </c>
      <c r="H37" s="33">
        <f t="shared" si="0"/>
        <v>17.095424513629951</v>
      </c>
      <c r="I37" s="32">
        <f t="shared" si="0"/>
        <v>28.198285061321513</v>
      </c>
      <c r="J37" s="33">
        <f t="shared" si="0"/>
        <v>31.14201366094516</v>
      </c>
      <c r="K37" s="33">
        <f t="shared" si="0"/>
        <v>32.582670292912368</v>
      </c>
      <c r="L37" s="33">
        <f t="shared" si="0"/>
        <v>40.787631281994713</v>
      </c>
      <c r="M37" s="33">
        <f t="shared" si="0"/>
        <v>61.608978493266427</v>
      </c>
      <c r="N37" s="33">
        <f t="shared" ref="N37:N43" si="1">MAX(0,N36*(1+N$57))</f>
        <v>32.491736533321067</v>
      </c>
      <c r="O37" s="33">
        <f t="shared" ref="O37:O43" si="2">MAX(0,O36*(1+O$57))</f>
        <v>27.159394651485002</v>
      </c>
      <c r="P37" s="32">
        <f t="shared" ref="P37:P43" si="3">MAX(0,P36*(1+P$57))</f>
        <v>32.491736533321067</v>
      </c>
      <c r="Q37" s="32">
        <f t="shared" si="0"/>
        <v>31.677532867668223</v>
      </c>
      <c r="R37" s="34">
        <f t="shared" si="0"/>
        <v>29.940874041151133</v>
      </c>
      <c r="S37" s="32">
        <f t="shared" si="0"/>
        <v>29.957905089864507</v>
      </c>
    </row>
    <row r="38" spans="2:19" x14ac:dyDescent="0.35">
      <c r="B38" s="7">
        <v>2055</v>
      </c>
      <c r="C38" s="32">
        <f t="shared" si="0"/>
        <v>32.517490926970702</v>
      </c>
      <c r="D38" s="33">
        <f t="shared" si="0"/>
        <v>29.652750447184193</v>
      </c>
      <c r="E38" s="33">
        <f t="shared" si="0"/>
        <v>22.383558490482187</v>
      </c>
      <c r="F38" s="32">
        <f t="shared" si="0"/>
        <v>29.558669005627035</v>
      </c>
      <c r="G38" s="33">
        <f t="shared" si="0"/>
        <v>28.70594955374461</v>
      </c>
      <c r="H38" s="33">
        <f t="shared" si="0"/>
        <v>17.188529861186652</v>
      </c>
      <c r="I38" s="32">
        <f t="shared" si="0"/>
        <v>28.270024883204815</v>
      </c>
      <c r="J38" s="33">
        <f t="shared" si="0"/>
        <v>31.209680815767705</v>
      </c>
      <c r="K38" s="33">
        <f t="shared" si="0"/>
        <v>32.653467789158007</v>
      </c>
      <c r="L38" s="33">
        <f t="shared" si="0"/>
        <v>40.876256988439152</v>
      </c>
      <c r="M38" s="33">
        <f t="shared" si="0"/>
        <v>61.74284601806913</v>
      </c>
      <c r="N38" s="33">
        <f t="shared" si="1"/>
        <v>32.562336443474301</v>
      </c>
      <c r="O38" s="33">
        <f t="shared" si="2"/>
        <v>27.218408143122936</v>
      </c>
      <c r="P38" s="32">
        <f t="shared" si="3"/>
        <v>32.562336443474301</v>
      </c>
      <c r="Q38" s="32">
        <f t="shared" si="0"/>
        <v>31.756012803337409</v>
      </c>
      <c r="R38" s="34">
        <f t="shared" si="0"/>
        <v>30.132942326284684</v>
      </c>
      <c r="S38" s="32">
        <f t="shared" si="0"/>
        <v>30.028696442821758</v>
      </c>
    </row>
    <row r="39" spans="2:19" x14ac:dyDescent="0.35">
      <c r="B39" s="7">
        <v>2056</v>
      </c>
      <c r="C39" s="32">
        <f t="shared" si="0"/>
        <v>32.588146797748749</v>
      </c>
      <c r="D39" s="33">
        <f t="shared" si="0"/>
        <v>29.724025194176193</v>
      </c>
      <c r="E39" s="33">
        <f t="shared" si="0"/>
        <v>22.43736066546192</v>
      </c>
      <c r="F39" s="32">
        <f t="shared" si="0"/>
        <v>29.629717614036867</v>
      </c>
      <c r="G39" s="33">
        <f t="shared" si="0"/>
        <v>28.777067499820514</v>
      </c>
      <c r="H39" s="33">
        <f t="shared" si="0"/>
        <v>17.282142280430094</v>
      </c>
      <c r="I39" s="32">
        <f t="shared" si="0"/>
        <v>28.341947219806038</v>
      </c>
      <c r="J39" s="33">
        <f t="shared" si="0"/>
        <v>31.277495001668317</v>
      </c>
      <c r="K39" s="33">
        <f t="shared" si="0"/>
        <v>32.724419118267235</v>
      </c>
      <c r="L39" s="33">
        <f t="shared" si="0"/>
        <v>40.965075265905632</v>
      </c>
      <c r="M39" s="33">
        <f t="shared" si="0"/>
        <v>61.877004417913668</v>
      </c>
      <c r="N39" s="33">
        <f t="shared" si="1"/>
        <v>32.633089757164726</v>
      </c>
      <c r="O39" s="33">
        <f t="shared" si="2"/>
        <v>27.277549862662852</v>
      </c>
      <c r="P39" s="32">
        <f t="shared" si="3"/>
        <v>32.633089757164726</v>
      </c>
      <c r="Q39" s="32">
        <f t="shared" si="0"/>
        <v>31.834687170193149</v>
      </c>
      <c r="R39" s="34">
        <f t="shared" si="0"/>
        <v>30.326242713931457</v>
      </c>
      <c r="S39" s="32">
        <f t="shared" si="0"/>
        <v>30.099655077691359</v>
      </c>
    </row>
    <row r="40" spans="2:19" x14ac:dyDescent="0.35">
      <c r="B40" s="7">
        <v>2057</v>
      </c>
      <c r="C40" s="32">
        <f t="shared" ref="C40" si="4">MAX(0,C39*(1+C$57))</f>
        <v>32.658956193658447</v>
      </c>
      <c r="D40" s="33">
        <f t="shared" ref="D40" si="5">MAX(0,D39*(1+D$57))</f>
        <v>29.795471260505593</v>
      </c>
      <c r="E40" s="33">
        <f t="shared" ref="E40" si="6">MAX(0,E39*(1+E$57))</f>
        <v>22.491292161882377</v>
      </c>
      <c r="F40" s="32">
        <f t="shared" ref="F40" si="7">MAX(0,F39*(1+F$57))</f>
        <v>29.700936998226759</v>
      </c>
      <c r="G40" s="33">
        <f t="shared" ref="G40" si="8">MAX(0,G39*(1+G$57))</f>
        <v>28.84836163802149</v>
      </c>
      <c r="H40" s="33">
        <f t="shared" ref="H40" si="9">MAX(0,H39*(1+H$57))</f>
        <v>17.376264532981409</v>
      </c>
      <c r="I40" s="32">
        <f t="shared" ref="I40" si="10">MAX(0,I39*(1+I$57))</f>
        <v>28.414052535464531</v>
      </c>
      <c r="J40" s="33">
        <f t="shared" ref="J40" si="11">MAX(0,J39*(1+J$57))</f>
        <v>31.345456538124562</v>
      </c>
      <c r="K40" s="33">
        <f t="shared" ref="K40" si="12">MAX(0,K39*(1+K$57))</f>
        <v>32.795524614496934</v>
      </c>
      <c r="L40" s="33">
        <f t="shared" ref="L40" si="13">MAX(0,L39*(1+L$57))</f>
        <v>41.054086532823526</v>
      </c>
      <c r="M40" s="33">
        <f t="shared" ref="M40" si="14">MAX(0,M39*(1+M$57))</f>
        <v>62.011454324830027</v>
      </c>
      <c r="N40" s="33">
        <f t="shared" si="1"/>
        <v>32.703996807716351</v>
      </c>
      <c r="O40" s="33">
        <f t="shared" si="2"/>
        <v>27.336820088725698</v>
      </c>
      <c r="P40" s="32">
        <f t="shared" si="3"/>
        <v>32.703996807716351</v>
      </c>
      <c r="Q40" s="32">
        <f t="shared" ref="Q40" si="15">MAX(0,Q39*(1+Q$57))</f>
        <v>31.91355644993164</v>
      </c>
      <c r="R40" s="34">
        <f t="shared" ref="R40" si="16">MAX(0,R39*(1+R$57))</f>
        <v>30.520783107929411</v>
      </c>
      <c r="S40" s="32">
        <f t="shared" ref="S40" si="17">MAX(0,S39*(1+S$57))</f>
        <v>30.170781389765072</v>
      </c>
    </row>
    <row r="41" spans="2:19" x14ac:dyDescent="0.35">
      <c r="B41" s="7">
        <v>2058</v>
      </c>
      <c r="C41" s="32">
        <f t="shared" ref="C41:C43" si="18">MAX(0,C40*(1+C$57))</f>
        <v>32.729919448288008</v>
      </c>
      <c r="D41" s="33">
        <f t="shared" ref="D41:D43" si="19">MAX(0,D40*(1+D$57))</f>
        <v>29.867089057963621</v>
      </c>
      <c r="E41" s="33">
        <f t="shared" ref="E41:E43" si="20">MAX(0,E40*(1+E$57))</f>
        <v>22.545353290586664</v>
      </c>
      <c r="F41" s="32">
        <f t="shared" ref="F41:F43" si="21">MAX(0,F40*(1+F$57))</f>
        <v>29.772327568681415</v>
      </c>
      <c r="G41" s="33">
        <f t="shared" ref="G41:G43" si="22">MAX(0,G40*(1+G$57))</f>
        <v>28.919832404857118</v>
      </c>
      <c r="H41" s="33">
        <f t="shared" ref="H41:H43" si="23">MAX(0,H40*(1+H$57))</f>
        <v>17.470899395502112</v>
      </c>
      <c r="I41" s="32">
        <f t="shared" ref="I41:I43" si="24">MAX(0,I40*(1+I$57))</f>
        <v>28.486341295700981</v>
      </c>
      <c r="J41" s="33">
        <f t="shared" ref="J41:J43" si="25">MAX(0,J40*(1+J$57))</f>
        <v>31.413565745308187</v>
      </c>
      <c r="K41" s="33">
        <f t="shared" ref="K41:K43" si="26">MAX(0,K40*(1+K$57))</f>
        <v>32.866784612830273</v>
      </c>
      <c r="L41" s="33">
        <f t="shared" ref="L41:L43" si="27">MAX(0,L40*(1+L$57))</f>
        <v>41.143291208531394</v>
      </c>
      <c r="M41" s="33">
        <f t="shared" ref="M41:M43" si="28">MAX(0,M40*(1+M$57))</f>
        <v>62.14619637222151</v>
      </c>
      <c r="N41" s="33">
        <f t="shared" si="1"/>
        <v>32.77505792917745</v>
      </c>
      <c r="O41" s="33">
        <f t="shared" si="2"/>
        <v>27.396219100537824</v>
      </c>
      <c r="P41" s="32">
        <f t="shared" si="3"/>
        <v>32.77505792917745</v>
      </c>
      <c r="Q41" s="32">
        <f t="shared" ref="Q41:Q43" si="29">MAX(0,Q40*(1+Q$57))</f>
        <v>31.992621125442462</v>
      </c>
      <c r="R41" s="34">
        <f t="shared" ref="R41:R43" si="30">MAX(0,R40*(1+R$57))</f>
        <v>30.71657146281899</v>
      </c>
      <c r="S41" s="32">
        <f t="shared" ref="S41:S43" si="31">MAX(0,S40*(1+S$57))</f>
        <v>30.242075775268731</v>
      </c>
    </row>
    <row r="42" spans="2:19" x14ac:dyDescent="0.35">
      <c r="B42" s="7">
        <v>2059</v>
      </c>
      <c r="C42" s="32">
        <f t="shared" si="18"/>
        <v>32.801036895950496</v>
      </c>
      <c r="D42" s="33">
        <f t="shared" si="19"/>
        <v>29.938878999331301</v>
      </c>
      <c r="E42" s="33">
        <f t="shared" si="20"/>
        <v>22.599544363165037</v>
      </c>
      <c r="F42" s="32">
        <f t="shared" si="21"/>
        <v>29.843889736872203</v>
      </c>
      <c r="G42" s="33">
        <f t="shared" si="22"/>
        <v>28.99148023791842</v>
      </c>
      <c r="H42" s="33">
        <f t="shared" si="23"/>
        <v>17.566049659776013</v>
      </c>
      <c r="I42" s="32">
        <f t="shared" si="24"/>
        <v>28.558813967220413</v>
      </c>
      <c r="J42" s="33">
        <f t="shared" si="25"/>
        <v>31.481822944086623</v>
      </c>
      <c r="K42" s="33">
        <f t="shared" si="26"/>
        <v>32.938199448978288</v>
      </c>
      <c r="L42" s="33">
        <f t="shared" si="27"/>
        <v>41.232689713278958</v>
      </c>
      <c r="M42" s="33">
        <f t="shared" si="28"/>
        <v>62.281231194867708</v>
      </c>
      <c r="N42" s="33">
        <f t="shared" si="1"/>
        <v>32.846273456322145</v>
      </c>
      <c r="O42" s="33">
        <f t="shared" si="2"/>
        <v>27.455747177932295</v>
      </c>
      <c r="P42" s="32">
        <f t="shared" si="3"/>
        <v>32.846273456322145</v>
      </c>
      <c r="Q42" s="32">
        <f t="shared" si="29"/>
        <v>32.071881680811529</v>
      </c>
      <c r="R42" s="34">
        <f t="shared" si="30"/>
        <v>30.913615784168368</v>
      </c>
      <c r="S42" s="32">
        <f t="shared" si="31"/>
        <v>30.313538631364473</v>
      </c>
    </row>
    <row r="43" spans="2:19" ht="18" thickBot="1" x14ac:dyDescent="0.4">
      <c r="B43" s="8">
        <v>2060</v>
      </c>
      <c r="C43" s="35">
        <f t="shared" si="18"/>
        <v>32.872308871685377</v>
      </c>
      <c r="D43" s="36">
        <f t="shared" si="19"/>
        <v>30.01084149838184</v>
      </c>
      <c r="E43" s="36">
        <f t="shared" si="20"/>
        <v>22.653865691956714</v>
      </c>
      <c r="F43" s="35">
        <f t="shared" si="21"/>
        <v>29.91562391525952</v>
      </c>
      <c r="G43" s="36">
        <f t="shared" si="22"/>
        <v>29.063305575880527</v>
      </c>
      <c r="H43" s="36">
        <f t="shared" si="23"/>
        <v>17.66171813279157</v>
      </c>
      <c r="I43" s="35">
        <f t="shared" si="24"/>
        <v>28.631471017915207</v>
      </c>
      <c r="J43" s="36">
        <f t="shared" si="25"/>
        <v>31.550228456024502</v>
      </c>
      <c r="K43" s="36">
        <f t="shared" si="26"/>
        <v>33.009769459381467</v>
      </c>
      <c r="L43" s="36">
        <f t="shared" si="27"/>
        <v>41.322282468229076</v>
      </c>
      <c r="M43" s="36">
        <f t="shared" si="28"/>
        <v>62.416559428927506</v>
      </c>
      <c r="N43" s="36">
        <f t="shared" si="1"/>
        <v>32.917643724651967</v>
      </c>
      <c r="O43" s="36">
        <f t="shared" si="2"/>
        <v>27.51540460135022</v>
      </c>
      <c r="P43" s="35">
        <f t="shared" si="3"/>
        <v>32.917643724651967</v>
      </c>
      <c r="Q43" s="35">
        <f t="shared" si="29"/>
        <v>32.151338601324071</v>
      </c>
      <c r="R43" s="37">
        <f t="shared" si="30"/>
        <v>31.111924128900792</v>
      </c>
      <c r="S43" s="35">
        <f t="shared" si="31"/>
        <v>30.385170356152937</v>
      </c>
    </row>
    <row r="44" spans="2:19" ht="18" thickBot="1" x14ac:dyDescent="0.4">
      <c r="B44" s="64" t="s">
        <v>11</v>
      </c>
      <c r="C44" s="6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5"/>
      <c r="S44" s="6"/>
    </row>
    <row r="45" spans="2:19" x14ac:dyDescent="0.35">
      <c r="B45" s="13" t="s">
        <v>37</v>
      </c>
      <c r="C45" s="38">
        <f>-PMT($E$49,10,(NPV($E$49,C$8:C$16)+IF(C$7="-",,C$7)),,1)</f>
        <v>30.332971777182287</v>
      </c>
      <c r="D45" s="38">
        <f t="shared" ref="D45:S45" si="32">-PMT($E$49,10,(NPV($E$49,D$8:D$16)+IF(D$7="-",,D$7)),,1)</f>
        <v>28.714623612996679</v>
      </c>
      <c r="E45" s="39">
        <f t="shared" si="32"/>
        <v>21.675407760858352</v>
      </c>
      <c r="F45" s="39">
        <f t="shared" si="32"/>
        <v>28.623518634789189</v>
      </c>
      <c r="G45" s="38">
        <f t="shared" si="32"/>
        <v>27.580515736507508</v>
      </c>
      <c r="H45" s="39">
        <f t="shared" si="32"/>
        <v>13.754494493972885</v>
      </c>
      <c r="I45" s="39">
        <f t="shared" si="32"/>
        <v>27.057390205489977</v>
      </c>
      <c r="J45" s="38">
        <f t="shared" si="32"/>
        <v>29.113020112334397</v>
      </c>
      <c r="K45" s="39">
        <f t="shared" si="32"/>
        <v>30.459813738400648</v>
      </c>
      <c r="L45" s="39">
        <f t="shared" si="32"/>
        <v>38.130197448868238</v>
      </c>
      <c r="M45" s="39">
        <f t="shared" si="32"/>
        <v>57.594972807561405</v>
      </c>
      <c r="N45" s="39">
        <v>29.731711120158536</v>
      </c>
      <c r="O45" s="39">
        <v>25.354912951605318</v>
      </c>
      <c r="P45" s="39">
        <v>29.919703769846731</v>
      </c>
      <c r="Q45" s="40">
        <f t="shared" si="32"/>
        <v>30.510999443212235</v>
      </c>
      <c r="R45" s="38">
        <f t="shared" si="32"/>
        <v>27.005055971754345</v>
      </c>
      <c r="S45" s="41">
        <f t="shared" si="32"/>
        <v>28.767996850537514</v>
      </c>
    </row>
    <row r="46" spans="2:19" x14ac:dyDescent="0.35">
      <c r="B46" s="14" t="s">
        <v>38</v>
      </c>
      <c r="C46" s="42">
        <f>-PMT($E$49,15,(NPV($E$49,C$8:C$21)+IF(C$7="-",,C$7)),,1)</f>
        <v>30.603761844381179</v>
      </c>
      <c r="D46" s="42">
        <f t="shared" ref="D46:S46" si="33">-PMT($E$49,15,(NPV($E$49,D$8:D$21)+IF(D$7="-",,D$7)),,1)</f>
        <v>28.589899775023344</v>
      </c>
      <c r="E46" s="43">
        <f t="shared" si="33"/>
        <v>21.581259215434002</v>
      </c>
      <c r="F46" s="43">
        <f t="shared" si="33"/>
        <v>28.499190517222772</v>
      </c>
      <c r="G46" s="42">
        <f t="shared" si="33"/>
        <v>27.518097488699354</v>
      </c>
      <c r="H46" s="43">
        <f t="shared" si="33"/>
        <v>14.301143513166055</v>
      </c>
      <c r="I46" s="43">
        <f t="shared" si="33"/>
        <v>27.018016811431607</v>
      </c>
      <c r="J46" s="42">
        <f t="shared" si="33"/>
        <v>29.37291936422741</v>
      </c>
      <c r="K46" s="43">
        <f t="shared" si="33"/>
        <v>30.731736155685589</v>
      </c>
      <c r="L46" s="43">
        <f t="shared" si="33"/>
        <v>38.470595310486708</v>
      </c>
      <c r="M46" s="43">
        <f t="shared" si="33"/>
        <v>58.109137613813928</v>
      </c>
      <c r="N46" s="43">
        <v>30.185887500879595</v>
      </c>
      <c r="O46" s="43">
        <v>25.581262635784697</v>
      </c>
      <c r="P46" s="43">
        <v>30.316541825512171</v>
      </c>
      <c r="Q46" s="44">
        <f t="shared" si="33"/>
        <v>30.441949134569903</v>
      </c>
      <c r="R46" s="42">
        <f t="shared" si="33"/>
        <v>27.157413543787683</v>
      </c>
      <c r="S46" s="45">
        <f t="shared" si="33"/>
        <v>28.756558419313425</v>
      </c>
    </row>
    <row r="47" spans="2:19" ht="18" thickBot="1" x14ac:dyDescent="0.4">
      <c r="B47" s="15" t="s">
        <v>39</v>
      </c>
      <c r="C47" s="46">
        <f>-PMT($E$49,30,(NPV($E$49,C$8:C$36)+IF(C$7="-",,C$7)),,1)</f>
        <v>31.179155525600869</v>
      </c>
      <c r="D47" s="46">
        <f t="shared" ref="D47:S47" si="34">-PMT($E$49,30,(NPV($E$49,D$8:D$36)+IF(D$7="-",,D$7)),,1)</f>
        <v>28.785254400064719</v>
      </c>
      <c r="E47" s="47">
        <f t="shared" si="34"/>
        <v>21.728723838784479</v>
      </c>
      <c r="F47" s="47">
        <f t="shared" si="34"/>
        <v>28.69392532641362</v>
      </c>
      <c r="G47" s="46">
        <f t="shared" si="34"/>
        <v>27.771065197506349</v>
      </c>
      <c r="H47" s="47">
        <f t="shared" si="34"/>
        <v>15.205109777914231</v>
      </c>
      <c r="I47" s="47">
        <f t="shared" si="34"/>
        <v>27.295612457806651</v>
      </c>
      <c r="J47" s="46">
        <f t="shared" si="34"/>
        <v>29.925171479084828</v>
      </c>
      <c r="K47" s="47">
        <f t="shared" si="34"/>
        <v>31.309535933595541</v>
      </c>
      <c r="L47" s="47">
        <f t="shared" si="34"/>
        <v>39.193896503554853</v>
      </c>
      <c r="M47" s="47">
        <f t="shared" si="34"/>
        <v>59.201670968835224</v>
      </c>
      <c r="N47" s="47">
        <v>30.946855654672643</v>
      </c>
      <c r="O47" s="47">
        <v>26.065190244248459</v>
      </c>
      <c r="P47" s="47">
        <v>31.020596168742394</v>
      </c>
      <c r="Q47" s="48">
        <f t="shared" si="34"/>
        <v>30.721795156895904</v>
      </c>
      <c r="R47" s="46">
        <f t="shared" si="34"/>
        <v>27.767761046541139</v>
      </c>
      <c r="S47" s="49">
        <f t="shared" si="34"/>
        <v>29.053235703604479</v>
      </c>
    </row>
    <row r="49" spans="2:19" x14ac:dyDescent="0.35">
      <c r="B49" s="11" t="s">
        <v>25</v>
      </c>
      <c r="E49" s="12">
        <f>Library!$D$4</f>
        <v>1.7417569631690499E-2</v>
      </c>
    </row>
    <row r="51" spans="2:19" x14ac:dyDescent="0.35">
      <c r="B51" t="s">
        <v>26</v>
      </c>
      <c r="C51" s="29" cm="1">
        <f t="array" ref="C51:C56">TREND(C28:C33)</f>
        <v>31.864973008700037</v>
      </c>
      <c r="D51" s="29" cm="1">
        <f t="array" ref="D51:D56">TREND(D28:D33)</f>
        <v>28.993496944579178</v>
      </c>
      <c r="E51" s="29" cm="1">
        <f t="array" ref="E51:E56">TREND(E28:E33)</f>
        <v>21.885916986302067</v>
      </c>
      <c r="F51" s="29" cm="1">
        <f t="array" ref="F51:F56">TREND(F28:F33)</f>
        <v>28.901507164636559</v>
      </c>
      <c r="G51" s="29" cm="1">
        <f t="array" ref="G51:G56">TREND(G28:G33)</f>
        <v>28.04904213869451</v>
      </c>
      <c r="H51" s="29" cm="1">
        <f t="array" ref="H51:H56">TREND(H28:H33)</f>
        <v>16.286079060713309</v>
      </c>
      <c r="I51" s="29" cm="1">
        <f t="array" ref="I51:I56">TREND(I28:I33)</f>
        <v>27.60397510179617</v>
      </c>
      <c r="J51" s="29" cm="1">
        <f t="array" ref="J51:J56">TREND(J28:J33)</f>
        <v>30.583406297800341</v>
      </c>
      <c r="K51" s="29" cm="1">
        <f t="array" ref="K51:K56">TREND(K28:K33)</f>
        <v>31.998221267402943</v>
      </c>
      <c r="L51" s="29" cm="1">
        <f t="array" ref="L51:L56">TREND(L28:L33)</f>
        <v>40.056006429234081</v>
      </c>
      <c r="M51" s="29" cm="1">
        <f t="array" ref="M51:M56">TREND(M28:M33)</f>
        <v>60.503872400999526</v>
      </c>
      <c r="N51" s="29" cm="1">
        <f t="array" ref="N51:N56">TREND(N28:N33)</f>
        <v>31.864973008700037</v>
      </c>
      <c r="O51" s="29" cm="1">
        <f t="array" ref="O51:O56">TREND(O28:O33)</f>
        <v>26.635491661539195</v>
      </c>
      <c r="P51" s="29" cm="1">
        <f t="array" ref="P51:P56">TREND(P28:P33)</f>
        <v>31.864973008700037</v>
      </c>
      <c r="Q51" s="29" cm="1">
        <f t="array" ref="Q51:Q56">TREND(Q28:Q33)</f>
        <v>31.02930769142732</v>
      </c>
      <c r="R51" s="29" cm="1">
        <f t="array" ref="R51:R56">TREND(R28:R33)</f>
        <v>28.256474432686051</v>
      </c>
      <c r="S51" s="29" cm="1">
        <f t="array" ref="S51:S56">TREND(S28:S33)</f>
        <v>29.374201010909264</v>
      </c>
    </row>
    <row r="52" spans="2:19" x14ac:dyDescent="0.35">
      <c r="B52" t="s">
        <v>27</v>
      </c>
      <c r="C52" s="29">
        <v>31.934512594375498</v>
      </c>
      <c r="D52" s="29">
        <v>29.063522906031039</v>
      </c>
      <c r="E52" s="29">
        <v>21.938776507944141</v>
      </c>
      <c r="F52" s="29">
        <v>28.971310949619106</v>
      </c>
      <c r="G52" s="29">
        <v>28.118877794920692</v>
      </c>
      <c r="H52" s="29">
        <v>16.375747946466728</v>
      </c>
      <c r="I52" s="29">
        <v>27.674561174107083</v>
      </c>
      <c r="J52" s="29">
        <v>30.650149094096218</v>
      </c>
      <c r="K52" s="29">
        <v>32.06805164349268</v>
      </c>
      <c r="L52" s="29">
        <v>40.143421475534048</v>
      </c>
      <c r="M52" s="29">
        <v>60.635911245575912</v>
      </c>
      <c r="N52" s="29">
        <v>31.934512594375498</v>
      </c>
      <c r="O52" s="29">
        <v>26.693618842563325</v>
      </c>
      <c r="P52" s="29">
        <v>31.934512594375498</v>
      </c>
      <c r="Q52" s="29">
        <v>31.106563522630399</v>
      </c>
      <c r="R52" s="29">
        <v>28.44007797180382</v>
      </c>
      <c r="S52" s="29">
        <v>29.443941876319617</v>
      </c>
    </row>
    <row r="53" spans="2:19" x14ac:dyDescent="0.35">
      <c r="B53" t="s">
        <v>28</v>
      </c>
      <c r="C53" s="29">
        <v>32.004052180050962</v>
      </c>
      <c r="D53" s="29">
        <v>29.133548867482897</v>
      </c>
      <c r="E53" s="29">
        <v>21.991636029586214</v>
      </c>
      <c r="F53" s="29">
        <v>29.041114734601649</v>
      </c>
      <c r="G53" s="29">
        <v>28.188713451146874</v>
      </c>
      <c r="H53" s="29">
        <v>16.46541683222015</v>
      </c>
      <c r="I53" s="29">
        <v>27.745147246417996</v>
      </c>
      <c r="J53" s="29">
        <v>30.716891890392098</v>
      </c>
      <c r="K53" s="29">
        <v>32.13788201958242</v>
      </c>
      <c r="L53" s="29">
        <v>40.230836521834007</v>
      </c>
      <c r="M53" s="29">
        <v>60.767950090152304</v>
      </c>
      <c r="N53" s="29">
        <v>32.004052180050962</v>
      </c>
      <c r="O53" s="29">
        <v>26.751746023587451</v>
      </c>
      <c r="P53" s="29">
        <v>32.004052180050962</v>
      </c>
      <c r="Q53" s="29">
        <v>31.183819353833474</v>
      </c>
      <c r="R53" s="29">
        <v>28.623681510921585</v>
      </c>
      <c r="S53" s="29">
        <v>29.513682741729966</v>
      </c>
    </row>
    <row r="54" spans="2:19" x14ac:dyDescent="0.35">
      <c r="B54" t="s">
        <v>29</v>
      </c>
      <c r="C54" s="29">
        <v>32.07359176572642</v>
      </c>
      <c r="D54" s="29">
        <v>29.203574828934759</v>
      </c>
      <c r="E54" s="29">
        <v>22.044495551228287</v>
      </c>
      <c r="F54" s="29">
        <v>29.110918519584196</v>
      </c>
      <c r="G54" s="29">
        <v>28.258549107373057</v>
      </c>
      <c r="H54" s="29">
        <v>16.555085717973569</v>
      </c>
      <c r="I54" s="29">
        <v>27.81573331872891</v>
      </c>
      <c r="J54" s="29">
        <v>30.783634686687979</v>
      </c>
      <c r="K54" s="29">
        <v>32.207712395672161</v>
      </c>
      <c r="L54" s="29">
        <v>40.318251568133974</v>
      </c>
      <c r="M54" s="29">
        <v>60.89998893472869</v>
      </c>
      <c r="N54" s="29">
        <v>32.07359176572642</v>
      </c>
      <c r="O54" s="29">
        <v>26.809873204611577</v>
      </c>
      <c r="P54" s="29">
        <v>32.07359176572642</v>
      </c>
      <c r="Q54" s="29">
        <v>31.261075185036553</v>
      </c>
      <c r="R54" s="29">
        <v>28.807285050039351</v>
      </c>
      <c r="S54" s="29">
        <v>29.583423607140318</v>
      </c>
    </row>
    <row r="55" spans="2:19" x14ac:dyDescent="0.35">
      <c r="B55" t="s">
        <v>30</v>
      </c>
      <c r="C55" s="29">
        <v>32.143131351401884</v>
      </c>
      <c r="D55" s="29">
        <v>29.273600790386617</v>
      </c>
      <c r="E55" s="29">
        <v>22.097355072870361</v>
      </c>
      <c r="F55" s="29">
        <v>29.180722304566739</v>
      </c>
      <c r="G55" s="29">
        <v>28.328384763599239</v>
      </c>
      <c r="H55" s="29">
        <v>16.644754603726987</v>
      </c>
      <c r="I55" s="29">
        <v>27.886319391039823</v>
      </c>
      <c r="J55" s="29">
        <v>30.850377482983856</v>
      </c>
      <c r="K55" s="29">
        <v>32.277542771761901</v>
      </c>
      <c r="L55" s="29">
        <v>40.405666614433933</v>
      </c>
      <c r="M55" s="29">
        <v>61.032027779305075</v>
      </c>
      <c r="N55" s="29">
        <v>32.143131351401884</v>
      </c>
      <c r="O55" s="29">
        <v>26.868000385635703</v>
      </c>
      <c r="P55" s="29">
        <v>32.143131351401884</v>
      </c>
      <c r="Q55" s="29">
        <v>31.338331016239628</v>
      </c>
      <c r="R55" s="29">
        <v>28.990888589157116</v>
      </c>
      <c r="S55" s="29">
        <v>29.653164472550667</v>
      </c>
    </row>
    <row r="56" spans="2:19" x14ac:dyDescent="0.35">
      <c r="B56" t="s">
        <v>31</v>
      </c>
      <c r="C56" s="29">
        <v>32.212670937077341</v>
      </c>
      <c r="D56" s="29">
        <v>29.343626751838475</v>
      </c>
      <c r="E56" s="29">
        <v>22.150214594512434</v>
      </c>
      <c r="F56" s="29">
        <v>29.250526089549286</v>
      </c>
      <c r="G56" s="29">
        <v>28.398220419825421</v>
      </c>
      <c r="H56" s="29">
        <v>16.734423489480406</v>
      </c>
      <c r="I56" s="29">
        <v>27.956905463350736</v>
      </c>
      <c r="J56" s="29">
        <v>30.917120279279736</v>
      </c>
      <c r="K56" s="29">
        <v>32.347373147851634</v>
      </c>
      <c r="L56" s="29">
        <v>40.493081660733893</v>
      </c>
      <c r="M56" s="29">
        <v>61.16406662388146</v>
      </c>
      <c r="N56" s="29">
        <v>32.212670937077341</v>
      </c>
      <c r="O56" s="29">
        <v>26.926127566659833</v>
      </c>
      <c r="P56" s="29">
        <v>32.212670937077341</v>
      </c>
      <c r="Q56" s="29">
        <v>31.415586847442704</v>
      </c>
      <c r="R56" s="29">
        <v>29.174492128274885</v>
      </c>
      <c r="S56" s="29">
        <v>29.72290533796102</v>
      </c>
    </row>
    <row r="57" spans="2:19" x14ac:dyDescent="0.35">
      <c r="B57" t="s">
        <v>32</v>
      </c>
      <c r="C57" s="30">
        <f>IFERROR((C56/C51)^(1/5)-1,0)</f>
        <v>2.1728573996293576E-3</v>
      </c>
      <c r="D57" s="30">
        <f t="shared" ref="D57:S57" si="35">IFERROR((D56/D51)^(1/5)-1,0)</f>
        <v>2.4036470788417752E-3</v>
      </c>
      <c r="E57" s="30">
        <f t="shared" si="35"/>
        <v>2.4036470788417752E-3</v>
      </c>
      <c r="F57" s="30">
        <f t="shared" si="35"/>
        <v>2.4036470788419972E-3</v>
      </c>
      <c r="G57" s="30">
        <f t="shared" si="35"/>
        <v>2.4774636332010047E-3</v>
      </c>
      <c r="H57" s="30">
        <f t="shared" si="35"/>
        <v>5.4462144231908205E-3</v>
      </c>
      <c r="I57" s="30">
        <f t="shared" si="35"/>
        <v>2.5441200316718149E-3</v>
      </c>
      <c r="J57" s="30">
        <f t="shared" si="35"/>
        <v>2.1728573996293576E-3</v>
      </c>
      <c r="K57" s="30">
        <f t="shared" si="35"/>
        <v>2.1728573996293576E-3</v>
      </c>
      <c r="L57" s="30">
        <f t="shared" si="35"/>
        <v>2.1728573996293576E-3</v>
      </c>
      <c r="M57" s="30">
        <f t="shared" si="35"/>
        <v>2.1728573996293576E-3</v>
      </c>
      <c r="N57" s="30">
        <f t="shared" si="35"/>
        <v>2.1728573996293576E-3</v>
      </c>
      <c r="O57" s="30">
        <f t="shared" si="35"/>
        <v>2.1728573996293576E-3</v>
      </c>
      <c r="P57" s="30">
        <f t="shared" si="35"/>
        <v>2.1728573996293576E-3</v>
      </c>
      <c r="Q57" s="30">
        <f t="shared" si="35"/>
        <v>2.4774636332012268E-3</v>
      </c>
      <c r="R57" s="30">
        <f t="shared" si="35"/>
        <v>6.4149191125673077E-3</v>
      </c>
      <c r="S57" s="30">
        <f t="shared" si="35"/>
        <v>2.3630274795549688E-3</v>
      </c>
    </row>
    <row r="59" spans="2:19" x14ac:dyDescent="0.35">
      <c r="B59" s="86" t="s">
        <v>50</v>
      </c>
      <c r="C59" s="87"/>
      <c r="D59" s="87"/>
      <c r="E59" s="87"/>
      <c r="F59" s="87"/>
      <c r="G59" s="87"/>
      <c r="H59" s="87"/>
      <c r="I59" s="87"/>
      <c r="J59" s="87"/>
      <c r="K59" s="88"/>
      <c r="L59" s="88"/>
      <c r="M59" s="88"/>
      <c r="N59" s="88"/>
      <c r="O59" s="88"/>
      <c r="P59" s="88"/>
      <c r="Q59" s="88"/>
      <c r="R59" s="88"/>
      <c r="S59" s="88"/>
    </row>
    <row r="60" spans="2:19" x14ac:dyDescent="0.35">
      <c r="B60" s="86" t="s">
        <v>49</v>
      </c>
      <c r="C60" s="87"/>
      <c r="D60" s="87"/>
      <c r="E60" s="87"/>
      <c r="F60" s="87"/>
      <c r="G60" s="87"/>
      <c r="H60" s="87"/>
      <c r="I60" s="87"/>
      <c r="J60" s="87"/>
      <c r="K60" s="88"/>
      <c r="L60" s="88"/>
      <c r="M60" s="88"/>
      <c r="N60" s="88"/>
      <c r="O60" s="88"/>
      <c r="P60" s="88"/>
      <c r="Q60" s="88"/>
      <c r="R60" s="88"/>
      <c r="S60" s="88"/>
    </row>
    <row r="61" spans="2:19" x14ac:dyDescent="0.35">
      <c r="B61" s="86" t="s">
        <v>51</v>
      </c>
      <c r="C61" s="87"/>
      <c r="D61" s="87"/>
      <c r="E61" s="87"/>
      <c r="F61" s="87"/>
      <c r="G61" s="87"/>
      <c r="H61" s="87"/>
      <c r="I61" s="87"/>
      <c r="J61" s="87"/>
      <c r="K61" s="88"/>
      <c r="L61" s="88"/>
      <c r="M61" s="88"/>
      <c r="N61" s="88"/>
      <c r="O61" s="88"/>
      <c r="P61" s="88"/>
      <c r="Q61" s="88"/>
      <c r="R61" s="88"/>
      <c r="S61" s="88"/>
    </row>
    <row r="63" spans="2:19" ht="21.75" x14ac:dyDescent="0.45">
      <c r="B63" s="1" t="s">
        <v>52</v>
      </c>
    </row>
    <row r="64" spans="2:19" ht="18" thickBot="1" x14ac:dyDescent="0.4"/>
    <row r="65" spans="2:19" ht="18" thickBot="1" x14ac:dyDescent="0.4">
      <c r="B65" s="66" t="s">
        <v>0</v>
      </c>
      <c r="C65" s="69" t="s">
        <v>20</v>
      </c>
      <c r="D65" s="70"/>
      <c r="E65" s="70"/>
      <c r="F65" s="70"/>
      <c r="G65" s="70"/>
      <c r="H65" s="70"/>
      <c r="I65" s="71"/>
      <c r="J65" s="69" t="s">
        <v>1</v>
      </c>
      <c r="K65" s="70"/>
      <c r="L65" s="70"/>
      <c r="M65" s="70"/>
      <c r="N65" s="70"/>
      <c r="O65" s="70"/>
      <c r="P65" s="70"/>
      <c r="Q65" s="71"/>
      <c r="R65" s="60" t="s">
        <v>33</v>
      </c>
      <c r="S65" s="61"/>
    </row>
    <row r="66" spans="2:19" ht="34.5" x14ac:dyDescent="0.35">
      <c r="B66" s="67"/>
      <c r="C66" s="3" t="s">
        <v>2</v>
      </c>
      <c r="D66" s="72" t="s">
        <v>3</v>
      </c>
      <c r="E66" s="73"/>
      <c r="F66" s="74"/>
      <c r="G66" s="72" t="s">
        <v>4</v>
      </c>
      <c r="H66" s="73"/>
      <c r="I66" s="74"/>
      <c r="J66" s="72" t="s">
        <v>2</v>
      </c>
      <c r="K66" s="73"/>
      <c r="L66" s="73"/>
      <c r="M66" s="73"/>
      <c r="N66" s="73"/>
      <c r="O66" s="73"/>
      <c r="P66" s="74"/>
      <c r="Q66" s="3" t="s">
        <v>4</v>
      </c>
      <c r="R66" s="62"/>
      <c r="S66" s="63"/>
    </row>
    <row r="67" spans="2:19" ht="35.25" thickBot="1" x14ac:dyDescent="0.4">
      <c r="B67" s="68"/>
      <c r="C67" s="4" t="s">
        <v>5</v>
      </c>
      <c r="D67" s="5" t="s">
        <v>5</v>
      </c>
      <c r="E67" s="9" t="s">
        <v>6</v>
      </c>
      <c r="F67" s="6" t="s">
        <v>21</v>
      </c>
      <c r="G67" s="5" t="s">
        <v>5</v>
      </c>
      <c r="H67" s="9" t="s">
        <v>6</v>
      </c>
      <c r="I67" s="6" t="s">
        <v>21</v>
      </c>
      <c r="J67" s="5" t="s">
        <v>7</v>
      </c>
      <c r="K67" s="9" t="s">
        <v>8</v>
      </c>
      <c r="L67" s="9" t="s">
        <v>9</v>
      </c>
      <c r="M67" s="9" t="s">
        <v>10</v>
      </c>
      <c r="N67" s="9" t="s">
        <v>45</v>
      </c>
      <c r="O67" s="9" t="s">
        <v>46</v>
      </c>
      <c r="P67" s="6" t="s">
        <v>47</v>
      </c>
      <c r="Q67" s="6" t="s">
        <v>9</v>
      </c>
      <c r="R67" s="5" t="s">
        <v>34</v>
      </c>
      <c r="S67" s="6" t="s">
        <v>35</v>
      </c>
    </row>
    <row r="68" spans="2:19" x14ac:dyDescent="0.35">
      <c r="B68" s="7">
        <v>2024</v>
      </c>
      <c r="C68" s="32">
        <v>26.508889211374722</v>
      </c>
      <c r="D68" s="33">
        <v>27.493029749891484</v>
      </c>
      <c r="E68" s="89"/>
      <c r="F68" s="90"/>
      <c r="G68" s="33">
        <v>25.25152864672102</v>
      </c>
      <c r="H68" s="89"/>
      <c r="I68" s="90"/>
      <c r="J68" s="89"/>
      <c r="K68" s="89"/>
      <c r="L68" s="89"/>
      <c r="M68" s="59">
        <v>50.333965445360391</v>
      </c>
      <c r="N68" s="93"/>
      <c r="O68" s="93"/>
      <c r="P68" s="94"/>
      <c r="Q68" s="90"/>
      <c r="R68" s="89"/>
      <c r="S68" s="90"/>
    </row>
    <row r="69" spans="2:19" x14ac:dyDescent="0.35">
      <c r="B69" s="7">
        <v>2025</v>
      </c>
      <c r="C69" s="32">
        <v>31.577241326244792</v>
      </c>
      <c r="D69" s="33">
        <v>32.730012215809751</v>
      </c>
      <c r="E69" s="89"/>
      <c r="F69" s="90"/>
      <c r="G69" s="33">
        <v>31.537481945659025</v>
      </c>
      <c r="H69" s="89"/>
      <c r="I69" s="90"/>
      <c r="J69" s="89"/>
      <c r="K69" s="89"/>
      <c r="L69" s="89"/>
      <c r="M69" s="33">
        <v>59.957539567256227</v>
      </c>
      <c r="N69" s="89"/>
      <c r="O69" s="89"/>
      <c r="P69" s="90"/>
      <c r="Q69" s="90"/>
      <c r="R69" s="89"/>
      <c r="S69" s="90"/>
    </row>
    <row r="70" spans="2:19" x14ac:dyDescent="0.35">
      <c r="B70" s="7">
        <v>2026</v>
      </c>
      <c r="C70" s="32">
        <v>31.105143265732458</v>
      </c>
      <c r="D70" s="33">
        <v>30.921994535602231</v>
      </c>
      <c r="E70" s="89"/>
      <c r="F70" s="90"/>
      <c r="G70" s="33">
        <v>29.810340066896767</v>
      </c>
      <c r="H70" s="89"/>
      <c r="I70" s="90"/>
      <c r="J70" s="89"/>
      <c r="K70" s="89"/>
      <c r="L70" s="89"/>
      <c r="M70" s="33">
        <v>59.061139598356242</v>
      </c>
      <c r="N70" s="89"/>
      <c r="O70" s="89"/>
      <c r="P70" s="90"/>
      <c r="Q70" s="90"/>
      <c r="R70" s="89"/>
      <c r="S70" s="90"/>
    </row>
    <row r="71" spans="2:19" x14ac:dyDescent="0.35">
      <c r="B71" s="7">
        <v>2027</v>
      </c>
      <c r="C71" s="32">
        <v>30.647974758713605</v>
      </c>
      <c r="D71" s="33">
        <v>29.136830215587555</v>
      </c>
      <c r="E71" s="89"/>
      <c r="F71" s="90"/>
      <c r="G71" s="33">
        <v>28.103759564288062</v>
      </c>
      <c r="H71" s="89"/>
      <c r="I71" s="90"/>
      <c r="J71" s="89"/>
      <c r="K71" s="89"/>
      <c r="L71" s="89"/>
      <c r="M71" s="33">
        <v>58.193087238579501</v>
      </c>
      <c r="N71" s="89"/>
      <c r="O71" s="89"/>
      <c r="P71" s="90"/>
      <c r="Q71" s="90"/>
      <c r="R71" s="89"/>
      <c r="S71" s="90"/>
    </row>
    <row r="72" spans="2:19" x14ac:dyDescent="0.35">
      <c r="B72" s="7">
        <v>2028</v>
      </c>
      <c r="C72" s="32">
        <v>30.38095650765402</v>
      </c>
      <c r="D72" s="33">
        <v>27.505667806573655</v>
      </c>
      <c r="E72" s="89"/>
      <c r="F72" s="90"/>
      <c r="G72" s="33">
        <v>26.562232514504934</v>
      </c>
      <c r="H72" s="89"/>
      <c r="I72" s="90"/>
      <c r="J72" s="89"/>
      <c r="K72" s="89"/>
      <c r="L72" s="89"/>
      <c r="M72" s="33">
        <v>57.686084198393772</v>
      </c>
      <c r="N72" s="89"/>
      <c r="O72" s="89"/>
      <c r="P72" s="90"/>
      <c r="Q72" s="90"/>
      <c r="R72" s="89"/>
      <c r="S72" s="90"/>
    </row>
    <row r="73" spans="2:19" x14ac:dyDescent="0.35">
      <c r="B73" s="7">
        <v>2029</v>
      </c>
      <c r="C73" s="32">
        <v>30.482514862064722</v>
      </c>
      <c r="D73" s="33">
        <v>27.600101171926681</v>
      </c>
      <c r="E73" s="89"/>
      <c r="F73" s="90"/>
      <c r="G73" s="33">
        <v>26.659101376710023</v>
      </c>
      <c r="H73" s="89"/>
      <c r="I73" s="90"/>
      <c r="J73" s="89"/>
      <c r="K73" s="89"/>
      <c r="L73" s="89"/>
      <c r="M73" s="33">
        <v>57.878853532490922</v>
      </c>
      <c r="N73" s="89"/>
      <c r="O73" s="89"/>
      <c r="P73" s="90"/>
      <c r="Q73" s="90"/>
      <c r="R73" s="89"/>
      <c r="S73" s="90"/>
    </row>
    <row r="74" spans="2:19" x14ac:dyDescent="0.35">
      <c r="B74" s="7">
        <v>2030</v>
      </c>
      <c r="C74" s="32">
        <v>30.509535871610737</v>
      </c>
      <c r="D74" s="33">
        <v>27.624725728547645</v>
      </c>
      <c r="E74" s="89"/>
      <c r="F74" s="90"/>
      <c r="G74" s="33">
        <v>26.684380182918627</v>
      </c>
      <c r="H74" s="89"/>
      <c r="I74" s="90"/>
      <c r="J74" s="89"/>
      <c r="K74" s="89"/>
      <c r="L74" s="89"/>
      <c r="M74" s="33">
        <v>57.929591745633886</v>
      </c>
      <c r="N74" s="89"/>
      <c r="O74" s="89"/>
      <c r="P74" s="90"/>
      <c r="Q74" s="90"/>
      <c r="R74" s="89"/>
      <c r="S74" s="90"/>
    </row>
    <row r="75" spans="2:19" x14ac:dyDescent="0.35">
      <c r="B75" s="7">
        <v>2031</v>
      </c>
      <c r="C75" s="32">
        <v>30.718203137081424</v>
      </c>
      <c r="D75" s="33">
        <v>27.832959289856195</v>
      </c>
      <c r="E75" s="89"/>
      <c r="F75" s="90"/>
      <c r="G75" s="33">
        <v>26.89304639314804</v>
      </c>
      <c r="H75" s="89"/>
      <c r="I75" s="90"/>
      <c r="J75" s="89"/>
      <c r="K75" s="89"/>
      <c r="L75" s="89"/>
      <c r="M75" s="33">
        <v>58.325002296413096</v>
      </c>
      <c r="N75" s="89"/>
      <c r="O75" s="89"/>
      <c r="P75" s="90"/>
      <c r="Q75" s="90"/>
      <c r="R75" s="89"/>
      <c r="S75" s="90"/>
    </row>
    <row r="76" spans="2:19" x14ac:dyDescent="0.35">
      <c r="B76" s="7">
        <v>2032</v>
      </c>
      <c r="C76" s="32">
        <v>30.829602056410454</v>
      </c>
      <c r="D76" s="33">
        <v>27.936963078362332</v>
      </c>
      <c r="E76" s="89"/>
      <c r="F76" s="90"/>
      <c r="G76" s="33">
        <v>26.999492009953862</v>
      </c>
      <c r="H76" s="89"/>
      <c r="I76" s="90"/>
      <c r="J76" s="89"/>
      <c r="K76" s="89"/>
      <c r="L76" s="89"/>
      <c r="M76" s="33">
        <v>58.535884615278434</v>
      </c>
      <c r="N76" s="89"/>
      <c r="O76" s="89"/>
      <c r="P76" s="90"/>
      <c r="Q76" s="90"/>
      <c r="R76" s="89"/>
      <c r="S76" s="90"/>
    </row>
    <row r="77" spans="2:19" x14ac:dyDescent="0.35">
      <c r="B77" s="7">
        <v>2033</v>
      </c>
      <c r="C77" s="32">
        <v>30.983528854201463</v>
      </c>
      <c r="D77" s="33">
        <v>28.071435448092426</v>
      </c>
      <c r="E77" s="89"/>
      <c r="F77" s="90"/>
      <c r="G77" s="33">
        <v>27.140655664579498</v>
      </c>
      <c r="H77" s="89"/>
      <c r="I77" s="90"/>
      <c r="J77" s="89"/>
      <c r="K77" s="89"/>
      <c r="L77" s="89"/>
      <c r="M77" s="33">
        <v>58.827304331733281</v>
      </c>
      <c r="N77" s="89"/>
      <c r="O77" s="89"/>
      <c r="P77" s="90"/>
      <c r="Q77" s="90"/>
      <c r="R77" s="89"/>
      <c r="S77" s="90"/>
    </row>
    <row r="78" spans="2:19" x14ac:dyDescent="0.35">
      <c r="B78" s="7">
        <v>2034</v>
      </c>
      <c r="C78" s="32">
        <v>31.044283233874115</v>
      </c>
      <c r="D78" s="33">
        <v>28.150641776619121</v>
      </c>
      <c r="E78" s="89"/>
      <c r="F78" s="90"/>
      <c r="G78" s="33">
        <v>27.213479893902871</v>
      </c>
      <c r="H78" s="89"/>
      <c r="I78" s="90"/>
      <c r="J78" s="89"/>
      <c r="K78" s="89"/>
      <c r="L78" s="89"/>
      <c r="M78" s="33">
        <v>58.941878935786342</v>
      </c>
      <c r="N78" s="89"/>
      <c r="O78" s="89"/>
      <c r="P78" s="90"/>
      <c r="Q78" s="90"/>
      <c r="R78" s="89"/>
      <c r="S78" s="90"/>
    </row>
    <row r="79" spans="2:19" x14ac:dyDescent="0.35">
      <c r="B79" s="7">
        <v>2035</v>
      </c>
      <c r="C79" s="32">
        <v>31.265411927666584</v>
      </c>
      <c r="D79" s="33">
        <v>28.332645289829326</v>
      </c>
      <c r="E79" s="89"/>
      <c r="F79" s="90"/>
      <c r="G79" s="33">
        <v>27.408812159599375</v>
      </c>
      <c r="H79" s="89"/>
      <c r="I79" s="90"/>
      <c r="J79" s="89"/>
      <c r="K79" s="89"/>
      <c r="L79" s="89"/>
      <c r="M79" s="33">
        <v>59.360954556647087</v>
      </c>
      <c r="N79" s="89"/>
      <c r="O79" s="89"/>
      <c r="P79" s="90"/>
      <c r="Q79" s="90"/>
      <c r="R79" s="89"/>
      <c r="S79" s="90"/>
    </row>
    <row r="80" spans="2:19" x14ac:dyDescent="0.35">
      <c r="B80" s="7">
        <v>2036</v>
      </c>
      <c r="C80" s="32">
        <v>31.290230590916131</v>
      </c>
      <c r="D80" s="33">
        <v>28.382270564863209</v>
      </c>
      <c r="E80" s="89"/>
      <c r="F80" s="90"/>
      <c r="G80" s="33">
        <v>27.450046156051116</v>
      </c>
      <c r="H80" s="89"/>
      <c r="I80" s="90"/>
      <c r="J80" s="89"/>
      <c r="K80" s="89"/>
      <c r="L80" s="89"/>
      <c r="M80" s="33">
        <v>59.407453764335777</v>
      </c>
      <c r="N80" s="89"/>
      <c r="O80" s="89"/>
      <c r="P80" s="90"/>
      <c r="Q80" s="90"/>
      <c r="R80" s="89"/>
      <c r="S80" s="90"/>
    </row>
    <row r="81" spans="2:19" x14ac:dyDescent="0.35">
      <c r="B81" s="7">
        <v>2037</v>
      </c>
      <c r="C81" s="32">
        <v>31.447413850638902</v>
      </c>
      <c r="D81" s="33">
        <v>28.528142693408668</v>
      </c>
      <c r="E81" s="89"/>
      <c r="F81" s="90"/>
      <c r="G81" s="33">
        <v>27.599786799093827</v>
      </c>
      <c r="H81" s="89"/>
      <c r="I81" s="90"/>
      <c r="J81" s="89"/>
      <c r="K81" s="89"/>
      <c r="L81" s="89"/>
      <c r="M81" s="33">
        <v>59.705023979811052</v>
      </c>
      <c r="N81" s="89"/>
      <c r="O81" s="89"/>
      <c r="P81" s="90"/>
      <c r="Q81" s="90"/>
      <c r="R81" s="89"/>
      <c r="S81" s="90"/>
    </row>
    <row r="82" spans="2:19" x14ac:dyDescent="0.35">
      <c r="B82" s="7">
        <v>2038</v>
      </c>
      <c r="C82" s="32">
        <v>31.558270271447732</v>
      </c>
      <c r="D82" s="33">
        <v>28.63562445263479</v>
      </c>
      <c r="E82" s="89"/>
      <c r="F82" s="90"/>
      <c r="G82" s="33">
        <v>27.708317468142717</v>
      </c>
      <c r="H82" s="89"/>
      <c r="I82" s="90"/>
      <c r="J82" s="89"/>
      <c r="K82" s="89"/>
      <c r="L82" s="89"/>
      <c r="M82" s="33">
        <v>59.915009653381269</v>
      </c>
      <c r="N82" s="89"/>
      <c r="O82" s="89"/>
      <c r="P82" s="90"/>
      <c r="Q82" s="90"/>
      <c r="R82" s="89"/>
      <c r="S82" s="90"/>
    </row>
    <row r="83" spans="2:19" x14ac:dyDescent="0.35">
      <c r="B83" s="7">
        <v>2039</v>
      </c>
      <c r="C83" s="32">
        <v>31.619106643737815</v>
      </c>
      <c r="D83" s="33">
        <v>28.698826675853088</v>
      </c>
      <c r="E83" s="89"/>
      <c r="F83" s="90"/>
      <c r="G83" s="33">
        <v>27.770716652754246</v>
      </c>
      <c r="H83" s="89"/>
      <c r="I83" s="90"/>
      <c r="J83" s="89"/>
      <c r="K83" s="89"/>
      <c r="L83" s="89"/>
      <c r="M83" s="33">
        <v>60.02992191880822</v>
      </c>
      <c r="N83" s="89"/>
      <c r="O83" s="89"/>
      <c r="P83" s="90"/>
      <c r="Q83" s="90"/>
      <c r="R83" s="95"/>
      <c r="S83" s="90"/>
    </row>
    <row r="84" spans="2:19" x14ac:dyDescent="0.35">
      <c r="B84" s="7">
        <v>2040</v>
      </c>
      <c r="C84" s="32">
        <v>31.68785558791517</v>
      </c>
      <c r="D84" s="33">
        <v>28.773050211741229</v>
      </c>
      <c r="E84" s="89"/>
      <c r="F84" s="90"/>
      <c r="G84" s="33">
        <v>27.843070301111254</v>
      </c>
      <c r="H84" s="89"/>
      <c r="I84" s="90"/>
      <c r="J84" s="89"/>
      <c r="K84" s="89"/>
      <c r="L84" s="89"/>
      <c r="M84" s="33">
        <v>60.159640367738092</v>
      </c>
      <c r="N84" s="89"/>
      <c r="O84" s="89"/>
      <c r="P84" s="90"/>
      <c r="Q84" s="90"/>
      <c r="R84" s="95"/>
      <c r="S84" s="90"/>
    </row>
    <row r="85" spans="2:19" x14ac:dyDescent="0.35">
      <c r="B85" s="7">
        <v>2041</v>
      </c>
      <c r="C85" s="32">
        <v>31.86878985054063</v>
      </c>
      <c r="D85" s="33">
        <v>28.956991911987298</v>
      </c>
      <c r="E85" s="89"/>
      <c r="F85" s="90"/>
      <c r="G85" s="33">
        <v>28.026042234629838</v>
      </c>
      <c r="H85" s="89"/>
      <c r="I85" s="90"/>
      <c r="J85" s="89"/>
      <c r="K85" s="89"/>
      <c r="L85" s="89"/>
      <c r="M85" s="33">
        <v>60.502645516682264</v>
      </c>
      <c r="N85" s="89"/>
      <c r="O85" s="89"/>
      <c r="P85" s="90"/>
      <c r="Q85" s="90"/>
      <c r="R85" s="95"/>
      <c r="S85" s="90"/>
    </row>
    <row r="86" spans="2:19" x14ac:dyDescent="0.35">
      <c r="B86" s="7">
        <v>2042</v>
      </c>
      <c r="C86" s="32">
        <v>31.88068266742604</v>
      </c>
      <c r="D86" s="33">
        <v>28.976671354206918</v>
      </c>
      <c r="E86" s="89"/>
      <c r="F86" s="90"/>
      <c r="G86" s="33">
        <v>28.043146888149707</v>
      </c>
      <c r="H86" s="89"/>
      <c r="I86" s="90"/>
      <c r="J86" s="89"/>
      <c r="K86" s="89"/>
      <c r="L86" s="89"/>
      <c r="M86" s="33">
        <v>60.524403522268713</v>
      </c>
      <c r="N86" s="89"/>
      <c r="O86" s="89"/>
      <c r="P86" s="90"/>
      <c r="Q86" s="90"/>
      <c r="R86" s="95"/>
      <c r="S86" s="90"/>
    </row>
    <row r="87" spans="2:19" x14ac:dyDescent="0.35">
      <c r="B87" s="7">
        <v>2043</v>
      </c>
      <c r="C87" s="32">
        <v>32.016822662716955</v>
      </c>
      <c r="D87" s="33">
        <v>29.114420592435177</v>
      </c>
      <c r="E87" s="89"/>
      <c r="F87" s="90"/>
      <c r="G87" s="33">
        <v>28.180420212565018</v>
      </c>
      <c r="H87" s="89"/>
      <c r="I87" s="90"/>
      <c r="J87" s="89"/>
      <c r="K87" s="89"/>
      <c r="L87" s="89"/>
      <c r="M87" s="33">
        <v>60.782368817341506</v>
      </c>
      <c r="N87" s="89"/>
      <c r="O87" s="89"/>
      <c r="P87" s="90"/>
      <c r="Q87" s="90"/>
      <c r="R87" s="95"/>
      <c r="S87" s="90"/>
    </row>
    <row r="88" spans="2:19" x14ac:dyDescent="0.35">
      <c r="B88" s="7">
        <v>2044</v>
      </c>
      <c r="C88" s="32">
        <v>31.937365682982804</v>
      </c>
      <c r="D88" s="33">
        <v>29.037967884597833</v>
      </c>
      <c r="E88" s="89"/>
      <c r="F88" s="90"/>
      <c r="G88" s="33">
        <v>28.102840507050896</v>
      </c>
      <c r="H88" s="89"/>
      <c r="I88" s="90"/>
      <c r="J88" s="89"/>
      <c r="K88" s="89"/>
      <c r="L88" s="89"/>
      <c r="M88" s="33">
        <v>60.630710584150826</v>
      </c>
      <c r="N88" s="89"/>
      <c r="O88" s="89"/>
      <c r="P88" s="90"/>
      <c r="Q88" s="90"/>
      <c r="R88" s="95"/>
      <c r="S88" s="90"/>
    </row>
    <row r="89" spans="2:19" x14ac:dyDescent="0.35">
      <c r="B89" s="7">
        <v>2045</v>
      </c>
      <c r="C89" s="32">
        <v>31.990010438155821</v>
      </c>
      <c r="D89" s="33">
        <v>29.117550838921375</v>
      </c>
      <c r="E89" s="89"/>
      <c r="F89" s="90"/>
      <c r="G89" s="33">
        <v>28.173499285950747</v>
      </c>
      <c r="H89" s="89"/>
      <c r="I89" s="90"/>
      <c r="J89" s="89"/>
      <c r="K89" s="89"/>
      <c r="L89" s="89"/>
      <c r="M89" s="33">
        <v>60.730126902403441</v>
      </c>
      <c r="N89" s="89"/>
      <c r="O89" s="89"/>
      <c r="P89" s="90"/>
      <c r="Q89" s="90"/>
      <c r="R89" s="95"/>
      <c r="S89" s="90"/>
    </row>
    <row r="90" spans="2:19" x14ac:dyDescent="0.35">
      <c r="B90" s="7">
        <v>2046</v>
      </c>
      <c r="C90" s="32">
        <v>32.222411315208262</v>
      </c>
      <c r="D90" s="33">
        <v>29.356421400202574</v>
      </c>
      <c r="E90" s="89"/>
      <c r="F90" s="90"/>
      <c r="G90" s="33">
        <v>28.410071531745036</v>
      </c>
      <c r="H90" s="89"/>
      <c r="I90" s="90"/>
      <c r="J90" s="89"/>
      <c r="K90" s="89"/>
      <c r="L90" s="89"/>
      <c r="M90" s="33">
        <v>61.170825102287836</v>
      </c>
      <c r="N90" s="89"/>
      <c r="O90" s="89"/>
      <c r="P90" s="90"/>
      <c r="Q90" s="90"/>
      <c r="R90" s="95"/>
      <c r="S90" s="90"/>
    </row>
    <row r="91" spans="2:19" x14ac:dyDescent="0.35">
      <c r="B91" s="7">
        <v>2047</v>
      </c>
      <c r="C91" s="32">
        <v>32.272386394912012</v>
      </c>
      <c r="D91" s="33">
        <v>29.398354486184687</v>
      </c>
      <c r="E91" s="89"/>
      <c r="F91" s="90"/>
      <c r="G91" s="33">
        <v>28.454561467325302</v>
      </c>
      <c r="H91" s="89"/>
      <c r="I91" s="90"/>
      <c r="J91" s="89"/>
      <c r="K91" s="89"/>
      <c r="L91" s="89"/>
      <c r="M91" s="33">
        <v>61.265092148089792</v>
      </c>
      <c r="N91" s="89"/>
      <c r="O91" s="89"/>
      <c r="P91" s="90"/>
      <c r="Q91" s="90"/>
      <c r="R91" s="95"/>
      <c r="S91" s="90"/>
    </row>
    <row r="92" spans="2:19" x14ac:dyDescent="0.35">
      <c r="B92" s="7">
        <v>2048</v>
      </c>
      <c r="C92" s="32">
        <v>32.328168879435843</v>
      </c>
      <c r="D92" s="33">
        <v>29.455617474210875</v>
      </c>
      <c r="E92" s="89"/>
      <c r="F92" s="90"/>
      <c r="G92" s="33">
        <v>28.511469894284645</v>
      </c>
      <c r="H92" s="89"/>
      <c r="I92" s="90"/>
      <c r="J92" s="89"/>
      <c r="K92" s="89"/>
      <c r="L92" s="89"/>
      <c r="M92" s="33">
        <v>61.370208526589593</v>
      </c>
      <c r="N92" s="89"/>
      <c r="O92" s="89"/>
      <c r="P92" s="90"/>
      <c r="Q92" s="90"/>
      <c r="R92" s="95"/>
      <c r="S92" s="90"/>
    </row>
    <row r="93" spans="2:19" x14ac:dyDescent="0.35">
      <c r="B93" s="7">
        <v>2049</v>
      </c>
      <c r="C93" s="32">
        <v>32.415257008003657</v>
      </c>
      <c r="D93" s="33">
        <v>29.546299754545633</v>
      </c>
      <c r="E93" s="89"/>
      <c r="F93" s="90"/>
      <c r="G93" s="33">
        <v>28.601003016875946</v>
      </c>
      <c r="H93" s="89"/>
      <c r="I93" s="90"/>
      <c r="J93" s="89"/>
      <c r="K93" s="89"/>
      <c r="L93" s="89"/>
      <c r="M93" s="33">
        <v>61.535007584293297</v>
      </c>
      <c r="N93" s="89"/>
      <c r="O93" s="89"/>
      <c r="P93" s="90"/>
      <c r="Q93" s="90"/>
      <c r="R93" s="95"/>
      <c r="S93" s="90"/>
    </row>
    <row r="94" spans="2:19" x14ac:dyDescent="0.35">
      <c r="B94" s="50">
        <v>2050</v>
      </c>
      <c r="C94" s="55">
        <v>32.43480962575898</v>
      </c>
      <c r="D94" s="56">
        <v>29.56723895933025</v>
      </c>
      <c r="E94" s="91"/>
      <c r="F94" s="92"/>
      <c r="G94" s="56">
        <v>28.621294303520543</v>
      </c>
      <c r="H94" s="91"/>
      <c r="I94" s="92"/>
      <c r="J94" s="91"/>
      <c r="K94" s="91"/>
      <c r="L94" s="91"/>
      <c r="M94" s="56">
        <v>61.571503916165376</v>
      </c>
      <c r="N94" s="91"/>
      <c r="O94" s="91"/>
      <c r="P94" s="92"/>
      <c r="Q94" s="92"/>
      <c r="R94" s="96"/>
      <c r="S94" s="92"/>
    </row>
    <row r="95" spans="2:19" x14ac:dyDescent="0.35">
      <c r="B95" s="7">
        <v>2051</v>
      </c>
      <c r="C95" s="32">
        <f t="shared" ref="C95:S95" si="36">MAX(0,C94*(1+C$57))</f>
        <v>32.50528584185988</v>
      </c>
      <c r="D95" s="33">
        <f t="shared" si="36"/>
        <v>29.638308166884261</v>
      </c>
      <c r="E95" s="33">
        <f t="shared" si="36"/>
        <v>0</v>
      </c>
      <c r="F95" s="32">
        <f t="shared" si="36"/>
        <v>0</v>
      </c>
      <c r="G95" s="33">
        <f t="shared" si="36"/>
        <v>28.692202519292657</v>
      </c>
      <c r="H95" s="33">
        <f t="shared" si="36"/>
        <v>0</v>
      </c>
      <c r="I95" s="32">
        <f t="shared" si="36"/>
        <v>0</v>
      </c>
      <c r="J95" s="33">
        <f t="shared" si="36"/>
        <v>0</v>
      </c>
      <c r="K95" s="33">
        <f t="shared" si="36"/>
        <v>0</v>
      </c>
      <c r="L95" s="33">
        <f t="shared" si="36"/>
        <v>0</v>
      </c>
      <c r="M95" s="33">
        <f t="shared" si="36"/>
        <v>61.705290014055926</v>
      </c>
      <c r="N95" s="33">
        <v>32.282210522752791</v>
      </c>
      <c r="O95" s="33">
        <v>26.984254747683948</v>
      </c>
      <c r="P95" s="32">
        <v>32.282210522752791</v>
      </c>
      <c r="Q95" s="32">
        <f t="shared" ref="Q95:S95" si="37">MAX(0,Q94*(1+Q$57))</f>
        <v>0</v>
      </c>
      <c r="R95" s="34">
        <f t="shared" si="37"/>
        <v>0</v>
      </c>
      <c r="S95" s="32">
        <f t="shared" si="37"/>
        <v>0</v>
      </c>
    </row>
    <row r="96" spans="2:19" x14ac:dyDescent="0.35">
      <c r="B96" s="7">
        <v>2052</v>
      </c>
      <c r="C96" s="32">
        <f t="shared" ref="C96:S96" si="38">MAX(0,C95*(1+C$57))</f>
        <v>32.575915192728431</v>
      </c>
      <c r="D96" s="33">
        <f t="shared" si="38"/>
        <v>29.709548199731405</v>
      </c>
      <c r="E96" s="33">
        <f t="shared" si="38"/>
        <v>0</v>
      </c>
      <c r="F96" s="32">
        <f t="shared" si="38"/>
        <v>0</v>
      </c>
      <c r="G96" s="33">
        <f t="shared" si="38"/>
        <v>28.763286407590641</v>
      </c>
      <c r="H96" s="33">
        <f t="shared" si="38"/>
        <v>0</v>
      </c>
      <c r="I96" s="32">
        <f t="shared" si="38"/>
        <v>0</v>
      </c>
      <c r="J96" s="33">
        <f t="shared" si="38"/>
        <v>0</v>
      </c>
      <c r="K96" s="33">
        <f t="shared" si="38"/>
        <v>0</v>
      </c>
      <c r="L96" s="33">
        <f t="shared" si="38"/>
        <v>0</v>
      </c>
      <c r="M96" s="33">
        <f t="shared" si="38"/>
        <v>61.839366810059246</v>
      </c>
      <c r="N96" s="33">
        <v>32.351750108428263</v>
      </c>
      <c r="O96" s="33">
        <v>27.042381928708085</v>
      </c>
      <c r="P96" s="32">
        <v>32.351750108428263</v>
      </c>
      <c r="Q96" s="32">
        <f t="shared" ref="Q96:S96" si="39">MAX(0,Q95*(1+Q$57))</f>
        <v>0</v>
      </c>
      <c r="R96" s="34">
        <f t="shared" si="39"/>
        <v>0</v>
      </c>
      <c r="S96" s="32">
        <f t="shared" si="39"/>
        <v>0</v>
      </c>
    </row>
    <row r="97" spans="2:19" x14ac:dyDescent="0.35">
      <c r="B97" s="7">
        <v>2053</v>
      </c>
      <c r="C97" s="32">
        <f t="shared" ref="C97:S97" si="40">MAX(0,C96*(1+C$57))</f>
        <v>32.646698011104647</v>
      </c>
      <c r="D97" s="33">
        <f t="shared" si="40"/>
        <v>29.780959468475398</v>
      </c>
      <c r="E97" s="33">
        <f t="shared" si="40"/>
        <v>0</v>
      </c>
      <c r="F97" s="32">
        <f t="shared" si="40"/>
        <v>0</v>
      </c>
      <c r="G97" s="33">
        <f t="shared" si="40"/>
        <v>28.834546403636793</v>
      </c>
      <c r="H97" s="33">
        <f t="shared" si="40"/>
        <v>0</v>
      </c>
      <c r="I97" s="32">
        <f t="shared" si="40"/>
        <v>0</v>
      </c>
      <c r="J97" s="33">
        <f t="shared" si="40"/>
        <v>0</v>
      </c>
      <c r="K97" s="33">
        <f t="shared" si="40"/>
        <v>0</v>
      </c>
      <c r="L97" s="33">
        <f t="shared" si="40"/>
        <v>0</v>
      </c>
      <c r="M97" s="33">
        <f t="shared" si="40"/>
        <v>61.973734935820879</v>
      </c>
      <c r="N97" s="33">
        <v>32.421289694103706</v>
      </c>
      <c r="O97" s="33">
        <v>27.100509109732197</v>
      </c>
      <c r="P97" s="32">
        <v>32.421289694103706</v>
      </c>
      <c r="Q97" s="32">
        <f t="shared" ref="Q97:S97" si="41">MAX(0,Q96*(1+Q$57))</f>
        <v>0</v>
      </c>
      <c r="R97" s="34">
        <f t="shared" si="41"/>
        <v>0</v>
      </c>
      <c r="S97" s="32">
        <f t="shared" si="41"/>
        <v>0</v>
      </c>
    </row>
    <row r="98" spans="2:19" x14ac:dyDescent="0.35">
      <c r="B98" s="7">
        <v>2054</v>
      </c>
      <c r="C98" s="32">
        <f t="shared" ref="C98:S104" si="42">MAX(0,C97*(1+C$57))</f>
        <v>32.717634630451542</v>
      </c>
      <c r="D98" s="33">
        <f t="shared" si="42"/>
        <v>29.852542384706904</v>
      </c>
      <c r="E98" s="33">
        <f t="shared" si="42"/>
        <v>0</v>
      </c>
      <c r="F98" s="32">
        <f t="shared" si="42"/>
        <v>0</v>
      </c>
      <c r="G98" s="33">
        <f t="shared" si="42"/>
        <v>28.905982943731651</v>
      </c>
      <c r="H98" s="33">
        <f t="shared" si="42"/>
        <v>0</v>
      </c>
      <c r="I98" s="32">
        <f t="shared" si="42"/>
        <v>0</v>
      </c>
      <c r="J98" s="33">
        <f t="shared" si="42"/>
        <v>0</v>
      </c>
      <c r="K98" s="33">
        <f t="shared" si="42"/>
        <v>0</v>
      </c>
      <c r="L98" s="33">
        <f t="shared" si="42"/>
        <v>0</v>
      </c>
      <c r="M98" s="33">
        <f t="shared" si="42"/>
        <v>62.108395024358849</v>
      </c>
      <c r="N98" s="33">
        <f t="shared" si="42"/>
        <v>32.491736533321067</v>
      </c>
      <c r="O98" s="33">
        <f t="shared" si="42"/>
        <v>27.159394651485002</v>
      </c>
      <c r="P98" s="32">
        <f t="shared" si="42"/>
        <v>32.491736533321067</v>
      </c>
      <c r="Q98" s="32">
        <f t="shared" si="42"/>
        <v>0</v>
      </c>
      <c r="R98" s="34">
        <f t="shared" si="42"/>
        <v>0</v>
      </c>
      <c r="S98" s="32">
        <f t="shared" si="42"/>
        <v>0</v>
      </c>
    </row>
    <row r="99" spans="2:19" x14ac:dyDescent="0.35">
      <c r="B99" s="7">
        <v>2055</v>
      </c>
      <c r="C99" s="32">
        <f t="shared" ref="C99:S99" si="43">MAX(0,C98*(1+C$57))</f>
        <v>32.788725384956692</v>
      </c>
      <c r="D99" s="33">
        <f t="shared" si="43"/>
        <v>29.924297361005905</v>
      </c>
      <c r="E99" s="33">
        <f t="shared" si="43"/>
        <v>0</v>
      </c>
      <c r="F99" s="32">
        <f t="shared" si="43"/>
        <v>0</v>
      </c>
      <c r="G99" s="33">
        <f t="shared" si="43"/>
        <v>28.977596465256674</v>
      </c>
      <c r="H99" s="33">
        <f t="shared" si="43"/>
        <v>0</v>
      </c>
      <c r="I99" s="32">
        <f t="shared" si="43"/>
        <v>0</v>
      </c>
      <c r="J99" s="33">
        <f t="shared" si="43"/>
        <v>0</v>
      </c>
      <c r="K99" s="33">
        <f t="shared" si="43"/>
        <v>0</v>
      </c>
      <c r="L99" s="33">
        <f t="shared" si="43"/>
        <v>0</v>
      </c>
      <c r="M99" s="33">
        <f t="shared" si="43"/>
        <v>62.243347710066629</v>
      </c>
      <c r="N99" s="33">
        <f t="shared" si="42"/>
        <v>32.562336443474301</v>
      </c>
      <c r="O99" s="33">
        <f t="shared" si="42"/>
        <v>27.218408143122936</v>
      </c>
      <c r="P99" s="32">
        <f t="shared" si="42"/>
        <v>32.562336443474301</v>
      </c>
      <c r="Q99" s="32">
        <f t="shared" si="42"/>
        <v>0</v>
      </c>
      <c r="R99" s="34">
        <f t="shared" si="42"/>
        <v>0</v>
      </c>
      <c r="S99" s="32">
        <f t="shared" si="42"/>
        <v>0</v>
      </c>
    </row>
    <row r="100" spans="2:19" x14ac:dyDescent="0.35">
      <c r="B100" s="7">
        <v>2056</v>
      </c>
      <c r="C100" s="32">
        <f t="shared" ref="C100:M104" si="44">MAX(0,C99*(1+C$57))</f>
        <v>32.859970609533811</v>
      </c>
      <c r="D100" s="33">
        <f t="shared" si="44"/>
        <v>29.996224810944081</v>
      </c>
      <c r="E100" s="33">
        <f t="shared" si="44"/>
        <v>0</v>
      </c>
      <c r="F100" s="32">
        <f t="shared" si="44"/>
        <v>0</v>
      </c>
      <c r="G100" s="33">
        <f t="shared" si="44"/>
        <v>29.049387406676921</v>
      </c>
      <c r="H100" s="33">
        <f t="shared" si="44"/>
        <v>0</v>
      </c>
      <c r="I100" s="32">
        <f t="shared" si="44"/>
        <v>0</v>
      </c>
      <c r="J100" s="33">
        <f t="shared" si="44"/>
        <v>0</v>
      </c>
      <c r="K100" s="33">
        <f t="shared" si="44"/>
        <v>0</v>
      </c>
      <c r="L100" s="33">
        <f t="shared" si="44"/>
        <v>0</v>
      </c>
      <c r="M100" s="33">
        <f t="shared" si="44"/>
        <v>62.378593628716153</v>
      </c>
      <c r="N100" s="33">
        <f t="shared" si="42"/>
        <v>32.633089757164726</v>
      </c>
      <c r="O100" s="33">
        <f t="shared" si="42"/>
        <v>27.277549862662852</v>
      </c>
      <c r="P100" s="32">
        <f t="shared" si="42"/>
        <v>32.633089757164726</v>
      </c>
      <c r="Q100" s="32">
        <f t="shared" si="42"/>
        <v>0</v>
      </c>
      <c r="R100" s="34">
        <f t="shared" si="42"/>
        <v>0</v>
      </c>
      <c r="S100" s="32">
        <f t="shared" si="42"/>
        <v>0</v>
      </c>
    </row>
    <row r="101" spans="2:19" x14ac:dyDescent="0.35">
      <c r="B101" s="7">
        <v>2057</v>
      </c>
      <c r="C101" s="32">
        <f t="shared" si="44"/>
        <v>32.931370639824337</v>
      </c>
      <c r="D101" s="33">
        <f t="shared" si="44"/>
        <v>30.068325149087187</v>
      </c>
      <c r="E101" s="33">
        <f t="shared" si="44"/>
        <v>0</v>
      </c>
      <c r="F101" s="32">
        <f t="shared" si="44"/>
        <v>0</v>
      </c>
      <c r="G101" s="33">
        <f t="shared" si="44"/>
        <v>29.12135620754373</v>
      </c>
      <c r="H101" s="33">
        <f t="shared" si="44"/>
        <v>0</v>
      </c>
      <c r="I101" s="32">
        <f t="shared" si="44"/>
        <v>0</v>
      </c>
      <c r="J101" s="33">
        <f t="shared" si="44"/>
        <v>0</v>
      </c>
      <c r="K101" s="33">
        <f t="shared" si="44"/>
        <v>0</v>
      </c>
      <c r="L101" s="33">
        <f t="shared" si="44"/>
        <v>0</v>
      </c>
      <c r="M101" s="33">
        <f t="shared" si="44"/>
        <v>62.514133417460783</v>
      </c>
      <c r="N101" s="33">
        <f t="shared" si="42"/>
        <v>32.703996807716351</v>
      </c>
      <c r="O101" s="33">
        <f t="shared" si="42"/>
        <v>27.336820088725698</v>
      </c>
      <c r="P101" s="32">
        <f t="shared" si="42"/>
        <v>32.703996807716351</v>
      </c>
      <c r="Q101" s="32">
        <f t="shared" si="42"/>
        <v>0</v>
      </c>
      <c r="R101" s="34">
        <f t="shared" si="42"/>
        <v>0</v>
      </c>
      <c r="S101" s="32">
        <f t="shared" si="42"/>
        <v>0</v>
      </c>
    </row>
    <row r="102" spans="2:19" x14ac:dyDescent="0.35">
      <c r="B102" s="7">
        <v>2058</v>
      </c>
      <c r="C102" s="32">
        <f t="shared" si="44"/>
        <v>33.002925812199017</v>
      </c>
      <c r="D102" s="33">
        <f t="shared" si="44"/>
        <v>30.140598790997455</v>
      </c>
      <c r="E102" s="33">
        <f t="shared" si="44"/>
        <v>0</v>
      </c>
      <c r="F102" s="32">
        <f t="shared" si="44"/>
        <v>0</v>
      </c>
      <c r="G102" s="33">
        <f t="shared" si="44"/>
        <v>29.193503308497412</v>
      </c>
      <c r="H102" s="33">
        <f t="shared" si="44"/>
        <v>0</v>
      </c>
      <c r="I102" s="32">
        <f t="shared" si="44"/>
        <v>0</v>
      </c>
      <c r="J102" s="33">
        <f t="shared" si="44"/>
        <v>0</v>
      </c>
      <c r="K102" s="33">
        <f t="shared" si="44"/>
        <v>0</v>
      </c>
      <c r="L102" s="33">
        <f t="shared" si="44"/>
        <v>0</v>
      </c>
      <c r="M102" s="33">
        <f t="shared" si="44"/>
        <v>62.649967714838333</v>
      </c>
      <c r="N102" s="33">
        <f t="shared" si="42"/>
        <v>32.77505792917745</v>
      </c>
      <c r="O102" s="33">
        <f t="shared" si="42"/>
        <v>27.396219100537824</v>
      </c>
      <c r="P102" s="32">
        <f t="shared" si="42"/>
        <v>32.77505792917745</v>
      </c>
      <c r="Q102" s="32">
        <f t="shared" si="42"/>
        <v>0</v>
      </c>
      <c r="R102" s="34">
        <f t="shared" si="42"/>
        <v>0</v>
      </c>
      <c r="S102" s="32">
        <f t="shared" si="42"/>
        <v>0</v>
      </c>
    </row>
    <row r="103" spans="2:19" x14ac:dyDescent="0.35">
      <c r="B103" s="7">
        <v>2059</v>
      </c>
      <c r="C103" s="32">
        <f t="shared" si="44"/>
        <v>33.074636463759475</v>
      </c>
      <c r="D103" s="33">
        <f t="shared" si="44"/>
        <v>30.213046153235979</v>
      </c>
      <c r="E103" s="33">
        <f t="shared" si="44"/>
        <v>0</v>
      </c>
      <c r="F103" s="32">
        <f t="shared" si="44"/>
        <v>0</v>
      </c>
      <c r="G103" s="33">
        <f t="shared" si="44"/>
        <v>29.265829151269948</v>
      </c>
      <c r="H103" s="33">
        <f t="shared" si="44"/>
        <v>0</v>
      </c>
      <c r="I103" s="32">
        <f t="shared" si="44"/>
        <v>0</v>
      </c>
      <c r="J103" s="33">
        <f t="shared" si="44"/>
        <v>0</v>
      </c>
      <c r="K103" s="33">
        <f t="shared" si="44"/>
        <v>0</v>
      </c>
      <c r="L103" s="33">
        <f t="shared" si="44"/>
        <v>0</v>
      </c>
      <c r="M103" s="33">
        <f t="shared" si="44"/>
        <v>62.786097160774062</v>
      </c>
      <c r="N103" s="33">
        <f t="shared" si="42"/>
        <v>32.846273456322145</v>
      </c>
      <c r="O103" s="33">
        <f t="shared" si="42"/>
        <v>27.455747177932295</v>
      </c>
      <c r="P103" s="32">
        <f t="shared" si="42"/>
        <v>32.846273456322145</v>
      </c>
      <c r="Q103" s="32">
        <f t="shared" si="42"/>
        <v>0</v>
      </c>
      <c r="R103" s="34">
        <f t="shared" si="42"/>
        <v>0</v>
      </c>
      <c r="S103" s="32">
        <f t="shared" si="42"/>
        <v>0</v>
      </c>
    </row>
    <row r="104" spans="2:19" ht="18" thickBot="1" x14ac:dyDescent="0.4">
      <c r="B104" s="8">
        <v>2060</v>
      </c>
      <c r="C104" s="35">
        <f t="shared" si="44"/>
        <v>33.146502932339807</v>
      </c>
      <c r="D104" s="36">
        <f t="shared" si="44"/>
        <v>30.285667653365117</v>
      </c>
      <c r="E104" s="36">
        <f t="shared" si="44"/>
        <v>0</v>
      </c>
      <c r="F104" s="35">
        <f t="shared" si="44"/>
        <v>0</v>
      </c>
      <c r="G104" s="36">
        <f t="shared" si="44"/>
        <v>29.338334178687692</v>
      </c>
      <c r="H104" s="36">
        <f t="shared" si="44"/>
        <v>0</v>
      </c>
      <c r="I104" s="35">
        <f t="shared" si="44"/>
        <v>0</v>
      </c>
      <c r="J104" s="36">
        <f t="shared" si="44"/>
        <v>0</v>
      </c>
      <c r="K104" s="36">
        <f t="shared" si="44"/>
        <v>0</v>
      </c>
      <c r="L104" s="36">
        <f t="shared" si="44"/>
        <v>0</v>
      </c>
      <c r="M104" s="36">
        <f t="shared" si="44"/>
        <v>62.922522396583695</v>
      </c>
      <c r="N104" s="36">
        <f t="shared" si="42"/>
        <v>32.917643724651967</v>
      </c>
      <c r="O104" s="36">
        <f t="shared" si="42"/>
        <v>27.51540460135022</v>
      </c>
      <c r="P104" s="35">
        <f t="shared" si="42"/>
        <v>32.917643724651967</v>
      </c>
      <c r="Q104" s="35">
        <f t="shared" si="42"/>
        <v>0</v>
      </c>
      <c r="R104" s="37">
        <f t="shared" si="42"/>
        <v>0</v>
      </c>
      <c r="S104" s="35">
        <f t="shared" si="42"/>
        <v>0</v>
      </c>
    </row>
    <row r="105" spans="2:19" ht="18" thickBot="1" x14ac:dyDescent="0.4">
      <c r="B105" s="64" t="s">
        <v>11</v>
      </c>
      <c r="C105" s="65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5"/>
      <c r="S105" s="6"/>
    </row>
    <row r="106" spans="2:19" x14ac:dyDescent="0.35">
      <c r="B106" s="13" t="s">
        <v>37</v>
      </c>
      <c r="C106" s="38">
        <f>-PMT($E$49,10,(NPV($E$49,C$8:C$16)+IF(C$7="-",,C$7)),,1)</f>
        <v>30.332971777182287</v>
      </c>
      <c r="D106" s="38">
        <f t="shared" ref="D106:S106" si="45">-PMT($E$49,10,(NPV($E$49,D$8:D$16)+IF(D$7="-",,D$7)),,1)</f>
        <v>28.714623612996679</v>
      </c>
      <c r="E106" s="39">
        <f t="shared" si="45"/>
        <v>21.675407760858352</v>
      </c>
      <c r="F106" s="39">
        <f t="shared" si="45"/>
        <v>28.623518634789189</v>
      </c>
      <c r="G106" s="38">
        <f t="shared" si="45"/>
        <v>27.580515736507508</v>
      </c>
      <c r="H106" s="39">
        <f t="shared" si="45"/>
        <v>13.754494493972885</v>
      </c>
      <c r="I106" s="39">
        <f t="shared" si="45"/>
        <v>27.057390205489977</v>
      </c>
      <c r="J106" s="38">
        <f t="shared" si="45"/>
        <v>29.113020112334397</v>
      </c>
      <c r="K106" s="39">
        <f t="shared" si="45"/>
        <v>30.459813738400648</v>
      </c>
      <c r="L106" s="39">
        <f t="shared" si="45"/>
        <v>38.130197448868238</v>
      </c>
      <c r="M106" s="39">
        <f t="shared" si="45"/>
        <v>57.594972807561405</v>
      </c>
      <c r="N106" s="39">
        <v>29.731711120158536</v>
      </c>
      <c r="O106" s="39">
        <v>25.354912951605318</v>
      </c>
      <c r="P106" s="39">
        <v>29.919703769846731</v>
      </c>
      <c r="Q106" s="40">
        <f t="shared" si="45"/>
        <v>30.510999443212235</v>
      </c>
      <c r="R106" s="38">
        <f t="shared" si="45"/>
        <v>27.005055971754345</v>
      </c>
      <c r="S106" s="41">
        <f t="shared" si="45"/>
        <v>28.767996850537514</v>
      </c>
    </row>
    <row r="107" spans="2:19" x14ac:dyDescent="0.35">
      <c r="B107" s="14" t="s">
        <v>38</v>
      </c>
      <c r="C107" s="42">
        <f>-PMT($E$49,15,(NPV($E$49,C$8:C$21)+IF(C$7="-",,C$7)),,1)</f>
        <v>30.603761844381179</v>
      </c>
      <c r="D107" s="42">
        <f t="shared" ref="D107:S107" si="46">-PMT($E$49,15,(NPV($E$49,D$8:D$21)+IF(D$7="-",,D$7)),,1)</f>
        <v>28.589899775023344</v>
      </c>
      <c r="E107" s="43">
        <f t="shared" si="46"/>
        <v>21.581259215434002</v>
      </c>
      <c r="F107" s="43">
        <f t="shared" si="46"/>
        <v>28.499190517222772</v>
      </c>
      <c r="G107" s="42">
        <f t="shared" si="46"/>
        <v>27.518097488699354</v>
      </c>
      <c r="H107" s="43">
        <f t="shared" si="46"/>
        <v>14.301143513166055</v>
      </c>
      <c r="I107" s="43">
        <f t="shared" si="46"/>
        <v>27.018016811431607</v>
      </c>
      <c r="J107" s="42">
        <f t="shared" si="46"/>
        <v>29.37291936422741</v>
      </c>
      <c r="K107" s="43">
        <f t="shared" si="46"/>
        <v>30.731736155685589</v>
      </c>
      <c r="L107" s="43">
        <f t="shared" si="46"/>
        <v>38.470595310486708</v>
      </c>
      <c r="M107" s="43">
        <f t="shared" si="46"/>
        <v>58.109137613813928</v>
      </c>
      <c r="N107" s="43">
        <v>30.185887500879595</v>
      </c>
      <c r="O107" s="43">
        <v>25.581262635784697</v>
      </c>
      <c r="P107" s="43">
        <v>30.316541825512171</v>
      </c>
      <c r="Q107" s="44">
        <f t="shared" si="46"/>
        <v>30.441949134569903</v>
      </c>
      <c r="R107" s="42">
        <f t="shared" si="46"/>
        <v>27.157413543787683</v>
      </c>
      <c r="S107" s="45">
        <f t="shared" si="46"/>
        <v>28.756558419313425</v>
      </c>
    </row>
    <row r="108" spans="2:19" ht="18" thickBot="1" x14ac:dyDescent="0.4">
      <c r="B108" s="15" t="s">
        <v>39</v>
      </c>
      <c r="C108" s="46">
        <f>-PMT($E$49,30,(NPV($E$49,C$8:C$36)+IF(C$7="-",,C$7)),,1)</f>
        <v>31.179155525600869</v>
      </c>
      <c r="D108" s="46">
        <f t="shared" ref="D108:S108" si="47">-PMT($E$49,30,(NPV($E$49,D$8:D$36)+IF(D$7="-",,D$7)),,1)</f>
        <v>28.785254400064719</v>
      </c>
      <c r="E108" s="47">
        <f t="shared" si="47"/>
        <v>21.728723838784479</v>
      </c>
      <c r="F108" s="47">
        <f t="shared" si="47"/>
        <v>28.69392532641362</v>
      </c>
      <c r="G108" s="46">
        <f t="shared" si="47"/>
        <v>27.771065197506349</v>
      </c>
      <c r="H108" s="47">
        <f t="shared" si="47"/>
        <v>15.205109777914231</v>
      </c>
      <c r="I108" s="47">
        <f t="shared" si="47"/>
        <v>27.295612457806651</v>
      </c>
      <c r="J108" s="46">
        <f t="shared" si="47"/>
        <v>29.925171479084828</v>
      </c>
      <c r="K108" s="47">
        <f t="shared" si="47"/>
        <v>31.309535933595541</v>
      </c>
      <c r="L108" s="47">
        <f t="shared" si="47"/>
        <v>39.193896503554853</v>
      </c>
      <c r="M108" s="47">
        <f t="shared" si="47"/>
        <v>59.201670968835224</v>
      </c>
      <c r="N108" s="47">
        <v>30.946855654672643</v>
      </c>
      <c r="O108" s="47">
        <v>26.065190244248459</v>
      </c>
      <c r="P108" s="47">
        <v>31.020596168742394</v>
      </c>
      <c r="Q108" s="48">
        <f t="shared" si="47"/>
        <v>30.721795156895904</v>
      </c>
      <c r="R108" s="46">
        <f t="shared" si="47"/>
        <v>27.767761046541139</v>
      </c>
      <c r="S108" s="49">
        <f t="shared" si="47"/>
        <v>29.053235703604479</v>
      </c>
    </row>
  </sheetData>
  <mergeCells count="16">
    <mergeCell ref="B105:C105"/>
    <mergeCell ref="B65:B67"/>
    <mergeCell ref="C65:I65"/>
    <mergeCell ref="J65:Q65"/>
    <mergeCell ref="R65:S66"/>
    <mergeCell ref="D66:F66"/>
    <mergeCell ref="G66:I66"/>
    <mergeCell ref="J66:P66"/>
    <mergeCell ref="R4:S5"/>
    <mergeCell ref="B44:C44"/>
    <mergeCell ref="B4:B6"/>
    <mergeCell ref="C4:I4"/>
    <mergeCell ref="J4:Q4"/>
    <mergeCell ref="D5:F5"/>
    <mergeCell ref="G5:I5"/>
    <mergeCell ref="J5:P5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O77"/>
  <sheetViews>
    <sheetView zoomScale="85" zoomScaleNormal="85" workbookViewId="0">
      <selection activeCell="C47" sqref="C47:O52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41</v>
      </c>
    </row>
    <row r="3" spans="2:15" ht="18" thickBot="1" x14ac:dyDescent="0.4"/>
    <row r="4" spans="2:15" ht="18" thickBot="1" x14ac:dyDescent="0.4">
      <c r="B4" s="75" t="s">
        <v>0</v>
      </c>
      <c r="C4" s="77" t="s">
        <v>12</v>
      </c>
      <c r="D4" s="78"/>
      <c r="E4" s="78"/>
      <c r="F4" s="78"/>
      <c r="G4" s="78"/>
      <c r="H4" s="78"/>
      <c r="I4" s="79"/>
      <c r="J4" s="80" t="s">
        <v>13</v>
      </c>
      <c r="K4" s="81"/>
      <c r="L4" s="81"/>
      <c r="M4" s="81"/>
      <c r="N4" s="81"/>
      <c r="O4" s="82"/>
    </row>
    <row r="5" spans="2:15" ht="18" thickBot="1" x14ac:dyDescent="0.4">
      <c r="B5" s="76"/>
      <c r="C5" s="25" t="s">
        <v>36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7" t="s">
        <v>19</v>
      </c>
      <c r="J5" s="26" t="s">
        <v>14</v>
      </c>
      <c r="K5" s="26" t="s">
        <v>15</v>
      </c>
      <c r="L5" s="26" t="s">
        <v>16</v>
      </c>
      <c r="M5" s="26" t="s">
        <v>17</v>
      </c>
      <c r="N5" s="26" t="s">
        <v>18</v>
      </c>
      <c r="O5" s="27" t="s">
        <v>19</v>
      </c>
    </row>
    <row r="6" spans="2:15" x14ac:dyDescent="0.35">
      <c r="B6" s="17">
        <v>2024</v>
      </c>
      <c r="C6" s="18">
        <v>0.16059012447597362</v>
      </c>
      <c r="D6" s="19">
        <v>3.6593421390313872E-2</v>
      </c>
      <c r="E6" s="19">
        <v>6.6238676639644833E-2</v>
      </c>
      <c r="F6" s="19">
        <v>2.0766201524660553E-2</v>
      </c>
      <c r="G6" s="19">
        <v>1.8346511136536996E-2</v>
      </c>
      <c r="H6" s="19">
        <v>9.4497674961889731E-3</v>
      </c>
      <c r="I6" s="20">
        <v>9.1955462886283961E-3</v>
      </c>
      <c r="J6" s="19">
        <v>0.12399670308565974</v>
      </c>
      <c r="K6" s="19">
        <v>9.4351447836328789E-2</v>
      </c>
      <c r="L6" s="19">
        <v>0.13982392295131307</v>
      </c>
      <c r="M6" s="19">
        <v>0.14224361333943664</v>
      </c>
      <c r="N6" s="19">
        <v>0.15114035697978465</v>
      </c>
      <c r="O6" s="20">
        <v>0.15139457818734522</v>
      </c>
    </row>
    <row r="7" spans="2:15" x14ac:dyDescent="0.35">
      <c r="B7" s="16">
        <v>2025</v>
      </c>
      <c r="C7" s="21">
        <v>0.14677013255934199</v>
      </c>
      <c r="D7" s="28">
        <v>3.3444281370239366E-2</v>
      </c>
      <c r="E7" s="28">
        <v>6.0538338722133433E-2</v>
      </c>
      <c r="F7" s="28">
        <v>1.8979113195621428E-2</v>
      </c>
      <c r="G7" s="28">
        <v>1.6767655422758234E-2</v>
      </c>
      <c r="H7" s="28">
        <v>8.6365437015283042E-3</v>
      </c>
      <c r="I7" s="22">
        <v>8.4042001470612075E-3</v>
      </c>
      <c r="J7" s="28">
        <v>0.11332585118910263</v>
      </c>
      <c r="K7" s="28">
        <v>8.6231793837208554E-2</v>
      </c>
      <c r="L7" s="28">
        <v>0.12779101936372056</v>
      </c>
      <c r="M7" s="28">
        <v>0.13000247713658375</v>
      </c>
      <c r="N7" s="28">
        <v>0.13813358885781368</v>
      </c>
      <c r="O7" s="22">
        <v>0.13836593241228079</v>
      </c>
    </row>
    <row r="8" spans="2:15" x14ac:dyDescent="0.35">
      <c r="B8" s="16">
        <v>2026</v>
      </c>
      <c r="C8" s="21">
        <v>0.14335743557710673</v>
      </c>
      <c r="D8" s="28">
        <v>3.2666635427464903E-2</v>
      </c>
      <c r="E8" s="28">
        <v>5.9130702152867337E-2</v>
      </c>
      <c r="F8" s="28">
        <v>1.8537811132328604E-2</v>
      </c>
      <c r="G8" s="28">
        <v>1.6377774143355069E-2</v>
      </c>
      <c r="H8" s="28">
        <v>8.4357269133085912E-3</v>
      </c>
      <c r="I8" s="22">
        <v>8.2087858077821915E-3</v>
      </c>
      <c r="J8" s="28">
        <v>0.11069080014964183</v>
      </c>
      <c r="K8" s="28">
        <v>8.4226733424239392E-2</v>
      </c>
      <c r="L8" s="28">
        <v>0.12481962444477812</v>
      </c>
      <c r="M8" s="28">
        <v>0.12697966143375167</v>
      </c>
      <c r="N8" s="28">
        <v>0.13492170866379813</v>
      </c>
      <c r="O8" s="22">
        <v>0.13514864976932453</v>
      </c>
    </row>
    <row r="9" spans="2:15" x14ac:dyDescent="0.35">
      <c r="B9" s="16">
        <v>2027</v>
      </c>
      <c r="C9" s="21">
        <v>0.14088918861086447</v>
      </c>
      <c r="D9" s="28">
        <v>3.2104199837942833E-2</v>
      </c>
      <c r="E9" s="28">
        <v>5.8112623281596734E-2</v>
      </c>
      <c r="F9" s="28">
        <v>1.8218637621000473E-2</v>
      </c>
      <c r="G9" s="28">
        <v>1.6095790923019115E-2</v>
      </c>
      <c r="H9" s="28">
        <v>8.2904853548362179E-3</v>
      </c>
      <c r="I9" s="22">
        <v>8.0674515924690771E-3</v>
      </c>
      <c r="J9" s="28">
        <v>0.10878498877292164</v>
      </c>
      <c r="K9" s="28">
        <v>8.2776565329267734E-2</v>
      </c>
      <c r="L9" s="28">
        <v>0.122670550989864</v>
      </c>
      <c r="M9" s="28">
        <v>0.12479339768784535</v>
      </c>
      <c r="N9" s="28">
        <v>0.13259870325602824</v>
      </c>
      <c r="O9" s="22">
        <v>0.13282173701839539</v>
      </c>
    </row>
    <row r="10" spans="2:15" x14ac:dyDescent="0.35">
      <c r="B10" s="16">
        <v>2028</v>
      </c>
      <c r="C10" s="21">
        <v>0.1387601473559413</v>
      </c>
      <c r="D10" s="28">
        <v>3.1619058525218943E-2</v>
      </c>
      <c r="E10" s="28">
        <v>5.7234456733700319E-2</v>
      </c>
      <c r="F10" s="28">
        <v>1.7943327418095276E-2</v>
      </c>
      <c r="G10" s="28">
        <v>1.5852560031822945E-2</v>
      </c>
      <c r="H10" s="28">
        <v>8.1652040219119849E-3</v>
      </c>
      <c r="I10" s="22">
        <v>7.9455406251917916E-3</v>
      </c>
      <c r="J10" s="28">
        <v>0.10714108883072236</v>
      </c>
      <c r="K10" s="28">
        <v>8.1525690622240993E-2</v>
      </c>
      <c r="L10" s="28">
        <v>0.12081681993784603</v>
      </c>
      <c r="M10" s="28">
        <v>0.12290758732411836</v>
      </c>
      <c r="N10" s="28">
        <v>0.13059494333402932</v>
      </c>
      <c r="O10" s="22">
        <v>0.13081460673074952</v>
      </c>
    </row>
    <row r="11" spans="2:15" x14ac:dyDescent="0.35">
      <c r="B11" s="16">
        <v>2029</v>
      </c>
      <c r="C11" s="21">
        <v>0.13645649606887411</v>
      </c>
      <c r="D11" s="28">
        <v>3.109412909659396E-2</v>
      </c>
      <c r="E11" s="28">
        <v>5.6284268711912139E-2</v>
      </c>
      <c r="F11" s="28">
        <v>1.7645438073866405E-2</v>
      </c>
      <c r="G11" s="28">
        <v>1.5589380934535437E-2</v>
      </c>
      <c r="H11" s="28">
        <v>8.0296479338516739E-3</v>
      </c>
      <c r="I11" s="22">
        <v>7.8136313181144824E-3</v>
      </c>
      <c r="J11" s="28">
        <v>0.10536236697228016</v>
      </c>
      <c r="K11" s="28">
        <v>8.0172227356961973E-2</v>
      </c>
      <c r="L11" s="28">
        <v>0.11881105799500771</v>
      </c>
      <c r="M11" s="28">
        <v>0.12086711513433868</v>
      </c>
      <c r="N11" s="28">
        <v>0.12842684813502245</v>
      </c>
      <c r="O11" s="22">
        <v>0.12864286475075962</v>
      </c>
    </row>
    <row r="12" spans="2:15" x14ac:dyDescent="0.35">
      <c r="B12" s="16">
        <v>2030</v>
      </c>
      <c r="C12" s="21">
        <v>0.13378197219904689</v>
      </c>
      <c r="D12" s="28">
        <v>3.0484689510527234E-2</v>
      </c>
      <c r="E12" s="28">
        <v>5.518110671887811E-2</v>
      </c>
      <c r="F12" s="28">
        <v>1.7299590520384642E-2</v>
      </c>
      <c r="G12" s="28">
        <v>1.5283831747604825E-2</v>
      </c>
      <c r="H12" s="28">
        <v>7.8722682144240566E-3</v>
      </c>
      <c r="I12" s="22">
        <v>7.6604854872279913E-3</v>
      </c>
      <c r="J12" s="28">
        <v>0.10329728268851965</v>
      </c>
      <c r="K12" s="28">
        <v>7.8600865480168786E-2</v>
      </c>
      <c r="L12" s="28">
        <v>0.11648238167866225</v>
      </c>
      <c r="M12" s="28">
        <v>0.11849814045144207</v>
      </c>
      <c r="N12" s="28">
        <v>0.12590970398462284</v>
      </c>
      <c r="O12" s="22">
        <v>0.12612148671181889</v>
      </c>
    </row>
    <row r="13" spans="2:15" x14ac:dyDescent="0.35">
      <c r="B13" s="16">
        <v>2031</v>
      </c>
      <c r="C13" s="21">
        <v>0.13122300546516888</v>
      </c>
      <c r="D13" s="28">
        <v>2.9901581748937558E-2</v>
      </c>
      <c r="E13" s="28">
        <v>5.412560862663824E-2</v>
      </c>
      <c r="F13" s="28">
        <v>1.6968685870649695E-2</v>
      </c>
      <c r="G13" s="28">
        <v>1.4991484308219505E-2</v>
      </c>
      <c r="H13" s="28">
        <v>7.7216883406955993E-3</v>
      </c>
      <c r="I13" s="22">
        <v>7.5139565700282542E-3</v>
      </c>
      <c r="J13" s="28">
        <v>0.10132142371623132</v>
      </c>
      <c r="K13" s="28">
        <v>7.7097396838530646E-2</v>
      </c>
      <c r="L13" s="28">
        <v>0.11425431959451918</v>
      </c>
      <c r="M13" s="28">
        <v>0.11623152115694937</v>
      </c>
      <c r="N13" s="28">
        <v>0.12350131712447328</v>
      </c>
      <c r="O13" s="22">
        <v>0.12370904889514063</v>
      </c>
    </row>
    <row r="14" spans="2:15" x14ac:dyDescent="0.35">
      <c r="B14" s="16">
        <v>2032</v>
      </c>
      <c r="C14" s="21">
        <v>0.12912593986980561</v>
      </c>
      <c r="D14" s="28">
        <v>2.9423726679924652E-2</v>
      </c>
      <c r="E14" s="28">
        <v>5.3260631092579641E-2</v>
      </c>
      <c r="F14" s="28">
        <v>1.6697510498528596E-2</v>
      </c>
      <c r="G14" s="28">
        <v>1.4751906454818331E-2</v>
      </c>
      <c r="H14" s="28">
        <v>7.5982885839228544E-3</v>
      </c>
      <c r="I14" s="22">
        <v>7.3938765600315122E-3</v>
      </c>
      <c r="J14" s="28">
        <v>9.9702213189880956E-2</v>
      </c>
      <c r="K14" s="28">
        <v>7.586530877722597E-2</v>
      </c>
      <c r="L14" s="28">
        <v>0.11242842937127702</v>
      </c>
      <c r="M14" s="28">
        <v>0.11437403341498728</v>
      </c>
      <c r="N14" s="28">
        <v>0.12152765128588276</v>
      </c>
      <c r="O14" s="22">
        <v>0.1217320633097741</v>
      </c>
    </row>
    <row r="15" spans="2:15" x14ac:dyDescent="0.35">
      <c r="B15" s="16">
        <v>2033</v>
      </c>
      <c r="C15" s="21">
        <v>0.12697101484353326</v>
      </c>
      <c r="D15" s="28">
        <v>2.8932687272562378E-2</v>
      </c>
      <c r="E15" s="28">
        <v>5.2371788254555143E-2</v>
      </c>
      <c r="F15" s="28">
        <v>1.6418853218000733E-2</v>
      </c>
      <c r="G15" s="28">
        <v>1.4505718489512766E-2</v>
      </c>
      <c r="H15" s="28">
        <v>7.4714841460009002E-3</v>
      </c>
      <c r="I15" s="22">
        <v>7.2704834629013356E-3</v>
      </c>
      <c r="J15" s="28">
        <v>9.803832757097089E-2</v>
      </c>
      <c r="K15" s="28">
        <v>7.4599226588978121E-2</v>
      </c>
      <c r="L15" s="28">
        <v>0.11055216162553252</v>
      </c>
      <c r="M15" s="28">
        <v>0.1124652963540205</v>
      </c>
      <c r="N15" s="28">
        <v>0.11949953069753236</v>
      </c>
      <c r="O15" s="22">
        <v>0.11970053138063193</v>
      </c>
    </row>
    <row r="16" spans="2:15" x14ac:dyDescent="0.35">
      <c r="B16" s="16">
        <v>2034</v>
      </c>
      <c r="C16" s="21">
        <v>0.12507702624269085</v>
      </c>
      <c r="D16" s="28">
        <v>2.8501107041802618E-2</v>
      </c>
      <c r="E16" s="28">
        <v>5.159057397441337E-2</v>
      </c>
      <c r="F16" s="28">
        <v>1.617393810196327E-2</v>
      </c>
      <c r="G16" s="28">
        <v>1.4289341031239928E-2</v>
      </c>
      <c r="H16" s="28">
        <v>7.3600342546903614E-3</v>
      </c>
      <c r="I16" s="22">
        <v>7.1620318385812679E-3</v>
      </c>
      <c r="J16" s="28">
        <v>9.6575919200888233E-2</v>
      </c>
      <c r="K16" s="28">
        <v>7.3486452268277477E-2</v>
      </c>
      <c r="L16" s="28">
        <v>0.10890308814072758</v>
      </c>
      <c r="M16" s="28">
        <v>0.11078768521145092</v>
      </c>
      <c r="N16" s="28">
        <v>0.11771699198800048</v>
      </c>
      <c r="O16" s="22">
        <v>0.11791499440410957</v>
      </c>
    </row>
    <row r="17" spans="2:15" x14ac:dyDescent="0.35">
      <c r="B17" s="16">
        <v>2035</v>
      </c>
      <c r="C17" s="21">
        <v>0.12303544024527271</v>
      </c>
      <c r="D17" s="28">
        <v>2.8035894022310485E-2</v>
      </c>
      <c r="E17" s="28">
        <v>5.0748480133610364E-2</v>
      </c>
      <c r="F17" s="28">
        <v>1.5909936897713299E-2</v>
      </c>
      <c r="G17" s="28">
        <v>1.4056101407321251E-2</v>
      </c>
      <c r="H17" s="28">
        <v>7.2398991401431238E-3</v>
      </c>
      <c r="I17" s="22">
        <v>7.0451286441741761E-3</v>
      </c>
      <c r="J17" s="28">
        <v>9.4999546222962222E-2</v>
      </c>
      <c r="K17" s="28">
        <v>7.2286960111662357E-2</v>
      </c>
      <c r="L17" s="28">
        <v>0.10712550334755941</v>
      </c>
      <c r="M17" s="28">
        <v>0.10897933883795147</v>
      </c>
      <c r="N17" s="28">
        <v>0.11579554110512959</v>
      </c>
      <c r="O17" s="22">
        <v>0.11599031160109854</v>
      </c>
    </row>
    <row r="18" spans="2:15" x14ac:dyDescent="0.35">
      <c r="B18" s="16">
        <v>2036</v>
      </c>
      <c r="C18" s="21">
        <v>0.12153717941611682</v>
      </c>
      <c r="D18" s="28">
        <v>2.7694487662157211E-2</v>
      </c>
      <c r="E18" s="28">
        <v>5.0130491855015114E-2</v>
      </c>
      <c r="F18" s="28">
        <v>1.5716194060684665E-2</v>
      </c>
      <c r="G18" s="28">
        <v>1.3884933603091431E-2</v>
      </c>
      <c r="H18" s="28">
        <v>7.1517354592793665E-3</v>
      </c>
      <c r="I18" s="22">
        <v>6.9593367758890058E-3</v>
      </c>
      <c r="J18" s="28">
        <v>9.3842691753959609E-2</v>
      </c>
      <c r="K18" s="28">
        <v>7.1406687561101703E-2</v>
      </c>
      <c r="L18" s="28">
        <v>0.10582098535543215</v>
      </c>
      <c r="M18" s="28">
        <v>0.10765224581302539</v>
      </c>
      <c r="N18" s="28">
        <v>0.11438544395683745</v>
      </c>
      <c r="O18" s="22">
        <v>0.11457784264022781</v>
      </c>
    </row>
    <row r="19" spans="2:15" x14ac:dyDescent="0.35">
      <c r="B19" s="16">
        <v>2037</v>
      </c>
      <c r="C19" s="21">
        <v>0.11993989213293059</v>
      </c>
      <c r="D19" s="28">
        <v>2.7330516298253275E-2</v>
      </c>
      <c r="E19" s="28">
        <v>4.9471658092996203E-2</v>
      </c>
      <c r="F19" s="28">
        <v>1.5509645932500199E-2</v>
      </c>
      <c r="G19" s="28">
        <v>1.3702452587992587E-2</v>
      </c>
      <c r="H19" s="28">
        <v>7.057744664390935E-3</v>
      </c>
      <c r="I19" s="22">
        <v>6.8678745567973577E-3</v>
      </c>
      <c r="J19" s="28">
        <v>9.2609375834677321E-2</v>
      </c>
      <c r="K19" s="28">
        <v>7.046823403993438E-2</v>
      </c>
      <c r="L19" s="28">
        <v>0.10443024620043038</v>
      </c>
      <c r="M19" s="28">
        <v>0.106237439544938</v>
      </c>
      <c r="N19" s="28">
        <v>0.11288214746853965</v>
      </c>
      <c r="O19" s="22">
        <v>0.11307201757613324</v>
      </c>
    </row>
    <row r="20" spans="2:15" x14ac:dyDescent="0.35">
      <c r="B20" s="16">
        <v>2038</v>
      </c>
      <c r="C20" s="21">
        <v>0.11834423448930699</v>
      </c>
      <c r="D20" s="28">
        <v>2.696691627777674E-2</v>
      </c>
      <c r="E20" s="28">
        <v>4.8813496509097727E-2</v>
      </c>
      <c r="F20" s="28">
        <v>1.5303308535976104E-2</v>
      </c>
      <c r="G20" s="28">
        <v>1.3520157749973326E-2</v>
      </c>
      <c r="H20" s="28">
        <v>6.9638497640353647E-3</v>
      </c>
      <c r="I20" s="22">
        <v>6.7765056524477021E-3</v>
      </c>
      <c r="J20" s="28">
        <v>9.1377318211530251E-2</v>
      </c>
      <c r="K20" s="28">
        <v>6.9530737980209256E-2</v>
      </c>
      <c r="L20" s="28">
        <v>0.10304092595333089</v>
      </c>
      <c r="M20" s="28">
        <v>0.10482407673933367</v>
      </c>
      <c r="N20" s="28">
        <v>0.11138038472527162</v>
      </c>
      <c r="O20" s="22">
        <v>0.11156772883685928</v>
      </c>
    </row>
    <row r="21" spans="2:15" x14ac:dyDescent="0.35">
      <c r="B21" s="16">
        <v>2039</v>
      </c>
      <c r="C21" s="21">
        <v>0.11684836426762088</v>
      </c>
      <c r="D21" s="28">
        <v>2.6626054661621931E-2</v>
      </c>
      <c r="E21" s="28">
        <v>4.8196494285377776E-2</v>
      </c>
      <c r="F21" s="28">
        <v>1.5109874832754087E-2</v>
      </c>
      <c r="G21" s="28">
        <v>1.334926305909161E-2</v>
      </c>
      <c r="H21" s="28">
        <v>6.8758267561104848E-3</v>
      </c>
      <c r="I21" s="22">
        <v>6.6908506726649731E-3</v>
      </c>
      <c r="J21" s="28">
        <v>9.0222309605998946E-2</v>
      </c>
      <c r="K21" s="28">
        <v>6.8651869982243097E-2</v>
      </c>
      <c r="L21" s="28">
        <v>0.1017384894348668</v>
      </c>
      <c r="M21" s="28">
        <v>0.10349910120852927</v>
      </c>
      <c r="N21" s="28">
        <v>0.1099725375115104</v>
      </c>
      <c r="O21" s="22">
        <v>0.1101575135949559</v>
      </c>
    </row>
    <row r="22" spans="2:15" x14ac:dyDescent="0.35">
      <c r="B22" s="16">
        <v>2040</v>
      </c>
      <c r="C22" s="21">
        <v>0.11560931524458012</v>
      </c>
      <c r="D22" s="28">
        <v>2.6343714491755689E-2</v>
      </c>
      <c r="E22" s="28">
        <v>4.7685423210206253E-2</v>
      </c>
      <c r="F22" s="28">
        <v>1.4949651146550721E-2</v>
      </c>
      <c r="G22" s="28">
        <v>1.3207708733916813E-2</v>
      </c>
      <c r="H22" s="28">
        <v>6.8029161383354351E-3</v>
      </c>
      <c r="I22" s="22">
        <v>6.6199015238151901E-3</v>
      </c>
      <c r="J22" s="28">
        <v>8.9265600752824442E-2</v>
      </c>
      <c r="K22" s="28">
        <v>6.7923892034373878E-2</v>
      </c>
      <c r="L22" s="28">
        <v>0.1006596640980294</v>
      </c>
      <c r="M22" s="28">
        <v>0.10240160651066331</v>
      </c>
      <c r="N22" s="28">
        <v>0.10880639910624469</v>
      </c>
      <c r="O22" s="22">
        <v>0.10898941372076493</v>
      </c>
    </row>
    <row r="23" spans="2:15" x14ac:dyDescent="0.35">
      <c r="B23" s="16">
        <v>2041</v>
      </c>
      <c r="C23" s="21">
        <v>0.11450198475257939</v>
      </c>
      <c r="D23" s="28">
        <v>2.6091388818278868E-2</v>
      </c>
      <c r="E23" s="28">
        <v>4.7228682133305042E-2</v>
      </c>
      <c r="F23" s="28">
        <v>1.4806460223532729E-2</v>
      </c>
      <c r="G23" s="28">
        <v>1.3081202504037418E-2</v>
      </c>
      <c r="H23" s="28">
        <v>6.7377563676148319E-3</v>
      </c>
      <c r="I23" s="22">
        <v>6.5564947058104747E-3</v>
      </c>
      <c r="J23" s="28">
        <v>8.841059593430052E-2</v>
      </c>
      <c r="K23" s="28">
        <v>6.7273302619274347E-2</v>
      </c>
      <c r="L23" s="28">
        <v>9.9695524529046661E-2</v>
      </c>
      <c r="M23" s="28">
        <v>0.10142078224854197</v>
      </c>
      <c r="N23" s="28">
        <v>0.10776422838496455</v>
      </c>
      <c r="O23" s="22">
        <v>0.10794549004676891</v>
      </c>
    </row>
    <row r="24" spans="2:15" x14ac:dyDescent="0.35">
      <c r="B24" s="16">
        <v>2042</v>
      </c>
      <c r="C24" s="21">
        <v>0.11337670105362425</v>
      </c>
      <c r="D24" s="28">
        <v>2.583497217551279E-2</v>
      </c>
      <c r="E24" s="28">
        <v>4.6764535889529606E-2</v>
      </c>
      <c r="F24" s="28">
        <v>1.4660947738620159E-2</v>
      </c>
      <c r="G24" s="28">
        <v>1.2952645222062506E-2</v>
      </c>
      <c r="H24" s="28">
        <v>6.671540158136968E-3</v>
      </c>
      <c r="I24" s="22">
        <v>6.4920598697622046E-3</v>
      </c>
      <c r="J24" s="28">
        <v>8.7541728878111458E-2</v>
      </c>
      <c r="K24" s="28">
        <v>6.6612165164094655E-2</v>
      </c>
      <c r="L24" s="28">
        <v>9.8715753315004096E-2</v>
      </c>
      <c r="M24" s="28">
        <v>0.10042405583156175</v>
      </c>
      <c r="N24" s="28">
        <v>0.10670516089548729</v>
      </c>
      <c r="O24" s="22">
        <v>0.10688464118386205</v>
      </c>
    </row>
    <row r="25" spans="2:15" x14ac:dyDescent="0.35">
      <c r="B25" s="16">
        <v>2043</v>
      </c>
      <c r="C25" s="21">
        <v>0.11213119828847389</v>
      </c>
      <c r="D25" s="28">
        <v>2.5551161401489962E-2</v>
      </c>
      <c r="E25" s="28">
        <v>4.6250802836617498E-2</v>
      </c>
      <c r="F25" s="28">
        <v>1.4499889507268555E-2</v>
      </c>
      <c r="G25" s="28">
        <v>1.2810353593445969E-2</v>
      </c>
      <c r="H25" s="28">
        <v>6.5982497762723446E-3</v>
      </c>
      <c r="I25" s="22">
        <v>6.4207411733795492E-3</v>
      </c>
      <c r="J25" s="28">
        <v>8.658003688698393E-2</v>
      </c>
      <c r="K25" s="28">
        <v>6.5880395451856394E-2</v>
      </c>
      <c r="L25" s="28">
        <v>9.7631308781205323E-2</v>
      </c>
      <c r="M25" s="28">
        <v>9.9320844695027916E-2</v>
      </c>
      <c r="N25" s="28">
        <v>0.10553294851220155</v>
      </c>
      <c r="O25" s="22">
        <v>0.10571045711509433</v>
      </c>
    </row>
    <row r="26" spans="2:15" x14ac:dyDescent="0.35">
      <c r="B26" s="16">
        <v>2044</v>
      </c>
      <c r="C26" s="21">
        <v>0.11118063254943596</v>
      </c>
      <c r="D26" s="28">
        <v>2.5334557467958454E-2</v>
      </c>
      <c r="E26" s="28">
        <v>4.5858722583748152E-2</v>
      </c>
      <c r="F26" s="28">
        <v>1.4376970120016611E-2</v>
      </c>
      <c r="G26" s="28">
        <v>1.270175684769851E-2</v>
      </c>
      <c r="H26" s="28">
        <v>6.5423146728339305E-3</v>
      </c>
      <c r="I26" s="22">
        <v>6.3663108571802773E-3</v>
      </c>
      <c r="J26" s="28">
        <v>8.5846075081477499E-2</v>
      </c>
      <c r="K26" s="28">
        <v>6.5321909965687805E-2</v>
      </c>
      <c r="L26" s="28">
        <v>9.6803662429419346E-2</v>
      </c>
      <c r="M26" s="28">
        <v>9.8478875701737439E-2</v>
      </c>
      <c r="N26" s="28">
        <v>0.10463831787660202</v>
      </c>
      <c r="O26" s="22">
        <v>0.10481432169225569</v>
      </c>
    </row>
    <row r="27" spans="2:15" x14ac:dyDescent="0.35">
      <c r="B27" s="16">
        <v>2045</v>
      </c>
      <c r="C27" s="21">
        <v>0.11020212442869232</v>
      </c>
      <c r="D27" s="28">
        <v>2.5111586347454879E-2</v>
      </c>
      <c r="E27" s="28">
        <v>4.5455116924865299E-2</v>
      </c>
      <c r="F27" s="28">
        <v>1.4250437452486863E-2</v>
      </c>
      <c r="G27" s="28">
        <v>1.2589967843281237E-2</v>
      </c>
      <c r="H27" s="28">
        <v>6.4847353275016232E-3</v>
      </c>
      <c r="I27" s="22">
        <v>6.3102805331023918E-3</v>
      </c>
      <c r="J27" s="28">
        <v>8.5090538081237441E-2</v>
      </c>
      <c r="K27" s="28">
        <v>6.4747007503827017E-2</v>
      </c>
      <c r="L27" s="28">
        <v>9.5951686976205458E-2</v>
      </c>
      <c r="M27" s="28">
        <v>9.7612156585411086E-2</v>
      </c>
      <c r="N27" s="28">
        <v>0.10371738910119069</v>
      </c>
      <c r="O27" s="22">
        <v>0.10389184389558992</v>
      </c>
    </row>
    <row r="28" spans="2:15" x14ac:dyDescent="0.35">
      <c r="B28" s="16">
        <v>2046</v>
      </c>
      <c r="C28" s="21">
        <v>0.10999948250208876</v>
      </c>
      <c r="D28" s="28">
        <v>2.506541064745E-2</v>
      </c>
      <c r="E28" s="28">
        <v>4.5371533123596521E-2</v>
      </c>
      <c r="F28" s="28">
        <v>1.4224233455828125E-2</v>
      </c>
      <c r="G28" s="28">
        <v>1.2566817152195511E-2</v>
      </c>
      <c r="H28" s="28">
        <v>6.472811063181933E-3</v>
      </c>
      <c r="I28" s="22">
        <v>6.2986770598366442E-3</v>
      </c>
      <c r="J28" s="28">
        <v>8.4934071854638749E-2</v>
      </c>
      <c r="K28" s="28">
        <v>6.4627949378492228E-2</v>
      </c>
      <c r="L28" s="28">
        <v>9.5775249046260627E-2</v>
      </c>
      <c r="M28" s="28">
        <v>9.7432665349893241E-2</v>
      </c>
      <c r="N28" s="28">
        <v>0.10352667143890683</v>
      </c>
      <c r="O28" s="22">
        <v>0.10370080544225212</v>
      </c>
    </row>
    <row r="29" spans="2:15" x14ac:dyDescent="0.35">
      <c r="B29" s="16">
        <v>2047</v>
      </c>
      <c r="C29" s="21">
        <v>0.10952445834833408</v>
      </c>
      <c r="D29" s="28">
        <v>2.4957167633842255E-2</v>
      </c>
      <c r="E29" s="28">
        <v>4.517559970976269E-2</v>
      </c>
      <c r="F29" s="28">
        <v>1.4162807217208908E-2</v>
      </c>
      <c r="G29" s="28">
        <v>1.2512548336130873E-2</v>
      </c>
      <c r="H29" s="28">
        <v>6.4448587353367233E-3</v>
      </c>
      <c r="I29" s="22">
        <v>6.2714767160526085E-3</v>
      </c>
      <c r="J29" s="28">
        <v>8.4567290714491816E-2</v>
      </c>
      <c r="K29" s="28">
        <v>6.4348858638571385E-2</v>
      </c>
      <c r="L29" s="28">
        <v>9.5361651131125172E-2</v>
      </c>
      <c r="M29" s="28">
        <v>9.7011910012203204E-2</v>
      </c>
      <c r="N29" s="28">
        <v>0.10307959961299736</v>
      </c>
      <c r="O29" s="22">
        <v>0.10325298163228147</v>
      </c>
    </row>
    <row r="30" spans="2:15" x14ac:dyDescent="0.35">
      <c r="B30" s="16">
        <v>2048</v>
      </c>
      <c r="C30" s="21">
        <v>0.10924182508839199</v>
      </c>
      <c r="D30" s="28">
        <v>2.4892764433373186E-2</v>
      </c>
      <c r="E30" s="28">
        <v>4.5059021849361863E-2</v>
      </c>
      <c r="F30" s="28">
        <v>1.4126259395525094E-2</v>
      </c>
      <c r="G30" s="28">
        <v>1.2480259088781424E-2</v>
      </c>
      <c r="H30" s="28">
        <v>6.428227459896481E-3</v>
      </c>
      <c r="I30" s="22">
        <v>6.2552928614539264E-3</v>
      </c>
      <c r="J30" s="28">
        <v>8.4349060655018807E-2</v>
      </c>
      <c r="K30" s="28">
        <v>6.4182803239030126E-2</v>
      </c>
      <c r="L30" s="28">
        <v>9.5115565692866888E-2</v>
      </c>
      <c r="M30" s="28">
        <v>9.6761565999610569E-2</v>
      </c>
      <c r="N30" s="28">
        <v>0.10281359762849551</v>
      </c>
      <c r="O30" s="22">
        <v>0.10298653222693806</v>
      </c>
    </row>
    <row r="31" spans="2:15" x14ac:dyDescent="0.35">
      <c r="B31" s="16">
        <v>2049</v>
      </c>
      <c r="C31" s="21">
        <v>0.10904056223938709</v>
      </c>
      <c r="D31" s="28">
        <v>2.4846902981631471E-2</v>
      </c>
      <c r="E31" s="28">
        <v>4.4976006876814134E-2</v>
      </c>
      <c r="F31" s="28">
        <v>1.4100233729902748E-2</v>
      </c>
      <c r="G31" s="28">
        <v>1.2457265949491642E-2</v>
      </c>
      <c r="H31" s="28">
        <v>6.4163843460379975E-3</v>
      </c>
      <c r="I31" s="22">
        <v>6.2437683555090877E-3</v>
      </c>
      <c r="J31" s="28">
        <v>8.4193659257755613E-2</v>
      </c>
      <c r="K31" s="28">
        <v>6.4064555362572953E-2</v>
      </c>
      <c r="L31" s="28">
        <v>9.4940328509484334E-2</v>
      </c>
      <c r="M31" s="28">
        <v>9.658329628989544E-2</v>
      </c>
      <c r="N31" s="28">
        <v>0.10262417789334909</v>
      </c>
      <c r="O31" s="22">
        <v>0.102796793883878</v>
      </c>
    </row>
    <row r="32" spans="2:15" x14ac:dyDescent="0.35">
      <c r="B32" s="51">
        <v>2050</v>
      </c>
      <c r="C32" s="52">
        <v>0.10870073717147526</v>
      </c>
      <c r="D32" s="53">
        <v>2.4769467573011739E-2</v>
      </c>
      <c r="E32" s="53">
        <v>4.4835839087163876E-2</v>
      </c>
      <c r="F32" s="53">
        <v>1.4056290331350587E-2</v>
      </c>
      <c r="G32" s="53">
        <v>1.2418442862373032E-2</v>
      </c>
      <c r="H32" s="53">
        <v>6.3963876750619828E-3</v>
      </c>
      <c r="I32" s="54">
        <v>6.2243096425140245E-3</v>
      </c>
      <c r="J32" s="53">
        <v>8.3931269598463518E-2</v>
      </c>
      <c r="K32" s="53">
        <v>6.3864898084311381E-2</v>
      </c>
      <c r="L32" s="53">
        <v>9.4644446840124671E-2</v>
      </c>
      <c r="M32" s="53">
        <v>9.628229430910222E-2</v>
      </c>
      <c r="N32" s="53">
        <v>0.10230434949641327</v>
      </c>
      <c r="O32" s="54">
        <v>0.10247642752896123</v>
      </c>
    </row>
    <row r="33" spans="2:15" x14ac:dyDescent="0.35">
      <c r="B33" s="16">
        <v>2051</v>
      </c>
      <c r="C33" s="21">
        <f t="shared" ref="C33:O36" si="0">MAX(0,C32*(1+C$53))</f>
        <v>0.10839849145083585</v>
      </c>
      <c r="D33" s="28">
        <f t="shared" si="0"/>
        <v>2.4700595311688896E-2</v>
      </c>
      <c r="E33" s="28">
        <f t="shared" si="0"/>
        <v>4.4711171666794912E-2</v>
      </c>
      <c r="F33" s="28">
        <f t="shared" si="0"/>
        <v>1.4017206386648226E-2</v>
      </c>
      <c r="G33" s="28">
        <f t="shared" si="0"/>
        <v>1.2383913002596312E-2</v>
      </c>
      <c r="H33" s="28">
        <f t="shared" si="0"/>
        <v>6.3786023237143797E-3</v>
      </c>
      <c r="I33" s="22">
        <f t="shared" si="0"/>
        <v>6.2070027593931053E-3</v>
      </c>
      <c r="J33" s="28">
        <f t="shared" si="0"/>
        <v>8.3697896139146952E-2</v>
      </c>
      <c r="K33" s="28">
        <f t="shared" si="0"/>
        <v>6.3687319784040936E-2</v>
      </c>
      <c r="L33" s="28">
        <f t="shared" si="0"/>
        <v>9.4381285064187623E-2</v>
      </c>
      <c r="M33" s="28">
        <f t="shared" si="0"/>
        <v>9.6014578448239532E-2</v>
      </c>
      <c r="N33" s="28">
        <f t="shared" si="0"/>
        <v>0.10201988912712147</v>
      </c>
      <c r="O33" s="22">
        <f t="shared" si="0"/>
        <v>0.10219148869144275</v>
      </c>
    </row>
    <row r="34" spans="2:15" x14ac:dyDescent="0.35">
      <c r="B34" s="16">
        <v>2052</v>
      </c>
      <c r="C34" s="21">
        <f t="shared" si="0"/>
        <v>0.10809708613365664</v>
      </c>
      <c r="D34" s="28">
        <f t="shared" si="0"/>
        <v>2.463191455179279E-2</v>
      </c>
      <c r="E34" s="28">
        <f t="shared" si="0"/>
        <v>4.458685088799702E-2</v>
      </c>
      <c r="F34" s="28">
        <f t="shared" si="0"/>
        <v>1.397823111604817E-2</v>
      </c>
      <c r="G34" s="28">
        <f t="shared" si="0"/>
        <v>1.2349479154149627E-2</v>
      </c>
      <c r="H34" s="28">
        <f t="shared" si="0"/>
        <v>6.3608664250795616E-3</v>
      </c>
      <c r="I34" s="22">
        <f t="shared" si="0"/>
        <v>6.1897439985894491E-3</v>
      </c>
      <c r="J34" s="28">
        <f t="shared" si="0"/>
        <v>8.346517158186384E-2</v>
      </c>
      <c r="K34" s="28">
        <f t="shared" si="0"/>
        <v>6.3510235245659616E-2</v>
      </c>
      <c r="L34" s="28">
        <f t="shared" si="0"/>
        <v>9.4118855017608472E-2</v>
      </c>
      <c r="M34" s="28">
        <f t="shared" si="0"/>
        <v>9.5747606979507002E-2</v>
      </c>
      <c r="N34" s="28">
        <f t="shared" si="0"/>
        <v>0.10173621970857707</v>
      </c>
      <c r="O34" s="22">
        <f t="shared" si="0"/>
        <v>0.10190734213506719</v>
      </c>
    </row>
    <row r="35" spans="2:15" x14ac:dyDescent="0.35">
      <c r="B35" s="16">
        <v>2053</v>
      </c>
      <c r="C35" s="21">
        <f t="shared" si="0"/>
        <v>0.10779651888317013</v>
      </c>
      <c r="D35" s="28">
        <f t="shared" si="0"/>
        <v>2.4563424760847854E-2</v>
      </c>
      <c r="E35" s="28">
        <f t="shared" si="0"/>
        <v>4.446287578692272E-2</v>
      </c>
      <c r="F35" s="28">
        <f t="shared" si="0"/>
        <v>1.3939364217378757E-2</v>
      </c>
      <c r="G35" s="28">
        <f t="shared" si="0"/>
        <v>1.2315141050070543E-2</v>
      </c>
      <c r="H35" s="28">
        <f t="shared" si="0"/>
        <v>6.3431798416527501E-3</v>
      </c>
      <c r="I35" s="22">
        <f t="shared" si="0"/>
        <v>6.1725332262974834E-3</v>
      </c>
      <c r="J35" s="28">
        <f t="shared" si="0"/>
        <v>8.3233094122322271E-2</v>
      </c>
      <c r="K35" s="28">
        <f t="shared" si="0"/>
        <v>6.3333643096247408E-2</v>
      </c>
      <c r="L35" s="28">
        <f t="shared" si="0"/>
        <v>9.3857154665791379E-2</v>
      </c>
      <c r="M35" s="28">
        <f t="shared" si="0"/>
        <v>9.5481377833099582E-2</v>
      </c>
      <c r="N35" s="28">
        <f t="shared" si="0"/>
        <v>0.10145333904151738</v>
      </c>
      <c r="O35" s="22">
        <f t="shared" si="0"/>
        <v>0.10162398565687264</v>
      </c>
    </row>
    <row r="36" spans="2:15" x14ac:dyDescent="0.35">
      <c r="B36" s="16">
        <v>2054</v>
      </c>
      <c r="C36" s="21">
        <f t="shared" si="0"/>
        <v>0.10749678736910627</v>
      </c>
      <c r="D36" s="28">
        <f t="shared" si="0"/>
        <v>2.4495125407859083E-2</v>
      </c>
      <c r="E36" s="28">
        <f t="shared" si="0"/>
        <v>4.433924540240454E-2</v>
      </c>
      <c r="F36" s="28">
        <f t="shared" si="0"/>
        <v>1.3900605389308523E-2</v>
      </c>
      <c r="G36" s="28">
        <f t="shared" si="0"/>
        <v>1.228089842413892E-2</v>
      </c>
      <c r="H36" s="28">
        <f t="shared" si="0"/>
        <v>6.3255424363115025E-3</v>
      </c>
      <c r="I36" s="22">
        <f t="shared" si="0"/>
        <v>6.1553703090836843E-3</v>
      </c>
      <c r="J36" s="28">
        <f t="shared" si="0"/>
        <v>8.3001661961247183E-2</v>
      </c>
      <c r="K36" s="28">
        <f t="shared" si="0"/>
        <v>6.315754196670173E-2</v>
      </c>
      <c r="L36" s="28">
        <f t="shared" si="0"/>
        <v>9.3596181979797757E-2</v>
      </c>
      <c r="M36" s="28">
        <f t="shared" si="0"/>
        <v>9.5215888944967353E-2</v>
      </c>
      <c r="N36" s="28">
        <f t="shared" si="0"/>
        <v>0.10117124493279477</v>
      </c>
      <c r="O36" s="22">
        <f t="shared" si="0"/>
        <v>0.10134141706002259</v>
      </c>
    </row>
    <row r="37" spans="2:15" x14ac:dyDescent="0.35">
      <c r="B37" s="16">
        <v>2055</v>
      </c>
      <c r="C37" s="21">
        <f t="shared" ref="C37:C42" si="1">MAX(0,C36*(1+C$53))</f>
        <v>0.10719788926767441</v>
      </c>
      <c r="D37" s="28">
        <f t="shared" ref="D37:D42" si="2">MAX(0,D36*(1+D$53))</f>
        <v>2.4427015963307919E-2</v>
      </c>
      <c r="E37" s="28">
        <f t="shared" ref="E37:E42" si="3">MAX(0,E36*(1+E$53))</f>
        <v>4.4215958775947563E-2</v>
      </c>
      <c r="F37" s="28">
        <f t="shared" ref="F37:F42" si="4">MAX(0,F36*(1+F$53))</f>
        <v>1.3861954331343867E-2</v>
      </c>
      <c r="G37" s="28">
        <f t="shared" ref="G37:G42" si="5">MAX(0,G36*(1+G$53))</f>
        <v>1.2246751010874852E-2</v>
      </c>
      <c r="H37" s="28">
        <f t="shared" ref="H37:H42" si="6">MAX(0,H36*(1+H$53))</f>
        <v>6.3079540723146501E-3</v>
      </c>
      <c r="I37" s="22">
        <f t="shared" ref="I37:I42" si="7">MAX(0,I36*(1+I$53))</f>
        <v>6.1382551138855455E-3</v>
      </c>
      <c r="J37" s="28">
        <f t="shared" ref="J37:J42" si="8">MAX(0,J36*(1+J$53))</f>
        <v>8.2770873304366499E-2</v>
      </c>
      <c r="K37" s="28">
        <f t="shared" ref="K37:K42" si="9">MAX(0,K36*(1+K$53))</f>
        <v>6.2981930491726845E-2</v>
      </c>
      <c r="L37" s="28">
        <f t="shared" ref="L37:L42" si="10">MAX(0,L36*(1+L$53))</f>
        <v>9.3335934936330564E-2</v>
      </c>
      <c r="M37" s="28">
        <f t="shared" ref="M37:M42" si="11">MAX(0,M36*(1+M$53))</f>
        <v>9.4951138256799572E-2</v>
      </c>
      <c r="N37" s="28">
        <f t="shared" ref="N37:N42" si="12">MAX(0,N36*(1+N$53))</f>
        <v>0.10088993519535977</v>
      </c>
      <c r="O37" s="22">
        <f t="shared" ref="O37:O42" si="13">MAX(0,O36*(1+O$53))</f>
        <v>0.10105963415378888</v>
      </c>
    </row>
    <row r="38" spans="2:15" x14ac:dyDescent="0.35">
      <c r="B38" s="16">
        <v>2056</v>
      </c>
      <c r="C38" s="21">
        <f t="shared" si="1"/>
        <v>0.10689982226154528</v>
      </c>
      <c r="D38" s="28">
        <f t="shared" si="2"/>
        <v>2.4359095899148156E-2</v>
      </c>
      <c r="E38" s="28">
        <f t="shared" si="3"/>
        <v>4.4093014951722E-2</v>
      </c>
      <c r="F38" s="28">
        <f t="shared" si="4"/>
        <v>1.3823410743826715E-2</v>
      </c>
      <c r="G38" s="28">
        <f t="shared" si="5"/>
        <v>1.2212698545536606E-2</v>
      </c>
      <c r="H38" s="28">
        <f t="shared" si="6"/>
        <v>6.2904146133012356E-3</v>
      </c>
      <c r="I38" s="22">
        <f t="shared" si="7"/>
        <v>6.1211875080105444E-3</v>
      </c>
      <c r="J38" s="28">
        <f t="shared" si="8"/>
        <v>8.2540726362397121E-2</v>
      </c>
      <c r="K38" s="28">
        <f t="shared" si="9"/>
        <v>6.280680730982327E-2</v>
      </c>
      <c r="L38" s="28">
        <f t="shared" si="10"/>
        <v>9.3076411517718574E-2</v>
      </c>
      <c r="M38" s="28">
        <f t="shared" si="11"/>
        <v>9.4687123716008681E-2</v>
      </c>
      <c r="N38" s="28">
        <f t="shared" si="12"/>
        <v>0.10060940764824405</v>
      </c>
      <c r="O38" s="22">
        <f t="shared" si="13"/>
        <v>0.10077863475353474</v>
      </c>
    </row>
    <row r="39" spans="2:15" x14ac:dyDescent="0.35">
      <c r="B39" s="16">
        <v>2057</v>
      </c>
      <c r="C39" s="21">
        <f t="shared" si="1"/>
        <v>0.10660258403983297</v>
      </c>
      <c r="D39" s="28">
        <f t="shared" si="2"/>
        <v>2.4291364688801824E-2</v>
      </c>
      <c r="E39" s="28">
        <f t="shared" si="3"/>
        <v>4.3970412976555774E-2</v>
      </c>
      <c r="F39" s="28">
        <f t="shared" si="4"/>
        <v>1.3784974327932208E-2</v>
      </c>
      <c r="G39" s="28">
        <f t="shared" si="5"/>
        <v>1.2178740764118578E-2</v>
      </c>
      <c r="H39" s="28">
        <f t="shared" si="6"/>
        <v>6.2729239232894585E-3</v>
      </c>
      <c r="I39" s="22">
        <f t="shared" si="7"/>
        <v>6.1041673591351138E-3</v>
      </c>
      <c r="J39" s="28">
        <f t="shared" si="8"/>
        <v>8.2311219351031154E-2</v>
      </c>
      <c r="K39" s="28">
        <f t="shared" si="9"/>
        <v>6.2632171063277189E-2</v>
      </c>
      <c r="L39" s="28">
        <f t="shared" si="10"/>
        <v>9.2817609711900784E-2</v>
      </c>
      <c r="M39" s="28">
        <f t="shared" si="11"/>
        <v>9.4423843275714403E-2</v>
      </c>
      <c r="N39" s="28">
        <f t="shared" si="12"/>
        <v>0.10032966011654353</v>
      </c>
      <c r="O39" s="22">
        <f t="shared" si="13"/>
        <v>0.10049841668069787</v>
      </c>
    </row>
    <row r="40" spans="2:15" x14ac:dyDescent="0.35">
      <c r="B40" s="16">
        <v>2058</v>
      </c>
      <c r="C40" s="21">
        <f t="shared" si="1"/>
        <v>0.10630617229807711</v>
      </c>
      <c r="D40" s="28">
        <f t="shared" si="2"/>
        <v>2.4223821807155127E-2</v>
      </c>
      <c r="E40" s="28">
        <f t="shared" si="3"/>
        <v>4.3848151899927135E-2</v>
      </c>
      <c r="F40" s="28">
        <f t="shared" si="4"/>
        <v>1.3746644785666371E-2</v>
      </c>
      <c r="G40" s="28">
        <f t="shared" si="5"/>
        <v>1.2144877403349231E-2</v>
      </c>
      <c r="H40" s="28">
        <f t="shared" si="6"/>
        <v>6.2554818666756204E-3</v>
      </c>
      <c r="I40" s="22">
        <f t="shared" si="7"/>
        <v>6.0871945353036163E-3</v>
      </c>
      <c r="J40" s="28">
        <f t="shared" si="8"/>
        <v>8.2082350490921996E-2</v>
      </c>
      <c r="K40" s="28">
        <f t="shared" si="9"/>
        <v>6.2458020398149974E-2</v>
      </c>
      <c r="L40" s="28">
        <f t="shared" si="10"/>
        <v>9.2559527512410769E-2</v>
      </c>
      <c r="M40" s="28">
        <f t="shared" si="11"/>
        <v>9.4161294894727895E-2</v>
      </c>
      <c r="N40" s="28">
        <f t="shared" si="12"/>
        <v>0.10005069043140151</v>
      </c>
      <c r="O40" s="22">
        <f t="shared" si="13"/>
        <v>0.10021897776277351</v>
      </c>
    </row>
    <row r="41" spans="2:15" x14ac:dyDescent="0.35">
      <c r="B41" s="16">
        <v>2059</v>
      </c>
      <c r="C41" s="21">
        <f t="shared" si="1"/>
        <v>0.10601058473822493</v>
      </c>
      <c r="D41" s="28">
        <f t="shared" si="2"/>
        <v>2.4156466730554361E-2</v>
      </c>
      <c r="E41" s="28">
        <f t="shared" si="3"/>
        <v>4.3726230773957278E-2</v>
      </c>
      <c r="F41" s="28">
        <f t="shared" si="4"/>
        <v>1.3708421819863818E-2</v>
      </c>
      <c r="G41" s="28">
        <f t="shared" si="5"/>
        <v>1.2111108200689068E-2</v>
      </c>
      <c r="H41" s="28">
        <f t="shared" si="6"/>
        <v>6.238088308233072E-3</v>
      </c>
      <c r="I41" s="22">
        <f t="shared" si="7"/>
        <v>6.0702689049273216E-3</v>
      </c>
      <c r="J41" s="28">
        <f t="shared" si="8"/>
        <v>8.1854118007670576E-2</v>
      </c>
      <c r="K41" s="28">
        <f t="shared" si="9"/>
        <v>6.2284353964267652E-2</v>
      </c>
      <c r="L41" s="28">
        <f t="shared" si="10"/>
        <v>9.2302162918361144E-2</v>
      </c>
      <c r="M41" s="28">
        <f t="shared" si="11"/>
        <v>9.3899476537535873E-2</v>
      </c>
      <c r="N41" s="28">
        <f t="shared" si="12"/>
        <v>9.9772496429991878E-2</v>
      </c>
      <c r="O41" s="22">
        <f t="shared" si="13"/>
        <v>9.9940315833297627E-2</v>
      </c>
    </row>
    <row r="42" spans="2:15" ht="18" thickBot="1" x14ac:dyDescent="0.4">
      <c r="B42" s="16">
        <v>2060</v>
      </c>
      <c r="C42" s="21">
        <f t="shared" si="1"/>
        <v>0.10571581906861346</v>
      </c>
      <c r="D42" s="28">
        <f t="shared" si="2"/>
        <v>2.4089298936801864E-2</v>
      </c>
      <c r="E42" s="28">
        <f t="shared" si="3"/>
        <v>4.3604648653403015E-2</v>
      </c>
      <c r="F42" s="28">
        <f t="shared" si="4"/>
        <v>1.3670305134185434E-2</v>
      </c>
      <c r="G42" s="28">
        <f t="shared" si="5"/>
        <v>1.2077432894328591E-2</v>
      </c>
      <c r="H42" s="28">
        <f t="shared" si="6"/>
        <v>6.2207431131111671E-3</v>
      </c>
      <c r="I42" s="22">
        <f t="shared" si="7"/>
        <v>6.0533903367833864E-3</v>
      </c>
      <c r="J42" s="28">
        <f t="shared" si="8"/>
        <v>8.1626520131811611E-2</v>
      </c>
      <c r="K42" s="28">
        <f t="shared" si="9"/>
        <v>6.211117041521045E-2</v>
      </c>
      <c r="L42" s="28">
        <f t="shared" si="10"/>
        <v>9.2045513934428058E-2</v>
      </c>
      <c r="M42" s="28">
        <f t="shared" si="11"/>
        <v>9.3638386174284882E-2</v>
      </c>
      <c r="N42" s="28">
        <f t="shared" si="12"/>
        <v>9.9495075955502318E-2</v>
      </c>
      <c r="O42" s="22">
        <f t="shared" si="13"/>
        <v>9.9662428731830094E-2</v>
      </c>
    </row>
    <row r="43" spans="2:15" ht="35.25" thickBot="1" x14ac:dyDescent="0.4">
      <c r="B43" s="2" t="s">
        <v>40</v>
      </c>
      <c r="C43" s="23">
        <f>-PMT($E$45,15,(NPV($E$45,C$7:C$20)+IF(C$6="-",,C$6)),,1)</f>
        <v>0.13386990141802249</v>
      </c>
      <c r="D43" s="23">
        <f t="shared" ref="D43:O43" si="14">-PMT($E$45,15,(NPV($E$45,D$7:D$20)+IF(D$6="-",,D$6)),,1)</f>
        <v>3.0504725804620637E-2</v>
      </c>
      <c r="E43" s="23">
        <f t="shared" si="14"/>
        <v>5.5217374921059964E-2</v>
      </c>
      <c r="F43" s="23">
        <f t="shared" si="14"/>
        <v>1.7310960807860983E-2</v>
      </c>
      <c r="G43" s="23">
        <f t="shared" si="14"/>
        <v>1.5293877162292854E-2</v>
      </c>
      <c r="H43" s="23">
        <f t="shared" si="14"/>
        <v>7.8774423225963543E-3</v>
      </c>
      <c r="I43" s="24">
        <f t="shared" si="14"/>
        <v>7.6655203995917003E-3</v>
      </c>
      <c r="J43" s="23">
        <f t="shared" si="14"/>
        <v>0.10336517561340186</v>
      </c>
      <c r="K43" s="23">
        <f t="shared" si="14"/>
        <v>7.8652526496962569E-2</v>
      </c>
      <c r="L43" s="23">
        <f t="shared" si="14"/>
        <v>0.11655894061016153</v>
      </c>
      <c r="M43" s="23">
        <f t="shared" si="14"/>
        <v>0.11857602425572969</v>
      </c>
      <c r="N43" s="23">
        <f t="shared" si="14"/>
        <v>0.12599245909542617</v>
      </c>
      <c r="O43" s="24">
        <f t="shared" si="14"/>
        <v>0.12620438101843082</v>
      </c>
    </row>
    <row r="45" spans="2:15" x14ac:dyDescent="0.35">
      <c r="B45" t="s">
        <v>25</v>
      </c>
      <c r="E45" s="12">
        <f>Library!$D$4</f>
        <v>1.7417569631690499E-2</v>
      </c>
    </row>
    <row r="47" spans="2:15" x14ac:dyDescent="0.35">
      <c r="B47" t="s">
        <v>26</v>
      </c>
      <c r="C47" s="29" cm="1">
        <f t="array" ref="C47:C52">TREND(C27:C32)</f>
        <v>0.11021341236788056</v>
      </c>
      <c r="D47" s="29" cm="1">
        <f t="array" ref="D47:D52">TREND(D27:D32)</f>
        <v>2.5114158512565852E-2</v>
      </c>
      <c r="E47" s="29" cm="1">
        <f t="array" ref="E47:E52">TREND(E27:E32)</f>
        <v>4.5459772865921809E-2</v>
      </c>
      <c r="F47" s="29" cm="1">
        <f t="array" ref="F47:F52">TREND(F27:F32)</f>
        <v>1.4251897116465247E-2</v>
      </c>
      <c r="G47" s="29" cm="1">
        <f t="array" ref="G47:G52">TREND(G27:G32)</f>
        <v>1.2591257426328153E-2</v>
      </c>
      <c r="H47" s="29" cm="1">
        <f t="array" ref="H47:H52">TREND(H27:H32)</f>
        <v>6.4853995551506635E-3</v>
      </c>
      <c r="I47" s="29" cm="1">
        <f t="array" ref="I47:I52">TREND(I27:I32)</f>
        <v>6.3109268914488181E-3</v>
      </c>
      <c r="J47" s="29" cm="1">
        <f t="array" ref="J47:J52">TREND(J27:J32)</f>
        <v>8.5099253855314708E-2</v>
      </c>
      <c r="K47" s="29" cm="1">
        <f t="array" ref="K47:K52">TREND(K27:K32)</f>
        <v>6.4753639501958754E-2</v>
      </c>
      <c r="L47" s="29" cm="1">
        <f t="array" ref="L47:L52">TREND(L27:L32)</f>
        <v>9.5961515251415302E-2</v>
      </c>
      <c r="M47" s="29" cm="1">
        <f t="array" ref="M47:M52">TREND(M27:M32)</f>
        <v>9.7622154941552422E-2</v>
      </c>
      <c r="N47" s="29" cm="1">
        <f t="array" ref="N47:N52">TREND(N27:N32)</f>
        <v>0.10372801281272991</v>
      </c>
      <c r="O47" s="29" cm="1">
        <f t="array" ref="O47:O52">TREND(O27:O32)</f>
        <v>0.10390248547643174</v>
      </c>
    </row>
    <row r="48" spans="2:15" x14ac:dyDescent="0.35">
      <c r="B48" t="s">
        <v>27</v>
      </c>
      <c r="C48" s="29">
        <v>0.10990866007261964</v>
      </c>
      <c r="D48" s="29">
        <v>2.5044715081990413E-2</v>
      </c>
      <c r="E48" s="29">
        <v>4.5334071557657382E-2</v>
      </c>
      <c r="F48" s="29">
        <v>1.4212489042032636E-2</v>
      </c>
      <c r="G48" s="29">
        <v>1.2556441204613808E-2</v>
      </c>
      <c r="H48" s="29">
        <v>6.4674667068915139E-3</v>
      </c>
      <c r="I48" s="29">
        <v>6.2934764794338703E-3</v>
      </c>
      <c r="J48" s="29">
        <v>8.4863944990629228E-2</v>
      </c>
      <c r="K48" s="29">
        <v>6.4574588514962269E-2</v>
      </c>
      <c r="L48" s="29">
        <v>9.5696171030586988E-2</v>
      </c>
      <c r="M48" s="29">
        <v>9.7352218868005838E-2</v>
      </c>
      <c r="N48" s="29">
        <v>0.10344119336572813</v>
      </c>
      <c r="O48" s="29">
        <v>0.10361518359318576</v>
      </c>
    </row>
    <row r="49" spans="2:15" x14ac:dyDescent="0.35">
      <c r="B49" t="s">
        <v>28</v>
      </c>
      <c r="C49" s="29">
        <v>0.10960390777735871</v>
      </c>
      <c r="D49" s="29">
        <v>2.4975271651414974E-2</v>
      </c>
      <c r="E49" s="29">
        <v>4.5208370249392948E-2</v>
      </c>
      <c r="F49" s="29">
        <v>1.4173080967600027E-2</v>
      </c>
      <c r="G49" s="29">
        <v>1.2521624982899462E-2</v>
      </c>
      <c r="H49" s="29">
        <v>6.4495338586323635E-3</v>
      </c>
      <c r="I49" s="29">
        <v>6.2760260674189217E-3</v>
      </c>
      <c r="J49" s="29">
        <v>8.4628636125943735E-2</v>
      </c>
      <c r="K49" s="29">
        <v>6.4395537527965771E-2</v>
      </c>
      <c r="L49" s="29">
        <v>9.5430826809758659E-2</v>
      </c>
      <c r="M49" s="29">
        <v>9.7082282794459254E-2</v>
      </c>
      <c r="N49" s="29">
        <v>0.10315437391872635</v>
      </c>
      <c r="O49" s="29">
        <v>0.10332788170993978</v>
      </c>
    </row>
    <row r="50" spans="2:15" x14ac:dyDescent="0.35">
      <c r="B50" t="s">
        <v>29</v>
      </c>
      <c r="C50" s="29">
        <v>0.10929915548209779</v>
      </c>
      <c r="D50" s="29">
        <v>2.4905828220839536E-2</v>
      </c>
      <c r="E50" s="29">
        <v>4.5082668941128515E-2</v>
      </c>
      <c r="F50" s="29">
        <v>1.4133672893167418E-2</v>
      </c>
      <c r="G50" s="29">
        <v>1.2486808761185117E-2</v>
      </c>
      <c r="H50" s="29">
        <v>6.4316010103732139E-3</v>
      </c>
      <c r="I50" s="29">
        <v>6.2585756554039739E-3</v>
      </c>
      <c r="J50" s="29">
        <v>8.4393327261258255E-2</v>
      </c>
      <c r="K50" s="29">
        <v>6.4216486540969273E-2</v>
      </c>
      <c r="L50" s="29">
        <v>9.5165482588930345E-2</v>
      </c>
      <c r="M50" s="29">
        <v>9.6812346720912684E-2</v>
      </c>
      <c r="N50" s="29">
        <v>0.10286755447172458</v>
      </c>
      <c r="O50" s="29">
        <v>0.10304057982669382</v>
      </c>
    </row>
    <row r="51" spans="2:15" x14ac:dyDescent="0.35">
      <c r="B51" t="s">
        <v>30</v>
      </c>
      <c r="C51" s="29">
        <v>0.10899440318683686</v>
      </c>
      <c r="D51" s="29">
        <v>2.4836384790264097E-2</v>
      </c>
      <c r="E51" s="29">
        <v>4.4956967632864088E-2</v>
      </c>
      <c r="F51" s="29">
        <v>1.4094264818734808E-2</v>
      </c>
      <c r="G51" s="29">
        <v>1.2451992539470772E-2</v>
      </c>
      <c r="H51" s="29">
        <v>6.4136681621140635E-3</v>
      </c>
      <c r="I51" s="29">
        <v>6.2411252433890252E-3</v>
      </c>
      <c r="J51" s="29">
        <v>8.4158018396572762E-2</v>
      </c>
      <c r="K51" s="29">
        <v>6.4037435553972788E-2</v>
      </c>
      <c r="L51" s="29">
        <v>9.490013836810203E-2</v>
      </c>
      <c r="M51" s="29">
        <v>9.65424106473661E-2</v>
      </c>
      <c r="N51" s="29">
        <v>0.1025807350247228</v>
      </c>
      <c r="O51" s="29">
        <v>0.10275327794344784</v>
      </c>
    </row>
    <row r="52" spans="2:15" x14ac:dyDescent="0.35">
      <c r="B52" t="s">
        <v>31</v>
      </c>
      <c r="C52" s="29">
        <v>0.10868965089157594</v>
      </c>
      <c r="D52" s="29">
        <v>2.4766941359688658E-2</v>
      </c>
      <c r="E52" s="29">
        <v>4.4831266324599654E-2</v>
      </c>
      <c r="F52" s="29">
        <v>1.4054856744302199E-2</v>
      </c>
      <c r="G52" s="29">
        <v>1.2417176317756427E-2</v>
      </c>
      <c r="H52" s="29">
        <v>6.3957353138549139E-3</v>
      </c>
      <c r="I52" s="29">
        <v>6.2236748313740774E-3</v>
      </c>
      <c r="J52" s="29">
        <v>8.3922709531887282E-2</v>
      </c>
      <c r="K52" s="29">
        <v>6.385838456697629E-2</v>
      </c>
      <c r="L52" s="29">
        <v>9.4634794147273715E-2</v>
      </c>
      <c r="M52" s="29">
        <v>9.6272474573819516E-2</v>
      </c>
      <c r="N52" s="29">
        <v>0.10229391557772102</v>
      </c>
      <c r="O52" s="29">
        <v>0.10246597606020186</v>
      </c>
    </row>
    <row r="53" spans="2:15" x14ac:dyDescent="0.35">
      <c r="B53" t="s">
        <v>32</v>
      </c>
      <c r="C53" s="30">
        <f>IFERROR((C52/C47)^(1/5)-1,0)</f>
        <v>-2.7805305511646727E-3</v>
      </c>
      <c r="D53" s="30">
        <f t="shared" ref="D53:O53" si="15">IFERROR((D52/D47)^(1/5)-1,0)</f>
        <v>-2.7805305511646727E-3</v>
      </c>
      <c r="E53" s="30">
        <f t="shared" si="15"/>
        <v>-2.7805305511646727E-3</v>
      </c>
      <c r="F53" s="30">
        <f t="shared" si="15"/>
        <v>-2.7805305511646727E-3</v>
      </c>
      <c r="G53" s="30">
        <f t="shared" si="15"/>
        <v>-2.7805305511646727E-3</v>
      </c>
      <c r="H53" s="30">
        <f t="shared" si="15"/>
        <v>-2.7805305511646727E-3</v>
      </c>
      <c r="I53" s="30">
        <f t="shared" si="15"/>
        <v>-2.7805305511646727E-3</v>
      </c>
      <c r="J53" s="30">
        <f t="shared" si="15"/>
        <v>-2.7805305511646727E-3</v>
      </c>
      <c r="K53" s="30">
        <f t="shared" si="15"/>
        <v>-2.7805305511646727E-3</v>
      </c>
      <c r="L53" s="30">
        <f t="shared" si="15"/>
        <v>-2.7805305511646727E-3</v>
      </c>
      <c r="M53" s="30">
        <f t="shared" si="15"/>
        <v>-2.7805305511646727E-3</v>
      </c>
      <c r="N53" s="30">
        <f t="shared" si="15"/>
        <v>-2.7805305511646727E-3</v>
      </c>
      <c r="O53" s="30">
        <f t="shared" si="15"/>
        <v>-2.7805305511646727E-3</v>
      </c>
    </row>
    <row r="65" spans="2:13" x14ac:dyDescent="0.3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2:13" x14ac:dyDescent="0.3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3" x14ac:dyDescent="0.3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71" spans="2:13" x14ac:dyDescent="0.35">
      <c r="B71" t="s">
        <v>26</v>
      </c>
      <c r="C71" s="29" t="e" cm="1" vm="1">
        <f t="array" aca="1" ref="C71" ca="1">TREND(C16:C43)</f>
        <v>#VALUE!</v>
      </c>
    </row>
    <row r="72" spans="2:13" x14ac:dyDescent="0.35">
      <c r="B72" t="s">
        <v>27</v>
      </c>
      <c r="C72" s="29"/>
    </row>
    <row r="73" spans="2:13" x14ac:dyDescent="0.35">
      <c r="B73" t="s">
        <v>28</v>
      </c>
      <c r="C73" s="29"/>
    </row>
    <row r="74" spans="2:13" x14ac:dyDescent="0.35">
      <c r="B74" t="s">
        <v>29</v>
      </c>
      <c r="C74" s="29"/>
    </row>
    <row r="75" spans="2:13" x14ac:dyDescent="0.35">
      <c r="B75" t="s">
        <v>30</v>
      </c>
      <c r="C75" s="29"/>
    </row>
    <row r="76" spans="2:13" x14ac:dyDescent="0.35">
      <c r="B76" t="s">
        <v>31</v>
      </c>
      <c r="C76" s="29"/>
    </row>
    <row r="77" spans="2:13" x14ac:dyDescent="0.35">
      <c r="B77" t="s">
        <v>32</v>
      </c>
      <c r="C77" s="30">
        <f ca="1">IFERROR((C76/C71)^(1/5)-1,0)</f>
        <v>0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O53"/>
  <sheetViews>
    <sheetView workbookViewId="0">
      <selection activeCell="C47" sqref="C47:O52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42</v>
      </c>
    </row>
    <row r="3" spans="2:15" ht="18" thickBot="1" x14ac:dyDescent="0.4"/>
    <row r="4" spans="2:15" ht="18" thickBot="1" x14ac:dyDescent="0.4">
      <c r="B4" s="75" t="s">
        <v>0</v>
      </c>
      <c r="C4" s="77" t="s">
        <v>12</v>
      </c>
      <c r="D4" s="78"/>
      <c r="E4" s="78"/>
      <c r="F4" s="78"/>
      <c r="G4" s="78"/>
      <c r="H4" s="78"/>
      <c r="I4" s="79"/>
      <c r="J4" s="80" t="s">
        <v>13</v>
      </c>
      <c r="K4" s="81"/>
      <c r="L4" s="81"/>
      <c r="M4" s="81"/>
      <c r="N4" s="81"/>
      <c r="O4" s="82"/>
    </row>
    <row r="5" spans="2:15" ht="18" thickBot="1" x14ac:dyDescent="0.4">
      <c r="B5" s="76"/>
      <c r="C5" s="25" t="s">
        <v>36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7" t="s">
        <v>19</v>
      </c>
      <c r="J5" s="26" t="s">
        <v>14</v>
      </c>
      <c r="K5" s="26" t="s">
        <v>15</v>
      </c>
      <c r="L5" s="26" t="s">
        <v>16</v>
      </c>
      <c r="M5" s="26" t="s">
        <v>17</v>
      </c>
      <c r="N5" s="26" t="s">
        <v>18</v>
      </c>
      <c r="O5" s="27" t="s">
        <v>19</v>
      </c>
    </row>
    <row r="6" spans="2:15" x14ac:dyDescent="0.35">
      <c r="B6" s="17">
        <v>2024</v>
      </c>
      <c r="C6" s="18">
        <v>9.2821528025972003E-2</v>
      </c>
      <c r="D6" s="19">
        <v>2.1151096932211459E-2</v>
      </c>
      <c r="E6" s="19">
        <v>3.8286134967346432E-2</v>
      </c>
      <c r="F6" s="19">
        <v>1.2002920871405445E-2</v>
      </c>
      <c r="G6" s="19">
        <v>1.060433325645538E-2</v>
      </c>
      <c r="H6" s="19">
        <v>5.4619912734276254E-3</v>
      </c>
      <c r="I6" s="20">
        <v>5.3150507251256592E-3</v>
      </c>
      <c r="J6" s="19">
        <v>7.1670431093760548E-2</v>
      </c>
      <c r="K6" s="19">
        <v>5.4535393058625571E-2</v>
      </c>
      <c r="L6" s="19">
        <v>8.0818607154566555E-2</v>
      </c>
      <c r="M6" s="19">
        <v>8.2217194769516624E-2</v>
      </c>
      <c r="N6" s="19">
        <v>8.7359536752544376E-2</v>
      </c>
      <c r="O6" s="20">
        <v>8.7506477300846347E-2</v>
      </c>
    </row>
    <row r="7" spans="2:15" x14ac:dyDescent="0.35">
      <c r="B7" s="16">
        <v>2025</v>
      </c>
      <c r="C7" s="21">
        <v>8.483353517028272E-2</v>
      </c>
      <c r="D7" s="28">
        <v>1.9330885449189733E-2</v>
      </c>
      <c r="E7" s="28">
        <v>3.4991324171885857E-2</v>
      </c>
      <c r="F7" s="28">
        <v>1.0969978964422799E-2</v>
      </c>
      <c r="G7" s="28">
        <v>9.6917503665441915E-3</v>
      </c>
      <c r="H7" s="28">
        <v>4.9919457118228951E-3</v>
      </c>
      <c r="I7" s="22">
        <v>4.8576505064172335E-3</v>
      </c>
      <c r="J7" s="28">
        <v>6.5502649721092987E-2</v>
      </c>
      <c r="K7" s="28">
        <v>4.9842210998396863E-2</v>
      </c>
      <c r="L7" s="28">
        <v>7.3863556205859923E-2</v>
      </c>
      <c r="M7" s="28">
        <v>7.5141784803738523E-2</v>
      </c>
      <c r="N7" s="28">
        <v>7.984158945845983E-2</v>
      </c>
      <c r="O7" s="22">
        <v>7.9975884663865487E-2</v>
      </c>
    </row>
    <row r="8" spans="2:15" x14ac:dyDescent="0.35">
      <c r="B8" s="16">
        <v>2026</v>
      </c>
      <c r="C8" s="21">
        <v>8.2860987047449083E-2</v>
      </c>
      <c r="D8" s="28">
        <v>1.8881403982586083E-2</v>
      </c>
      <c r="E8" s="28">
        <v>3.4177706412444712E-2</v>
      </c>
      <c r="F8" s="28">
        <v>1.0714905173493751E-2</v>
      </c>
      <c r="G8" s="28">
        <v>9.4663979283353458E-3</v>
      </c>
      <c r="H8" s="28">
        <v>4.8758730629184441E-3</v>
      </c>
      <c r="I8" s="22">
        <v>4.7447004876707338E-3</v>
      </c>
      <c r="J8" s="28">
        <v>6.3979583064862997E-2</v>
      </c>
      <c r="K8" s="28">
        <v>4.8683280635004371E-2</v>
      </c>
      <c r="L8" s="28">
        <v>7.2146081873955326E-2</v>
      </c>
      <c r="M8" s="28">
        <v>7.3394589119113743E-2</v>
      </c>
      <c r="N8" s="28">
        <v>7.7985113984530646E-2</v>
      </c>
      <c r="O8" s="22">
        <v>7.8116286559778356E-2</v>
      </c>
    </row>
    <row r="9" spans="2:15" x14ac:dyDescent="0.35">
      <c r="B9" s="16">
        <v>2027</v>
      </c>
      <c r="C9" s="21">
        <v>8.1434333598492128E-2</v>
      </c>
      <c r="D9" s="28">
        <v>1.8556314684561176E-2</v>
      </c>
      <c r="E9" s="28">
        <v>3.3589254060280106E-2</v>
      </c>
      <c r="F9" s="28">
        <v>1.0530422017237622E-2</v>
      </c>
      <c r="G9" s="28">
        <v>9.3034108612620927E-3</v>
      </c>
      <c r="H9" s="28">
        <v>4.7919230477212376E-3</v>
      </c>
      <c r="I9" s="22">
        <v>4.6630089274298818E-3</v>
      </c>
      <c r="J9" s="28">
        <v>6.2878018913930953E-2</v>
      </c>
      <c r="K9" s="28">
        <v>4.7845079538212022E-2</v>
      </c>
      <c r="L9" s="28">
        <v>7.0903911581254503E-2</v>
      </c>
      <c r="M9" s="28">
        <v>7.2130922737230041E-2</v>
      </c>
      <c r="N9" s="28">
        <v>7.6642410550770895E-2</v>
      </c>
      <c r="O9" s="22">
        <v>7.6771324671062249E-2</v>
      </c>
    </row>
    <row r="10" spans="2:15" x14ac:dyDescent="0.35">
      <c r="B10" s="16">
        <v>2028</v>
      </c>
      <c r="C10" s="21">
        <v>8.0203741971783052E-2</v>
      </c>
      <c r="D10" s="28">
        <v>1.8275901688416481E-2</v>
      </c>
      <c r="E10" s="28">
        <v>3.3081671410954534E-2</v>
      </c>
      <c r="F10" s="28">
        <v>1.0371291972359777E-2</v>
      </c>
      <c r="G10" s="28">
        <v>9.1628227456627097E-3</v>
      </c>
      <c r="H10" s="28">
        <v>4.719510097092398E-3</v>
      </c>
      <c r="I10" s="22">
        <v>4.5925440572971293E-3</v>
      </c>
      <c r="J10" s="28">
        <v>6.1927840283366571E-2</v>
      </c>
      <c r="K10" s="28">
        <v>4.7122070560828518E-2</v>
      </c>
      <c r="L10" s="28">
        <v>6.9832449999423271E-2</v>
      </c>
      <c r="M10" s="28">
        <v>7.1040919226120339E-2</v>
      </c>
      <c r="N10" s="28">
        <v>7.5484231874690652E-2</v>
      </c>
      <c r="O10" s="22">
        <v>7.5611197914485923E-2</v>
      </c>
    </row>
    <row r="11" spans="2:15" x14ac:dyDescent="0.35">
      <c r="B11" s="16">
        <v>2029</v>
      </c>
      <c r="C11" s="21">
        <v>7.8872225272345137E-2</v>
      </c>
      <c r="D11" s="28">
        <v>1.7972491053237224E-2</v>
      </c>
      <c r="E11" s="28">
        <v>3.2532460154146833E-2</v>
      </c>
      <c r="F11" s="28">
        <v>1.0199111122483697E-2</v>
      </c>
      <c r="G11" s="28">
        <v>9.0107045127736304E-3</v>
      </c>
      <c r="H11" s="28">
        <v>4.641158310094041E-3</v>
      </c>
      <c r="I11" s="22">
        <v>4.5163001196096989E-3</v>
      </c>
      <c r="J11" s="28">
        <v>6.0899734219107909E-2</v>
      </c>
      <c r="K11" s="28">
        <v>4.6339765118198303E-2</v>
      </c>
      <c r="L11" s="28">
        <v>6.8673114149861436E-2</v>
      </c>
      <c r="M11" s="28">
        <v>6.9861520759571499E-2</v>
      </c>
      <c r="N11" s="28">
        <v>7.4231066962251097E-2</v>
      </c>
      <c r="O11" s="22">
        <v>7.4355925152735439E-2</v>
      </c>
    </row>
    <row r="12" spans="2:15" x14ac:dyDescent="0.35">
      <c r="B12" s="16">
        <v>2030</v>
      </c>
      <c r="C12" s="21">
        <v>7.7326343212975782E-2</v>
      </c>
      <c r="D12" s="28">
        <v>1.7620233317571211E-2</v>
      </c>
      <c r="E12" s="28">
        <v>3.1894829526561662E-2</v>
      </c>
      <c r="F12" s="28">
        <v>9.9992102974300091E-3</v>
      </c>
      <c r="G12" s="28">
        <v>8.8340962530158145E-3</v>
      </c>
      <c r="H12" s="28">
        <v>4.5501924049038004E-3</v>
      </c>
      <c r="I12" s="22">
        <v>4.4277814134932583E-3</v>
      </c>
      <c r="J12" s="28">
        <v>5.970610989540457E-2</v>
      </c>
      <c r="K12" s="28">
        <v>4.543151368641412E-2</v>
      </c>
      <c r="L12" s="28">
        <v>6.7327132915545776E-2</v>
      </c>
      <c r="M12" s="28">
        <v>6.8492246959959965E-2</v>
      </c>
      <c r="N12" s="28">
        <v>7.2776150808071982E-2</v>
      </c>
      <c r="O12" s="22">
        <v>7.2898561799482522E-2</v>
      </c>
    </row>
    <row r="13" spans="2:15" x14ac:dyDescent="0.35">
      <c r="B13" s="16">
        <v>2031</v>
      </c>
      <c r="C13" s="21">
        <v>7.5847253491977865E-2</v>
      </c>
      <c r="D13" s="28">
        <v>1.7283195447956409E-2</v>
      </c>
      <c r="E13" s="28">
        <v>3.1284748763065764E-2</v>
      </c>
      <c r="F13" s="28">
        <v>9.8079465113191013E-3</v>
      </c>
      <c r="G13" s="28">
        <v>8.6651186391882244E-3</v>
      </c>
      <c r="H13" s="28">
        <v>4.4631568289925034E-3</v>
      </c>
      <c r="I13" s="22">
        <v>4.3430873014558419E-3</v>
      </c>
      <c r="J13" s="28">
        <v>5.8564058044021455E-2</v>
      </c>
      <c r="K13" s="28">
        <v>4.45625047289121E-2</v>
      </c>
      <c r="L13" s="28">
        <v>6.6039306980658768E-2</v>
      </c>
      <c r="M13" s="28">
        <v>6.7182134852789635E-2</v>
      </c>
      <c r="N13" s="28">
        <v>7.1384096662985355E-2</v>
      </c>
      <c r="O13" s="22">
        <v>7.1504166190522023E-2</v>
      </c>
    </row>
    <row r="14" spans="2:15" x14ac:dyDescent="0.35">
      <c r="B14" s="16">
        <v>2032</v>
      </c>
      <c r="C14" s="21">
        <v>7.4635143883323582E-2</v>
      </c>
      <c r="D14" s="28">
        <v>1.7006993920462295E-2</v>
      </c>
      <c r="E14" s="28">
        <v>3.0784789399552922E-2</v>
      </c>
      <c r="F14" s="28">
        <v>9.6512064098625023E-3</v>
      </c>
      <c r="G14" s="28">
        <v>8.5266419893540914E-3</v>
      </c>
      <c r="H14" s="28">
        <v>4.3918314344886019E-3</v>
      </c>
      <c r="I14" s="22">
        <v>4.273680729603168E-3</v>
      </c>
      <c r="J14" s="28">
        <v>5.7628149962861287E-2</v>
      </c>
      <c r="K14" s="28">
        <v>4.3850354483770657E-2</v>
      </c>
      <c r="L14" s="28">
        <v>6.4983937473461081E-2</v>
      </c>
      <c r="M14" s="28">
        <v>6.6108501893969496E-2</v>
      </c>
      <c r="N14" s="28">
        <v>7.0243312448834985E-2</v>
      </c>
      <c r="O14" s="22">
        <v>7.036146315372041E-2</v>
      </c>
    </row>
    <row r="15" spans="2:15" x14ac:dyDescent="0.35">
      <c r="B15" s="16">
        <v>2033</v>
      </c>
      <c r="C15" s="21">
        <v>7.3389591366487886E-2</v>
      </c>
      <c r="D15" s="28">
        <v>1.6723171809600468E-2</v>
      </c>
      <c r="E15" s="28">
        <v>3.0271035825542091E-2</v>
      </c>
      <c r="F15" s="28">
        <v>9.4901417450298405E-3</v>
      </c>
      <c r="G15" s="28">
        <v>8.3843446768896105E-3</v>
      </c>
      <c r="H15" s="28">
        <v>4.3185381250351223E-3</v>
      </c>
      <c r="I15" s="22">
        <v>4.2023591843907545E-3</v>
      </c>
      <c r="J15" s="28">
        <v>5.6666419556887421E-2</v>
      </c>
      <c r="K15" s="28">
        <v>4.3118555540945791E-2</v>
      </c>
      <c r="L15" s="28">
        <v>6.3899449621458049E-2</v>
      </c>
      <c r="M15" s="28">
        <v>6.500524668959827E-2</v>
      </c>
      <c r="N15" s="28">
        <v>6.9071053241452768E-2</v>
      </c>
      <c r="O15" s="22">
        <v>6.918723218209713E-2</v>
      </c>
    </row>
    <row r="16" spans="2:15" x14ac:dyDescent="0.35">
      <c r="B16" s="16">
        <v>2034</v>
      </c>
      <c r="C16" s="21">
        <v>7.2294860812117667E-2</v>
      </c>
      <c r="D16" s="28">
        <v>1.6473717264274948E-2</v>
      </c>
      <c r="E16" s="28">
        <v>2.9819491850250398E-2</v>
      </c>
      <c r="F16" s="28">
        <v>9.3485801428987159E-3</v>
      </c>
      <c r="G16" s="28">
        <v>8.2592779184398057E-3</v>
      </c>
      <c r="H16" s="28">
        <v>4.254119785217966E-3</v>
      </c>
      <c r="I16" s="22">
        <v>4.1396738510358173E-3</v>
      </c>
      <c r="J16" s="28">
        <v>5.5821143547842719E-2</v>
      </c>
      <c r="K16" s="28">
        <v>4.2475368961867266E-2</v>
      </c>
      <c r="L16" s="28">
        <v>6.2946280669218951E-2</v>
      </c>
      <c r="M16" s="28">
        <v>6.4035582893677861E-2</v>
      </c>
      <c r="N16" s="28">
        <v>6.8040741026899706E-2</v>
      </c>
      <c r="O16" s="22">
        <v>6.8155186961081846E-2</v>
      </c>
    </row>
    <row r="17" spans="2:15" x14ac:dyDescent="0.35">
      <c r="B17" s="16">
        <v>2035</v>
      </c>
      <c r="C17" s="21">
        <v>7.1114818561729284E-2</v>
      </c>
      <c r="D17" s="28">
        <v>1.6204822875733039E-2</v>
      </c>
      <c r="E17" s="28">
        <v>2.9332759323579437E-2</v>
      </c>
      <c r="F17" s="28">
        <v>9.1959867299529208E-3</v>
      </c>
      <c r="G17" s="28">
        <v>8.1244647824578742E-3</v>
      </c>
      <c r="H17" s="28">
        <v>4.1846813627854701E-3</v>
      </c>
      <c r="I17" s="22">
        <v>4.0721034872205318E-3</v>
      </c>
      <c r="J17" s="28">
        <v>5.4909995685996249E-2</v>
      </c>
      <c r="K17" s="28">
        <v>4.1782059238149843E-2</v>
      </c>
      <c r="L17" s="28">
        <v>6.1918831831776364E-2</v>
      </c>
      <c r="M17" s="28">
        <v>6.299035377927141E-2</v>
      </c>
      <c r="N17" s="28">
        <v>6.693013719894382E-2</v>
      </c>
      <c r="O17" s="22">
        <v>6.7042715074508749E-2</v>
      </c>
    </row>
    <row r="18" spans="2:15" x14ac:dyDescent="0.35">
      <c r="B18" s="16">
        <v>2036</v>
      </c>
      <c r="C18" s="21">
        <v>7.0248819733983697E-2</v>
      </c>
      <c r="D18" s="28">
        <v>1.6007489072483179E-2</v>
      </c>
      <c r="E18" s="28">
        <v>2.8975560420418156E-2</v>
      </c>
      <c r="F18" s="28">
        <v>9.0840028440460664E-3</v>
      </c>
      <c r="G18" s="28">
        <v>8.0255293268107278E-3</v>
      </c>
      <c r="H18" s="28">
        <v>4.1337225158397323E-3</v>
      </c>
      <c r="I18" s="22">
        <v>4.0225155543858202E-3</v>
      </c>
      <c r="J18" s="28">
        <v>5.4241330661500518E-2</v>
      </c>
      <c r="K18" s="28">
        <v>4.1273259313565541E-2</v>
      </c>
      <c r="L18" s="28">
        <v>6.1164816889937634E-2</v>
      </c>
      <c r="M18" s="28">
        <v>6.2223290407172969E-2</v>
      </c>
      <c r="N18" s="28">
        <v>6.6115097218143959E-2</v>
      </c>
      <c r="O18" s="22">
        <v>6.6226304179597878E-2</v>
      </c>
    </row>
    <row r="19" spans="2:15" x14ac:dyDescent="0.35">
      <c r="B19" s="16">
        <v>2037</v>
      </c>
      <c r="C19" s="21">
        <v>6.9325583346904487E-2</v>
      </c>
      <c r="D19" s="28">
        <v>1.5797112635790679E-2</v>
      </c>
      <c r="E19" s="28">
        <v>2.8594752716923015E-2</v>
      </c>
      <c r="F19" s="28">
        <v>8.9646174650786642E-3</v>
      </c>
      <c r="G19" s="28">
        <v>7.9200548045605182E-3</v>
      </c>
      <c r="H19" s="28">
        <v>4.0793955811643358E-3</v>
      </c>
      <c r="I19" s="22">
        <v>3.969650143387256E-3</v>
      </c>
      <c r="J19" s="28">
        <v>5.3528470711113808E-2</v>
      </c>
      <c r="K19" s="28">
        <v>4.0730830629981472E-2</v>
      </c>
      <c r="L19" s="28">
        <v>6.0360965881825823E-2</v>
      </c>
      <c r="M19" s="28">
        <v>6.1405528542343969E-2</v>
      </c>
      <c r="N19" s="28">
        <v>6.5246187765740149E-2</v>
      </c>
      <c r="O19" s="22">
        <v>6.5355933203517236E-2</v>
      </c>
    </row>
    <row r="20" spans="2:15" x14ac:dyDescent="0.35">
      <c r="B20" s="16">
        <v>2038</v>
      </c>
      <c r="C20" s="21">
        <v>6.8403288895917722E-2</v>
      </c>
      <c r="D20" s="28">
        <v>1.5586950836607591E-2</v>
      </c>
      <c r="E20" s="28">
        <v>2.8214333534206767E-2</v>
      </c>
      <c r="F20" s="28">
        <v>8.8453538895831938E-3</v>
      </c>
      <c r="G20" s="28">
        <v>7.8146878931678668E-3</v>
      </c>
      <c r="H20" s="28">
        <v>4.0251240737893337E-3</v>
      </c>
      <c r="I20" s="22">
        <v>3.9168386685629573E-3</v>
      </c>
      <c r="J20" s="28">
        <v>5.2816338059310131E-2</v>
      </c>
      <c r="K20" s="28">
        <v>4.0188955361710951E-2</v>
      </c>
      <c r="L20" s="28">
        <v>5.9557935006334529E-2</v>
      </c>
      <c r="M20" s="28">
        <v>6.0588601002749855E-2</v>
      </c>
      <c r="N20" s="28">
        <v>6.4378164822128381E-2</v>
      </c>
      <c r="O20" s="22">
        <v>6.4486450227354761E-2</v>
      </c>
    </row>
    <row r="21" spans="2:15" x14ac:dyDescent="0.35">
      <c r="B21" s="16">
        <v>2039</v>
      </c>
      <c r="C21" s="21">
        <v>6.7538671845781315E-2</v>
      </c>
      <c r="D21" s="28">
        <v>1.5389931896868084E-2</v>
      </c>
      <c r="E21" s="28">
        <v>2.7857704573441017E-2</v>
      </c>
      <c r="F21" s="28">
        <v>8.7335486838560107E-3</v>
      </c>
      <c r="G21" s="28">
        <v>7.7159102977775573E-3</v>
      </c>
      <c r="H21" s="28">
        <v>3.9742465361842609E-3</v>
      </c>
      <c r="I21" s="22">
        <v>3.8673298576543751E-3</v>
      </c>
      <c r="J21" s="28">
        <v>5.2148739948913232E-2</v>
      </c>
      <c r="K21" s="28">
        <v>3.9680967272340301E-2</v>
      </c>
      <c r="L21" s="28">
        <v>5.8805123161925307E-2</v>
      </c>
      <c r="M21" s="28">
        <v>5.9822761548003756E-2</v>
      </c>
      <c r="N21" s="28">
        <v>6.356442530959705E-2</v>
      </c>
      <c r="O21" s="22">
        <v>6.3671341988126934E-2</v>
      </c>
    </row>
    <row r="22" spans="2:15" x14ac:dyDescent="0.35">
      <c r="B22" s="16">
        <v>2040</v>
      </c>
      <c r="C22" s="21">
        <v>6.6822498145854087E-2</v>
      </c>
      <c r="D22" s="28">
        <v>1.5226738511997037E-2</v>
      </c>
      <c r="E22" s="28">
        <v>2.7562304104189903E-2</v>
      </c>
      <c r="F22" s="28">
        <v>8.6409389581466618E-3</v>
      </c>
      <c r="G22" s="28">
        <v>7.6340915134389484E-3</v>
      </c>
      <c r="H22" s="28">
        <v>3.9321040011231455E-3</v>
      </c>
      <c r="I22" s="22">
        <v>3.8263210569583878E-3</v>
      </c>
      <c r="J22" s="28">
        <v>5.1595759633857048E-2</v>
      </c>
      <c r="K22" s="28">
        <v>3.9260194041664184E-2</v>
      </c>
      <c r="L22" s="28">
        <v>5.8181559187707427E-2</v>
      </c>
      <c r="M22" s="28">
        <v>5.918840663241514E-2</v>
      </c>
      <c r="N22" s="28">
        <v>6.2890394144730938E-2</v>
      </c>
      <c r="O22" s="22">
        <v>6.2996177088895697E-2</v>
      </c>
    </row>
    <row r="23" spans="2:15" x14ac:dyDescent="0.35">
      <c r="B23" s="16">
        <v>2041</v>
      </c>
      <c r="C23" s="21">
        <v>6.6182458114546705E-2</v>
      </c>
      <c r="D23" s="28">
        <v>1.5080893587542762E-2</v>
      </c>
      <c r="E23" s="28">
        <v>2.7298306521470916E-2</v>
      </c>
      <c r="F23" s="28">
        <v>8.5581742158105413E-3</v>
      </c>
      <c r="G23" s="28">
        <v>7.5609705690438452E-3</v>
      </c>
      <c r="H23" s="28">
        <v>3.8944414767067494E-3</v>
      </c>
      <c r="I23" s="22">
        <v>3.789671743971879E-3</v>
      </c>
      <c r="J23" s="28">
        <v>5.1101564527003943E-2</v>
      </c>
      <c r="K23" s="28">
        <v>3.8884151593075789E-2</v>
      </c>
      <c r="L23" s="28">
        <v>5.7624283898736167E-2</v>
      </c>
      <c r="M23" s="28">
        <v>5.8621487545502858E-2</v>
      </c>
      <c r="N23" s="28">
        <v>6.2288016637839956E-2</v>
      </c>
      <c r="O23" s="22">
        <v>6.2392786370574826E-2</v>
      </c>
    </row>
    <row r="24" spans="2:15" x14ac:dyDescent="0.35">
      <c r="B24" s="16">
        <v>2042</v>
      </c>
      <c r="C24" s="21">
        <v>6.5532041080868145E-2</v>
      </c>
      <c r="D24" s="28">
        <v>1.4932684071730359E-2</v>
      </c>
      <c r="E24" s="28">
        <v>2.7030028732190063E-2</v>
      </c>
      <c r="F24" s="28">
        <v>8.4740676043952076E-3</v>
      </c>
      <c r="G24" s="28">
        <v>7.4866641109679489E-3</v>
      </c>
      <c r="H24" s="28">
        <v>3.8561683278199215E-3</v>
      </c>
      <c r="I24" s="22">
        <v>3.7524282337646352E-3</v>
      </c>
      <c r="J24" s="28">
        <v>5.0599357009137785E-2</v>
      </c>
      <c r="K24" s="28">
        <v>3.8502012348678082E-2</v>
      </c>
      <c r="L24" s="28">
        <v>5.7057973476472935E-2</v>
      </c>
      <c r="M24" s="28">
        <v>5.8045376969900198E-2</v>
      </c>
      <c r="N24" s="28">
        <v>6.1675872753048221E-2</v>
      </c>
      <c r="O24" s="22">
        <v>6.177961284710351E-2</v>
      </c>
    </row>
    <row r="25" spans="2:15" x14ac:dyDescent="0.35">
      <c r="B25" s="16">
        <v>2043</v>
      </c>
      <c r="C25" s="21">
        <v>6.4812137100476577E-2</v>
      </c>
      <c r="D25" s="28">
        <v>1.4768640673663413E-2</v>
      </c>
      <c r="E25" s="28">
        <v>2.6733089632576354E-2</v>
      </c>
      <c r="F25" s="28">
        <v>8.3809755093239863E-3</v>
      </c>
      <c r="G25" s="28">
        <v>7.404419163237883E-3</v>
      </c>
      <c r="H25" s="28">
        <v>3.8138062880837911E-3</v>
      </c>
      <c r="I25" s="22">
        <v>3.7112058335911496E-3</v>
      </c>
      <c r="J25" s="28">
        <v>5.0043496426813161E-2</v>
      </c>
      <c r="K25" s="28">
        <v>3.8079047467900223E-2</v>
      </c>
      <c r="L25" s="28">
        <v>5.6431161591152593E-2</v>
      </c>
      <c r="M25" s="28">
        <v>5.7407717937238693E-2</v>
      </c>
      <c r="N25" s="28">
        <v>6.0998330812392788E-2</v>
      </c>
      <c r="O25" s="22">
        <v>6.1100931266885428E-2</v>
      </c>
    </row>
    <row r="26" spans="2:15" x14ac:dyDescent="0.35">
      <c r="B26" s="16">
        <v>2044</v>
      </c>
      <c r="C26" s="21">
        <v>6.4262707522072846E-2</v>
      </c>
      <c r="D26" s="28">
        <v>1.4643443011899107E-2</v>
      </c>
      <c r="E26" s="28">
        <v>2.6506466181732791E-2</v>
      </c>
      <c r="F26" s="28">
        <v>8.3099277697075407E-3</v>
      </c>
      <c r="G26" s="28">
        <v>7.3416499493038391E-3</v>
      </c>
      <c r="H26" s="28">
        <v>3.7814756464058762E-3</v>
      </c>
      <c r="I26" s="22">
        <v>3.6797449630236751E-3</v>
      </c>
      <c r="J26" s="28">
        <v>4.961926451017374E-2</v>
      </c>
      <c r="K26" s="28">
        <v>3.7756241340340058E-2</v>
      </c>
      <c r="L26" s="28">
        <v>5.5952779752365303E-2</v>
      </c>
      <c r="M26" s="28">
        <v>5.692105757276901E-2</v>
      </c>
      <c r="N26" s="28">
        <v>6.0481231875666966E-2</v>
      </c>
      <c r="O26" s="22">
        <v>6.0582962559049172E-2</v>
      </c>
    </row>
    <row r="27" spans="2:15" x14ac:dyDescent="0.35">
      <c r="B27" s="16">
        <v>2045</v>
      </c>
      <c r="C27" s="21">
        <v>6.3697127171166296E-2</v>
      </c>
      <c r="D27" s="28">
        <v>1.4514565098774995E-2</v>
      </c>
      <c r="E27" s="28">
        <v>2.6273181014916443E-2</v>
      </c>
      <c r="F27" s="28">
        <v>8.2367915442787439E-3</v>
      </c>
      <c r="G27" s="28">
        <v>7.277035601190137E-3</v>
      </c>
      <c r="H27" s="28">
        <v>3.7481946284483899E-3</v>
      </c>
      <c r="I27" s="22">
        <v>3.6473592835575765E-3</v>
      </c>
      <c r="J27" s="28">
        <v>4.91825620723913E-2</v>
      </c>
      <c r="K27" s="28">
        <v>3.7423946156249853E-2</v>
      </c>
      <c r="L27" s="28">
        <v>5.5460335626887555E-2</v>
      </c>
      <c r="M27" s="28">
        <v>5.6420091569976155E-2</v>
      </c>
      <c r="N27" s="28">
        <v>5.9948932542717909E-2</v>
      </c>
      <c r="O27" s="22">
        <v>6.004976788760872E-2</v>
      </c>
    </row>
    <row r="28" spans="2:15" x14ac:dyDescent="0.35">
      <c r="B28" s="16">
        <v>2046</v>
      </c>
      <c r="C28" s="21">
        <v>6.3579999587319858E-2</v>
      </c>
      <c r="D28" s="28">
        <v>1.4487875418783103E-2</v>
      </c>
      <c r="E28" s="28">
        <v>2.6224869350813165E-2</v>
      </c>
      <c r="F28" s="28">
        <v>8.2216455630536311E-3</v>
      </c>
      <c r="G28" s="28">
        <v>7.263654438877408E-3</v>
      </c>
      <c r="H28" s="28">
        <v>3.7413023712915385E-3</v>
      </c>
      <c r="I28" s="22">
        <v>3.6406524445010049E-3</v>
      </c>
      <c r="J28" s="28">
        <v>4.9092124168536755E-2</v>
      </c>
      <c r="K28" s="28">
        <v>3.735513023650669E-2</v>
      </c>
      <c r="L28" s="28">
        <v>5.5358354024266226E-2</v>
      </c>
      <c r="M28" s="28">
        <v>5.631634514844245E-2</v>
      </c>
      <c r="N28" s="28">
        <v>5.9838697216028316E-2</v>
      </c>
      <c r="O28" s="22">
        <v>5.9939347142818851E-2</v>
      </c>
    </row>
    <row r="29" spans="2:15" x14ac:dyDescent="0.35">
      <c r="B29" s="16">
        <v>2047</v>
      </c>
      <c r="C29" s="21">
        <v>6.3305434336532296E-2</v>
      </c>
      <c r="D29" s="28">
        <v>1.4425310662986367E-2</v>
      </c>
      <c r="E29" s="28">
        <v>2.6111619305564448E-2</v>
      </c>
      <c r="F29" s="28">
        <v>8.1861410303301595E-3</v>
      </c>
      <c r="G29" s="28">
        <v>7.2322869158263012E-3</v>
      </c>
      <c r="H29" s="28">
        <v>3.7251458498930913E-3</v>
      </c>
      <c r="I29" s="22">
        <v>3.6249305719319122E-3</v>
      </c>
      <c r="J29" s="28">
        <v>4.8880123673545925E-2</v>
      </c>
      <c r="K29" s="28">
        <v>3.7193815030967844E-2</v>
      </c>
      <c r="L29" s="28">
        <v>5.5119293306202133E-2</v>
      </c>
      <c r="M29" s="28">
        <v>5.6073147420705995E-2</v>
      </c>
      <c r="N29" s="28">
        <v>5.9580288486639203E-2</v>
      </c>
      <c r="O29" s="22">
        <v>5.9680503764600386E-2</v>
      </c>
    </row>
    <row r="30" spans="2:15" x14ac:dyDescent="0.35">
      <c r="B30" s="16">
        <v>2048</v>
      </c>
      <c r="C30" s="21">
        <v>6.3142071544801517E-2</v>
      </c>
      <c r="D30" s="28">
        <v>1.4388085438229807E-2</v>
      </c>
      <c r="E30" s="28">
        <v>2.6044236985688217E-2</v>
      </c>
      <c r="F30" s="28">
        <v>8.1650162901521304E-3</v>
      </c>
      <c r="G30" s="28">
        <v>7.2136236431775969E-3</v>
      </c>
      <c r="H30" s="28">
        <v>3.7155329275267786E-3</v>
      </c>
      <c r="I30" s="22">
        <v>3.6155762600269823E-3</v>
      </c>
      <c r="J30" s="28">
        <v>4.8753986106571709E-2</v>
      </c>
      <c r="K30" s="28">
        <v>3.70978345591133E-2</v>
      </c>
      <c r="L30" s="28">
        <v>5.4977055254649389E-2</v>
      </c>
      <c r="M30" s="28">
        <v>5.5928447901623921E-2</v>
      </c>
      <c r="N30" s="28">
        <v>5.9426538617274739E-2</v>
      </c>
      <c r="O30" s="22">
        <v>5.9526495284774536E-2</v>
      </c>
    </row>
    <row r="31" spans="2:15" x14ac:dyDescent="0.35">
      <c r="B31" s="16">
        <v>2049</v>
      </c>
      <c r="C31" s="21">
        <v>6.3025741071551969E-2</v>
      </c>
      <c r="D31" s="28">
        <v>1.4361577394587358E-2</v>
      </c>
      <c r="E31" s="28">
        <v>2.5996254106130347E-2</v>
      </c>
      <c r="F31" s="28">
        <v>8.1499733847503059E-3</v>
      </c>
      <c r="G31" s="28">
        <v>7.2003335462307531E-3</v>
      </c>
      <c r="H31" s="28">
        <v>3.7086875755568665E-3</v>
      </c>
      <c r="I31" s="22">
        <v>3.6089150642963294E-3</v>
      </c>
      <c r="J31" s="28">
        <v>4.8664163676964613E-2</v>
      </c>
      <c r="K31" s="28">
        <v>3.7029486965421618E-2</v>
      </c>
      <c r="L31" s="28">
        <v>5.4875767686801663E-2</v>
      </c>
      <c r="M31" s="28">
        <v>5.5825407525321218E-2</v>
      </c>
      <c r="N31" s="28">
        <v>5.9317053495995101E-2</v>
      </c>
      <c r="O31" s="22">
        <v>5.941682600725564E-2</v>
      </c>
    </row>
    <row r="32" spans="2:15" x14ac:dyDescent="0.35">
      <c r="B32" s="51">
        <v>2050</v>
      </c>
      <c r="C32" s="52">
        <v>6.2829321259511628E-2</v>
      </c>
      <c r="D32" s="53">
        <v>1.4316819518131048E-2</v>
      </c>
      <c r="E32" s="53">
        <v>2.5915236743090028E-2</v>
      </c>
      <c r="F32" s="53">
        <v>8.1245739810598492E-3</v>
      </c>
      <c r="G32" s="53">
        <v>7.1778936964529798E-3</v>
      </c>
      <c r="H32" s="53">
        <v>3.697129445432221E-3</v>
      </c>
      <c r="I32" s="54">
        <v>3.5976678753454868E-3</v>
      </c>
      <c r="J32" s="53">
        <v>4.8512501741380581E-2</v>
      </c>
      <c r="K32" s="53">
        <v>3.69140845164216E-2</v>
      </c>
      <c r="L32" s="53">
        <v>5.470474727845178E-2</v>
      </c>
      <c r="M32" s="53">
        <v>5.5651427563058645E-2</v>
      </c>
      <c r="N32" s="53">
        <v>5.9132191814079409E-2</v>
      </c>
      <c r="O32" s="54">
        <v>5.9231653384166139E-2</v>
      </c>
    </row>
    <row r="33" spans="2:15" x14ac:dyDescent="0.35">
      <c r="B33" s="16">
        <v>2051</v>
      </c>
      <c r="C33" s="21">
        <f t="shared" ref="C33:O36" si="0">MAX(0,C32*(1+C$53))</f>
        <v>6.265462241224061E-2</v>
      </c>
      <c r="D33" s="28">
        <f t="shared" si="0"/>
        <v>1.4277011164065373E-2</v>
      </c>
      <c r="E33" s="28">
        <f t="shared" si="0"/>
        <v>2.58431786355852E-2</v>
      </c>
      <c r="F33" s="28">
        <f t="shared" si="0"/>
        <v>8.1019833548903152E-3</v>
      </c>
      <c r="G33" s="28">
        <f t="shared" si="0"/>
        <v>7.1579353437369797E-3</v>
      </c>
      <c r="H33" s="28">
        <f t="shared" si="0"/>
        <v>3.6868494640575861E-3</v>
      </c>
      <c r="I33" s="22">
        <f t="shared" si="0"/>
        <v>3.5876644499051448E-3</v>
      </c>
      <c r="J33" s="28">
        <f t="shared" si="0"/>
        <v>4.8377611248175245E-2</v>
      </c>
      <c r="K33" s="28">
        <f t="shared" si="0"/>
        <v>3.6811443776655413E-2</v>
      </c>
      <c r="L33" s="28">
        <f t="shared" si="0"/>
        <v>5.4552639057350305E-2</v>
      </c>
      <c r="M33" s="28">
        <f t="shared" si="0"/>
        <v>5.5496687068503629E-2</v>
      </c>
      <c r="N33" s="28">
        <f t="shared" si="0"/>
        <v>5.8967772948183034E-2</v>
      </c>
      <c r="O33" s="22">
        <f t="shared" si="0"/>
        <v>5.9066957962335472E-2</v>
      </c>
    </row>
    <row r="34" spans="2:15" x14ac:dyDescent="0.35">
      <c r="B34" s="16">
        <v>2052</v>
      </c>
      <c r="C34" s="21">
        <f t="shared" si="0"/>
        <v>6.2480409320451687E-2</v>
      </c>
      <c r="D34" s="28">
        <f t="shared" si="0"/>
        <v>1.4237313498344371E-2</v>
      </c>
      <c r="E34" s="28">
        <f t="shared" si="0"/>
        <v>2.5771320887849749E-2</v>
      </c>
      <c r="F34" s="28">
        <f t="shared" si="0"/>
        <v>8.0794555426470151E-3</v>
      </c>
      <c r="G34" s="28">
        <f t="shared" si="0"/>
        <v>7.1380324858304573E-3</v>
      </c>
      <c r="H34" s="28">
        <f t="shared" si="0"/>
        <v>3.6765980664852289E-3</v>
      </c>
      <c r="I34" s="22">
        <f t="shared" si="0"/>
        <v>3.5776888392948561E-3</v>
      </c>
      <c r="J34" s="28">
        <f t="shared" si="0"/>
        <v>4.8243095822107326E-2</v>
      </c>
      <c r="K34" s="28">
        <f t="shared" si="0"/>
        <v>3.6709088432601941E-2</v>
      </c>
      <c r="L34" s="28">
        <f t="shared" si="0"/>
        <v>5.4400953777804684E-2</v>
      </c>
      <c r="M34" s="28">
        <f t="shared" si="0"/>
        <v>5.5342376834621232E-2</v>
      </c>
      <c r="N34" s="28">
        <f t="shared" si="0"/>
        <v>5.880381125396647E-2</v>
      </c>
      <c r="O34" s="22">
        <f t="shared" si="0"/>
        <v>5.8902720481156835E-2</v>
      </c>
    </row>
    <row r="35" spans="2:15" x14ac:dyDescent="0.35">
      <c r="B35" s="16">
        <v>2053</v>
      </c>
      <c r="C35" s="21">
        <f t="shared" si="0"/>
        <v>6.2306680633486898E-2</v>
      </c>
      <c r="D35" s="28">
        <f t="shared" si="0"/>
        <v>1.4197726213195715E-2</v>
      </c>
      <c r="E35" s="28">
        <f t="shared" si="0"/>
        <v>2.5699662942777216E-2</v>
      </c>
      <c r="F35" s="28">
        <f t="shared" si="0"/>
        <v>8.0569903696739078E-3</v>
      </c>
      <c r="G35" s="28">
        <f t="shared" si="0"/>
        <v>7.1181849684283996E-3</v>
      </c>
      <c r="H35" s="28">
        <f t="shared" si="0"/>
        <v>3.6663751732370136E-3</v>
      </c>
      <c r="I35" s="22">
        <f t="shared" si="0"/>
        <v>3.5677409661746358E-3</v>
      </c>
      <c r="J35" s="28">
        <f t="shared" si="0"/>
        <v>4.8108954420291193E-2</v>
      </c>
      <c r="K35" s="28">
        <f t="shared" si="0"/>
        <v>3.6607017690709683E-2</v>
      </c>
      <c r="L35" s="28">
        <f t="shared" si="0"/>
        <v>5.4249690263813002E-2</v>
      </c>
      <c r="M35" s="28">
        <f t="shared" si="0"/>
        <v>5.5188495665058498E-2</v>
      </c>
      <c r="N35" s="28">
        <f t="shared" si="0"/>
        <v>5.8640305460249897E-2</v>
      </c>
      <c r="O35" s="22">
        <f t="shared" si="0"/>
        <v>5.8738939667312265E-2</v>
      </c>
    </row>
    <row r="36" spans="2:15" x14ac:dyDescent="0.35">
      <c r="B36" s="16">
        <v>2054</v>
      </c>
      <c r="C36" s="21">
        <f t="shared" si="0"/>
        <v>6.2133435004443828E-2</v>
      </c>
      <c r="D36" s="28">
        <f t="shared" si="0"/>
        <v>1.4158249001702853E-2</v>
      </c>
      <c r="E36" s="28">
        <f t="shared" si="0"/>
        <v>2.5628204244810188E-2</v>
      </c>
      <c r="F36" s="28">
        <f t="shared" si="0"/>
        <v>8.0345876618005893E-3</v>
      </c>
      <c r="G36" s="28">
        <f t="shared" si="0"/>
        <v>7.0983926376548432E-3</v>
      </c>
      <c r="H36" s="28">
        <f t="shared" si="0"/>
        <v>3.6561807050557965E-3</v>
      </c>
      <c r="I36" s="22">
        <f t="shared" si="0"/>
        <v>3.5578207534195452E-3</v>
      </c>
      <c r="J36" s="28">
        <f t="shared" si="0"/>
        <v>4.7975186002740984E-2</v>
      </c>
      <c r="K36" s="28">
        <f t="shared" si="0"/>
        <v>3.650523075963364E-2</v>
      </c>
      <c r="L36" s="28">
        <f t="shared" si="0"/>
        <v>5.4098847342643253E-2</v>
      </c>
      <c r="M36" s="28">
        <f t="shared" si="0"/>
        <v>5.5035042366788987E-2</v>
      </c>
      <c r="N36" s="28">
        <f t="shared" si="0"/>
        <v>5.8477254299388041E-2</v>
      </c>
      <c r="O36" s="22">
        <f t="shared" si="0"/>
        <v>5.8575614251024283E-2</v>
      </c>
    </row>
    <row r="37" spans="2:15" x14ac:dyDescent="0.35">
      <c r="B37" s="16">
        <v>2055</v>
      </c>
      <c r="C37" s="21">
        <f t="shared" ref="C37:C42" si="1">MAX(0,C36*(1+C$53))</f>
        <v>6.1960671090165169E-2</v>
      </c>
      <c r="D37" s="28">
        <f t="shared" ref="D37:D42" si="2">MAX(0,D36*(1+D$53))</f>
        <v>1.4118881557802622E-2</v>
      </c>
      <c r="E37" s="28">
        <f t="shared" ref="E37:E42" si="3">MAX(0,E36*(1+E$53))</f>
        <v>2.5556944239936003E-2</v>
      </c>
      <c r="F37" s="28">
        <f t="shared" ref="F37:F42" si="4">MAX(0,F36*(1+F$53))</f>
        <v>8.0122472453409421E-3</v>
      </c>
      <c r="G37" s="28">
        <f t="shared" ref="G37:G42" si="5">MAX(0,G36*(1+G$53))</f>
        <v>7.0786553400616816E-3</v>
      </c>
      <c r="H37" s="28">
        <f t="shared" ref="H37:H42" si="6">MAX(0,H36*(1+H$53))</f>
        <v>3.6460145829048099E-3</v>
      </c>
      <c r="I37" s="22">
        <f t="shared" ref="I37:I42" si="7">MAX(0,I36*(1+I$53))</f>
        <v>3.5479281241190944E-3</v>
      </c>
      <c r="J37" s="28">
        <f t="shared" ref="J37:J42" si="8">MAX(0,J36*(1+J$53))</f>
        <v>4.7841789532362552E-2</v>
      </c>
      <c r="K37" s="28">
        <f t="shared" ref="K37:K42" si="9">MAX(0,K36*(1+K$53))</f>
        <v>3.6403726850229162E-2</v>
      </c>
      <c r="L37" s="28">
        <f t="shared" ref="L37:L42" si="10">MAX(0,L36*(1+L$53))</f>
        <v>5.3948423844824241E-2</v>
      </c>
      <c r="M37" s="28">
        <f t="shared" ref="M37:M42" si="11">MAX(0,M36*(1+M$53))</f>
        <v>5.4882015750103486E-2</v>
      </c>
      <c r="N37" s="28">
        <f t="shared" ref="N37:N42" si="12">MAX(0,N36*(1+N$53))</f>
        <v>5.8314656507260365E-2</v>
      </c>
      <c r="O37" s="22">
        <f t="shared" ref="O37:O42" si="13">MAX(0,O36*(1+O$53))</f>
        <v>5.8412742966046073E-2</v>
      </c>
    </row>
    <row r="38" spans="2:15" x14ac:dyDescent="0.35">
      <c r="B38" s="16">
        <v>2056</v>
      </c>
      <c r="C38" s="21">
        <f t="shared" si="1"/>
        <v>6.1788387551228299E-2</v>
      </c>
      <c r="D38" s="28">
        <f t="shared" si="2"/>
        <v>1.4079623576282877E-2</v>
      </c>
      <c r="E38" s="28">
        <f t="shared" si="3"/>
        <v>2.5485882375682448E-2</v>
      </c>
      <c r="F38" s="28">
        <f t="shared" si="4"/>
        <v>7.989968947091787E-3</v>
      </c>
      <c r="G38" s="28">
        <f t="shared" si="5"/>
        <v>7.0589729226274755E-3</v>
      </c>
      <c r="H38" s="28">
        <f t="shared" si="6"/>
        <v>3.6358767279670509E-3</v>
      </c>
      <c r="I38" s="22">
        <f t="shared" si="7"/>
        <v>3.5380630015766448E-3</v>
      </c>
      <c r="J38" s="28">
        <f t="shared" si="8"/>
        <v>4.7708763974945431E-2</v>
      </c>
      <c r="K38" s="28">
        <f t="shared" si="9"/>
        <v>3.6302505175545847E-2</v>
      </c>
      <c r="L38" s="28">
        <f t="shared" si="10"/>
        <v>5.3798418604136526E-2</v>
      </c>
      <c r="M38" s="28">
        <f t="shared" si="11"/>
        <v>5.4729414628600821E-2</v>
      </c>
      <c r="N38" s="28">
        <f t="shared" si="12"/>
        <v>5.8152510823261255E-2</v>
      </c>
      <c r="O38" s="22">
        <f t="shared" si="13"/>
        <v>5.825032454965165E-2</v>
      </c>
    </row>
    <row r="39" spans="2:15" x14ac:dyDescent="0.35">
      <c r="B39" s="16">
        <v>2057</v>
      </c>
      <c r="C39" s="21">
        <f t="shared" si="1"/>
        <v>6.1616583051934903E-2</v>
      </c>
      <c r="D39" s="28">
        <f t="shared" si="2"/>
        <v>1.4040474752780124E-2</v>
      </c>
      <c r="E39" s="28">
        <f t="shared" si="3"/>
        <v>2.5415018101113473E-2</v>
      </c>
      <c r="F39" s="28">
        <f t="shared" si="4"/>
        <v>7.9677525943315404E-3</v>
      </c>
      <c r="G39" s="28">
        <f t="shared" si="5"/>
        <v>7.0393452327562655E-3</v>
      </c>
      <c r="H39" s="28">
        <f t="shared" si="6"/>
        <v>3.6257670616446701E-3</v>
      </c>
      <c r="I39" s="22">
        <f t="shared" si="7"/>
        <v>3.5282253093088154E-3</v>
      </c>
      <c r="J39" s="28">
        <f t="shared" si="8"/>
        <v>4.757610829915479E-2</v>
      </c>
      <c r="K39" s="28">
        <f t="shared" si="9"/>
        <v>3.6201564950821427E-2</v>
      </c>
      <c r="L39" s="28">
        <f t="shared" si="10"/>
        <v>5.364883045760338E-2</v>
      </c>
      <c r="M39" s="28">
        <f t="shared" si="11"/>
        <v>5.4577237819178635E-2</v>
      </c>
      <c r="N39" s="28">
        <f t="shared" si="12"/>
        <v>5.799081599029024E-2</v>
      </c>
      <c r="O39" s="22">
        <f t="shared" si="13"/>
        <v>5.8088357742626086E-2</v>
      </c>
    </row>
    <row r="40" spans="2:15" x14ac:dyDescent="0.35">
      <c r="B40" s="16">
        <v>2058</v>
      </c>
      <c r="C40" s="21">
        <f t="shared" si="1"/>
        <v>6.1445256260300625E-2</v>
      </c>
      <c r="D40" s="28">
        <f t="shared" si="2"/>
        <v>1.4001434783777163E-2</v>
      </c>
      <c r="E40" s="28">
        <f t="shared" si="3"/>
        <v>2.5344350866824922E-2</v>
      </c>
      <c r="F40" s="28">
        <f t="shared" si="4"/>
        <v>7.9455980148188804E-3</v>
      </c>
      <c r="G40" s="28">
        <f t="shared" si="5"/>
        <v>7.0197721182763909E-3</v>
      </c>
      <c r="H40" s="28">
        <f t="shared" si="6"/>
        <v>3.6156855055583604E-3</v>
      </c>
      <c r="I40" s="22">
        <f t="shared" si="7"/>
        <v>3.51841497104489E-3</v>
      </c>
      <c r="J40" s="28">
        <f t="shared" si="8"/>
        <v>4.7443821476523471E-2</v>
      </c>
      <c r="K40" s="28">
        <f t="shared" si="9"/>
        <v>3.6100905393475699E-2</v>
      </c>
      <c r="L40" s="28">
        <f t="shared" si="10"/>
        <v>5.3499658245481758E-2</v>
      </c>
      <c r="M40" s="28">
        <f t="shared" si="11"/>
        <v>5.4425484142024229E-2</v>
      </c>
      <c r="N40" s="28">
        <f t="shared" si="12"/>
        <v>5.7829570754742272E-2</v>
      </c>
      <c r="O40" s="22">
        <f t="shared" si="13"/>
        <v>5.792684128925573E-2</v>
      </c>
    </row>
    <row r="41" spans="2:15" x14ac:dyDescent="0.35">
      <c r="B41" s="16">
        <v>2059</v>
      </c>
      <c r="C41" s="21">
        <f t="shared" si="1"/>
        <v>6.1274405848044715E-2</v>
      </c>
      <c r="D41" s="28">
        <f t="shared" si="2"/>
        <v>1.3962503366600732E-2</v>
      </c>
      <c r="E41" s="28">
        <f t="shared" si="3"/>
        <v>2.5273880124940279E-2</v>
      </c>
      <c r="F41" s="28">
        <f t="shared" si="4"/>
        <v>7.9235050367914023E-3</v>
      </c>
      <c r="G41" s="28">
        <f t="shared" si="5"/>
        <v>7.0002534274393093E-3</v>
      </c>
      <c r="H41" s="28">
        <f t="shared" si="6"/>
        <v>3.6056319815467521E-3</v>
      </c>
      <c r="I41" s="22">
        <f t="shared" si="7"/>
        <v>3.5086319107262244E-3</v>
      </c>
      <c r="J41" s="28">
        <f t="shared" si="8"/>
        <v>4.7311902481443992E-2</v>
      </c>
      <c r="K41" s="28">
        <f t="shared" si="9"/>
        <v>3.6000525723104436E-2</v>
      </c>
      <c r="L41" s="28">
        <f t="shared" si="10"/>
        <v>5.3350900811253328E-2</v>
      </c>
      <c r="M41" s="28">
        <f t="shared" si="11"/>
        <v>5.4274152420605404E-2</v>
      </c>
      <c r="N41" s="28">
        <f t="shared" si="12"/>
        <v>5.766877386649797E-2</v>
      </c>
      <c r="O41" s="22">
        <f t="shared" si="13"/>
        <v>5.7765773937318486E-2</v>
      </c>
    </row>
    <row r="42" spans="2:15" ht="18" thickBot="1" x14ac:dyDescent="0.4">
      <c r="B42" s="16">
        <v>2060</v>
      </c>
      <c r="C42" s="21">
        <f t="shared" si="1"/>
        <v>6.1104030490579761E-2</v>
      </c>
      <c r="D42" s="28">
        <f t="shared" si="2"/>
        <v>1.3923680199419159E-2</v>
      </c>
      <c r="E42" s="28">
        <f t="shared" si="3"/>
        <v>2.5203605329106409E-2</v>
      </c>
      <c r="F42" s="28">
        <f t="shared" si="4"/>
        <v>7.901473488964297E-3</v>
      </c>
      <c r="G42" s="28">
        <f t="shared" si="5"/>
        <v>6.9807890089184192E-3</v>
      </c>
      <c r="H42" s="28">
        <f t="shared" si="6"/>
        <v>3.5956064116658051E-3</v>
      </c>
      <c r="I42" s="22">
        <f t="shared" si="7"/>
        <v>3.4988760525056588E-3</v>
      </c>
      <c r="J42" s="28">
        <f t="shared" si="8"/>
        <v>4.7180350291160612E-2</v>
      </c>
      <c r="K42" s="28">
        <f t="shared" si="9"/>
        <v>3.5900425161473355E-2</v>
      </c>
      <c r="L42" s="28">
        <f t="shared" si="10"/>
        <v>5.3202557001615483E-2</v>
      </c>
      <c r="M42" s="28">
        <f t="shared" si="11"/>
        <v>5.4123241481661345E-2</v>
      </c>
      <c r="N42" s="28">
        <f t="shared" si="12"/>
        <v>5.7508424078913968E-2</v>
      </c>
      <c r="O42" s="22">
        <f t="shared" si="13"/>
        <v>5.7605154438074103E-2</v>
      </c>
    </row>
    <row r="43" spans="2:15" ht="35.25" thickBot="1" x14ac:dyDescent="0.4">
      <c r="B43" s="2" t="s">
        <v>40</v>
      </c>
      <c r="C43" s="23">
        <f>-PMT($E$45,15,(NPV($E$45,C$7:C$20)+IF(C$6="-",,C$6)),,1)</f>
        <v>7.7377166540313513E-2</v>
      </c>
      <c r="D43" s="23">
        <f t="shared" ref="D43:O43" si="14">-PMT($E$45,15,(NPV($E$45,D$7:D$20)+IF(D$6="-",,D$6)),,1)</f>
        <v>1.7631814349965302E-2</v>
      </c>
      <c r="E43" s="23">
        <f t="shared" si="14"/>
        <v>3.1915792645908263E-2</v>
      </c>
      <c r="F43" s="23">
        <f t="shared" si="14"/>
        <v>1.0005782354467096E-2</v>
      </c>
      <c r="G43" s="23">
        <f t="shared" si="14"/>
        <v>8.8399025299835902E-3</v>
      </c>
      <c r="H43" s="23">
        <f t="shared" si="14"/>
        <v>4.5531830534775624E-3</v>
      </c>
      <c r="I43" s="24">
        <f t="shared" si="14"/>
        <v>4.430691606511673E-3</v>
      </c>
      <c r="J43" s="23">
        <f t="shared" si="14"/>
        <v>5.9745352190348204E-2</v>
      </c>
      <c r="K43" s="23">
        <f t="shared" si="14"/>
        <v>4.5461373894405244E-2</v>
      </c>
      <c r="L43" s="23">
        <f t="shared" si="14"/>
        <v>6.7371384185846414E-2</v>
      </c>
      <c r="M43" s="23">
        <f t="shared" si="14"/>
        <v>6.8537264010329918E-2</v>
      </c>
      <c r="N43" s="23">
        <f t="shared" si="14"/>
        <v>7.2823983486835941E-2</v>
      </c>
      <c r="O43" s="24">
        <f t="shared" si="14"/>
        <v>7.2946474933801839E-2</v>
      </c>
    </row>
    <row r="45" spans="2:15" x14ac:dyDescent="0.35">
      <c r="B45" t="s">
        <v>25</v>
      </c>
      <c r="E45" s="12">
        <f>Library!$D$4</f>
        <v>1.7417569631690499E-2</v>
      </c>
    </row>
    <row r="47" spans="2:15" x14ac:dyDescent="0.35">
      <c r="B47" t="s">
        <v>26</v>
      </c>
      <c r="C47" s="29" cm="1">
        <f t="array" ref="C47:C52">TREND(C27:C32)</f>
        <v>6.3703651630669239E-2</v>
      </c>
      <c r="D47" s="29" cm="1">
        <f t="array" ref="D47:D52">TREND(D27:D32)</f>
        <v>1.4516051817193796E-2</v>
      </c>
      <c r="E47" s="29" cm="1">
        <f t="array" ref="E47:E52">TREND(E27:E32)</f>
        <v>2.6275872161490205E-2</v>
      </c>
      <c r="F47" s="29" cm="1">
        <f t="array" ref="F47:F52">TREND(F27:F32)</f>
        <v>8.2376352340219321E-3</v>
      </c>
      <c r="G47" s="29" cm="1">
        <f t="array" ref="G47:G52">TREND(G27:G32)</f>
        <v>7.2777809836930855E-3</v>
      </c>
      <c r="H47" s="29" cm="1">
        <f t="array" ref="H47:H52">TREND(H27:H32)</f>
        <v>3.7485785538332317E-3</v>
      </c>
      <c r="I47" s="29" cm="1">
        <f t="array" ref="I47:I52">TREND(I27:I32)</f>
        <v>3.6477328804369819E-3</v>
      </c>
      <c r="J47" s="29" cm="1">
        <f t="array" ref="J47:J52">TREND(J27:J32)</f>
        <v>4.9187599813475452E-2</v>
      </c>
      <c r="K47" s="29" cm="1">
        <f t="array" ref="K47:K52">TREND(K27:K32)</f>
        <v>3.742777946917903E-2</v>
      </c>
      <c r="L47" s="29" cm="1">
        <f t="array" ref="L47:L52">TREND(L27:L32)</f>
        <v>5.5466016396647305E-2</v>
      </c>
      <c r="M47" s="29" cm="1">
        <f t="array" ref="M47:M52">TREND(M27:M32)</f>
        <v>5.6425870646976156E-2</v>
      </c>
      <c r="N47" s="29" cm="1">
        <f t="array" ref="N47:N52">TREND(N27:N32)</f>
        <v>5.9955073076836007E-2</v>
      </c>
      <c r="O47" s="29" cm="1">
        <f t="array" ref="O47:O52">TREND(O27:O32)</f>
        <v>6.0055918750232258E-2</v>
      </c>
    </row>
    <row r="48" spans="2:15" x14ac:dyDescent="0.35">
      <c r="B48" t="s">
        <v>27</v>
      </c>
      <c r="C48" s="29">
        <v>6.3527503976460453E-2</v>
      </c>
      <c r="D48" s="29">
        <v>1.4475913325749122E-2</v>
      </c>
      <c r="E48" s="29">
        <v>2.6203216463974298E-2</v>
      </c>
      <c r="F48" s="29">
        <v>8.2148572599881481E-3</v>
      </c>
      <c r="G48" s="29">
        <v>7.2576571129995297E-3</v>
      </c>
      <c r="H48" s="29">
        <v>3.7382133188431982E-3</v>
      </c>
      <c r="I48" s="29">
        <v>3.6376464949061417E-3</v>
      </c>
      <c r="J48" s="29">
        <v>4.9051590650711331E-2</v>
      </c>
      <c r="K48" s="29">
        <v>3.7324287512486148E-2</v>
      </c>
      <c r="L48" s="29">
        <v>5.5312646716472291E-2</v>
      </c>
      <c r="M48" s="29">
        <v>5.6269846863460919E-2</v>
      </c>
      <c r="N48" s="29">
        <v>5.9789290657617247E-2</v>
      </c>
      <c r="O48" s="29">
        <v>5.9889857481554308E-2</v>
      </c>
    </row>
    <row r="49" spans="2:15" x14ac:dyDescent="0.35">
      <c r="B49" t="s">
        <v>28</v>
      </c>
      <c r="C49" s="29">
        <v>6.3351356322251653E-2</v>
      </c>
      <c r="D49" s="29">
        <v>1.443577483430445E-2</v>
      </c>
      <c r="E49" s="29">
        <v>2.613056076645839E-2</v>
      </c>
      <c r="F49" s="29">
        <v>8.1920792859543623E-3</v>
      </c>
      <c r="G49" s="29">
        <v>7.2375332423059739E-3</v>
      </c>
      <c r="H49" s="29">
        <v>3.7278480838531646E-3</v>
      </c>
      <c r="I49" s="29">
        <v>3.6275601093753015E-3</v>
      </c>
      <c r="J49" s="29">
        <v>4.891558148794721E-2</v>
      </c>
      <c r="K49" s="29">
        <v>3.722079555579326E-2</v>
      </c>
      <c r="L49" s="29">
        <v>5.5159277036297284E-2</v>
      </c>
      <c r="M49" s="29">
        <v>5.6113823079945682E-2</v>
      </c>
      <c r="N49" s="29">
        <v>5.9623508238398487E-2</v>
      </c>
      <c r="O49" s="29">
        <v>5.9723796212876351E-2</v>
      </c>
    </row>
    <row r="50" spans="2:15" x14ac:dyDescent="0.35">
      <c r="B50" t="s">
        <v>29</v>
      </c>
      <c r="C50" s="29">
        <v>6.3175208668042868E-2</v>
      </c>
      <c r="D50" s="29">
        <v>1.4395636342859779E-2</v>
      </c>
      <c r="E50" s="29">
        <v>2.6057905068942483E-2</v>
      </c>
      <c r="F50" s="29">
        <v>8.1693013119205782E-3</v>
      </c>
      <c r="G50" s="29">
        <v>7.2174093716124181E-3</v>
      </c>
      <c r="H50" s="29">
        <v>3.7174828488631311E-3</v>
      </c>
      <c r="I50" s="29">
        <v>3.6174737238444613E-3</v>
      </c>
      <c r="J50" s="29">
        <v>4.8779572325183089E-2</v>
      </c>
      <c r="K50" s="29">
        <v>3.7117303599100371E-2</v>
      </c>
      <c r="L50" s="29">
        <v>5.5005907356122277E-2</v>
      </c>
      <c r="M50" s="29">
        <v>5.5957799296430445E-2</v>
      </c>
      <c r="N50" s="29">
        <v>5.9457725819179727E-2</v>
      </c>
      <c r="O50" s="29">
        <v>5.9557734944198401E-2</v>
      </c>
    </row>
    <row r="51" spans="2:15" x14ac:dyDescent="0.35">
      <c r="B51" t="s">
        <v>30</v>
      </c>
      <c r="C51" s="29">
        <v>6.2999061013834068E-2</v>
      </c>
      <c r="D51" s="29">
        <v>1.4355497851415105E-2</v>
      </c>
      <c r="E51" s="29">
        <v>2.5985249371426575E-2</v>
      </c>
      <c r="F51" s="29">
        <v>8.1465233378867925E-3</v>
      </c>
      <c r="G51" s="29">
        <v>7.1972855009188623E-3</v>
      </c>
      <c r="H51" s="29">
        <v>3.7071176138730975E-3</v>
      </c>
      <c r="I51" s="29">
        <v>3.6073873383136216E-3</v>
      </c>
      <c r="J51" s="29">
        <v>4.8643563162418968E-2</v>
      </c>
      <c r="K51" s="29">
        <v>3.7013811642407489E-2</v>
      </c>
      <c r="L51" s="29">
        <v>5.485253767594727E-2</v>
      </c>
      <c r="M51" s="29">
        <v>5.5801775512915201E-2</v>
      </c>
      <c r="N51" s="29">
        <v>5.9291943399960967E-2</v>
      </c>
      <c r="O51" s="29">
        <v>5.9391673675520444E-2</v>
      </c>
    </row>
    <row r="52" spans="2:15" x14ac:dyDescent="0.35">
      <c r="B52" t="s">
        <v>31</v>
      </c>
      <c r="C52" s="29">
        <v>6.2822913359625282E-2</v>
      </c>
      <c r="D52" s="29">
        <v>1.4315359359970433E-2</v>
      </c>
      <c r="E52" s="29">
        <v>2.5912593673910668E-2</v>
      </c>
      <c r="F52" s="29">
        <v>8.1237453638530067E-3</v>
      </c>
      <c r="G52" s="29">
        <v>7.1771616302253064E-3</v>
      </c>
      <c r="H52" s="29">
        <v>3.696752378883064E-3</v>
      </c>
      <c r="I52" s="29">
        <v>3.5973009527827814E-3</v>
      </c>
      <c r="J52" s="29">
        <v>4.8507553999654847E-2</v>
      </c>
      <c r="K52" s="29">
        <v>3.69103196857146E-2</v>
      </c>
      <c r="L52" s="29">
        <v>5.4699167995772256E-2</v>
      </c>
      <c r="M52" s="29">
        <v>5.5645751729399964E-2</v>
      </c>
      <c r="N52" s="29">
        <v>5.9126160980742207E-2</v>
      </c>
      <c r="O52" s="29">
        <v>5.9225612406842494E-2</v>
      </c>
    </row>
    <row r="53" spans="2:15" x14ac:dyDescent="0.35">
      <c r="B53" t="s">
        <v>32</v>
      </c>
      <c r="C53" s="30">
        <f>IFERROR((C52/C47)^(1/5)-1,0)</f>
        <v>-2.7805305511646727E-3</v>
      </c>
      <c r="D53" s="30">
        <f t="shared" ref="D53:O53" si="15">IFERROR((D52/D47)^(1/5)-1,0)</f>
        <v>-2.7805305511646727E-3</v>
      </c>
      <c r="E53" s="30">
        <f t="shared" si="15"/>
        <v>-2.7805305511646727E-3</v>
      </c>
      <c r="F53" s="30">
        <f t="shared" si="15"/>
        <v>-2.7805305511646727E-3</v>
      </c>
      <c r="G53" s="30">
        <f t="shared" si="15"/>
        <v>-2.7805305511646727E-3</v>
      </c>
      <c r="H53" s="30">
        <f t="shared" si="15"/>
        <v>-2.7805305511646727E-3</v>
      </c>
      <c r="I53" s="30">
        <f t="shared" si="15"/>
        <v>-2.7805305511646727E-3</v>
      </c>
      <c r="J53" s="30">
        <f t="shared" si="15"/>
        <v>-2.7805305511646727E-3</v>
      </c>
      <c r="K53" s="30">
        <f t="shared" si="15"/>
        <v>-2.7805305511646727E-3</v>
      </c>
      <c r="L53" s="30">
        <f t="shared" si="15"/>
        <v>-2.7805305511646727E-3</v>
      </c>
      <c r="M53" s="30">
        <f t="shared" si="15"/>
        <v>-2.7805305511646727E-3</v>
      </c>
      <c r="N53" s="30">
        <f t="shared" si="15"/>
        <v>-2.7805305511646727E-3</v>
      </c>
      <c r="O53" s="30">
        <f t="shared" si="15"/>
        <v>-2.7805305511646727E-3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2F3A-FBD4-46FD-89B6-CD8849865487}">
  <dimension ref="B2:O53"/>
  <sheetViews>
    <sheetView workbookViewId="0">
      <selection activeCell="D53" sqref="D53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43</v>
      </c>
    </row>
    <row r="3" spans="2:15" ht="18" thickBot="1" x14ac:dyDescent="0.4"/>
    <row r="4" spans="2:15" ht="18" thickBot="1" x14ac:dyDescent="0.4">
      <c r="B4" s="75" t="s">
        <v>0</v>
      </c>
      <c r="C4" s="77" t="s">
        <v>12</v>
      </c>
      <c r="D4" s="78"/>
      <c r="E4" s="78"/>
      <c r="F4" s="78"/>
      <c r="G4" s="78"/>
      <c r="H4" s="78"/>
      <c r="I4" s="79"/>
      <c r="J4" s="80" t="s">
        <v>13</v>
      </c>
      <c r="K4" s="81"/>
      <c r="L4" s="81"/>
      <c r="M4" s="81"/>
      <c r="N4" s="81"/>
      <c r="O4" s="82"/>
    </row>
    <row r="5" spans="2:15" ht="18" thickBot="1" x14ac:dyDescent="0.4">
      <c r="B5" s="76"/>
      <c r="C5" s="25" t="s">
        <v>36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7" t="s">
        <v>19</v>
      </c>
      <c r="J5" s="26" t="s">
        <v>14</v>
      </c>
      <c r="K5" s="26" t="s">
        <v>15</v>
      </c>
      <c r="L5" s="26" t="s">
        <v>16</v>
      </c>
      <c r="M5" s="26" t="s">
        <v>17</v>
      </c>
      <c r="N5" s="26" t="s">
        <v>18</v>
      </c>
      <c r="O5" s="27" t="s">
        <v>19</v>
      </c>
    </row>
    <row r="6" spans="2:15" x14ac:dyDescent="0.35">
      <c r="B6" s="17">
        <v>2024</v>
      </c>
      <c r="C6" s="18">
        <v>0.14521360516518694</v>
      </c>
      <c r="D6" s="19">
        <v>3.3089597898726127E-2</v>
      </c>
      <c r="E6" s="19">
        <v>5.9896317208801765E-2</v>
      </c>
      <c r="F6" s="19">
        <v>1.8777835802935215E-2</v>
      </c>
      <c r="G6" s="19">
        <v>1.6589830993862777E-2</v>
      </c>
      <c r="H6" s="19">
        <v>8.5449513821113376E-3</v>
      </c>
      <c r="I6" s="20">
        <v>8.3150718787497122E-3</v>
      </c>
      <c r="J6" s="19">
        <v>0.11212400726646082</v>
      </c>
      <c r="K6" s="19">
        <v>8.5317287956385185E-2</v>
      </c>
      <c r="L6" s="19">
        <v>0.12643576936225173</v>
      </c>
      <c r="M6" s="19">
        <v>0.12862377417132417</v>
      </c>
      <c r="N6" s="19">
        <v>0.13666865378307561</v>
      </c>
      <c r="O6" s="20">
        <v>0.13689853328643722</v>
      </c>
    </row>
    <row r="7" spans="2:15" x14ac:dyDescent="0.35">
      <c r="B7" s="16">
        <v>2025</v>
      </c>
      <c r="C7" s="21">
        <v>0.13271687875616001</v>
      </c>
      <c r="D7" s="28">
        <v>3.0241988327607043E-2</v>
      </c>
      <c r="E7" s="28">
        <v>5.4741787175508906E-2</v>
      </c>
      <c r="F7" s="28">
        <v>1.7161861347125967E-2</v>
      </c>
      <c r="G7" s="28">
        <v>1.5162150861092403E-2</v>
      </c>
      <c r="H7" s="28">
        <v>7.8095938412031654E-3</v>
      </c>
      <c r="I7" s="22">
        <v>7.5994972036225079E-3</v>
      </c>
      <c r="J7" s="28">
        <v>0.10247489042855296</v>
      </c>
      <c r="K7" s="28">
        <v>7.7975091580651107E-2</v>
      </c>
      <c r="L7" s="28">
        <v>0.11555501740903404</v>
      </c>
      <c r="M7" s="28">
        <v>0.1175547278950676</v>
      </c>
      <c r="N7" s="28">
        <v>0.12490728491495684</v>
      </c>
      <c r="O7" s="22">
        <v>0.12511738155253749</v>
      </c>
    </row>
    <row r="8" spans="2:15" x14ac:dyDescent="0.35">
      <c r="B8" s="16">
        <v>2026</v>
      </c>
      <c r="C8" s="21">
        <v>0.12963094782644782</v>
      </c>
      <c r="D8" s="28">
        <v>2.9538802055967681E-2</v>
      </c>
      <c r="E8" s="28">
        <v>5.3468931938286224E-2</v>
      </c>
      <c r="F8" s="28">
        <v>1.6762813997317268E-2</v>
      </c>
      <c r="G8" s="28">
        <v>1.4809600750347457E-2</v>
      </c>
      <c r="H8" s="28">
        <v>7.6280052790780933E-3</v>
      </c>
      <c r="I8" s="22">
        <v>7.4227938054510691E-3</v>
      </c>
      <c r="J8" s="28">
        <v>0.10009214577048015</v>
      </c>
      <c r="K8" s="28">
        <v>7.6162015888161599E-2</v>
      </c>
      <c r="L8" s="28">
        <v>0.11286813382913055</v>
      </c>
      <c r="M8" s="28">
        <v>0.11482134707610037</v>
      </c>
      <c r="N8" s="28">
        <v>0.12200294254736974</v>
      </c>
      <c r="O8" s="22">
        <v>0.12220815402099676</v>
      </c>
    </row>
    <row r="9" spans="2:15" x14ac:dyDescent="0.35">
      <c r="B9" s="16">
        <v>2027</v>
      </c>
      <c r="C9" s="21">
        <v>0.12739903573611441</v>
      </c>
      <c r="D9" s="28">
        <v>2.9030219726299423E-2</v>
      </c>
      <c r="E9" s="28">
        <v>5.254833421335061E-2</v>
      </c>
      <c r="F9" s="28">
        <v>1.6474201379297133E-2</v>
      </c>
      <c r="G9" s="28">
        <v>1.4554617449508186E-2</v>
      </c>
      <c r="H9" s="28">
        <v>7.4966706132983231E-3</v>
      </c>
      <c r="I9" s="22">
        <v>7.2949923543607154E-3</v>
      </c>
      <c r="J9" s="28">
        <v>9.8368816009814994E-2</v>
      </c>
      <c r="K9" s="28">
        <v>7.4850701522763796E-2</v>
      </c>
      <c r="L9" s="28">
        <v>0.11092483435681728</v>
      </c>
      <c r="M9" s="28">
        <v>0.11284441828660623</v>
      </c>
      <c r="N9" s="28">
        <v>0.11990236512281609</v>
      </c>
      <c r="O9" s="22">
        <v>0.12010404338175369</v>
      </c>
    </row>
    <row r="10" spans="2:15" x14ac:dyDescent="0.35">
      <c r="B10" s="16">
        <v>2028</v>
      </c>
      <c r="C10" s="21">
        <v>0.12547385037878528</v>
      </c>
      <c r="D10" s="28">
        <v>2.8591530739258082E-2</v>
      </c>
      <c r="E10" s="28">
        <v>5.1754252193851435E-2</v>
      </c>
      <c r="F10" s="28">
        <v>1.622525215385081E-2</v>
      </c>
      <c r="G10" s="28">
        <v>1.4334675938699895E-2</v>
      </c>
      <c r="H10" s="28">
        <v>7.3833849796194609E-3</v>
      </c>
      <c r="I10" s="22">
        <v>7.184754373505557E-3</v>
      </c>
      <c r="J10" s="28">
        <v>9.6882319639527203E-2</v>
      </c>
      <c r="K10" s="28">
        <v>7.3719598184933843E-2</v>
      </c>
      <c r="L10" s="28">
        <v>0.10924859822493446</v>
      </c>
      <c r="M10" s="28">
        <v>0.11113917444008538</v>
      </c>
      <c r="N10" s="28">
        <v>0.11809046539916582</v>
      </c>
      <c r="O10" s="22">
        <v>0.11828909600527972</v>
      </c>
    </row>
    <row r="11" spans="2:15" x14ac:dyDescent="0.35">
      <c r="B11" s="16">
        <v>2029</v>
      </c>
      <c r="C11" s="21">
        <v>0.12339077391608226</v>
      </c>
      <c r="D11" s="28">
        <v>2.8116863352102901E-2</v>
      </c>
      <c r="E11" s="28">
        <v>5.0895044763264487E-2</v>
      </c>
      <c r="F11" s="28">
        <v>1.5955885741956409E-2</v>
      </c>
      <c r="G11" s="28">
        <v>1.4096696264383394E-2</v>
      </c>
      <c r="H11" s="28">
        <v>7.2608083995616248E-3</v>
      </c>
      <c r="I11" s="22">
        <v>7.065475394813418E-3</v>
      </c>
      <c r="J11" s="28">
        <v>9.5273910563979353E-2</v>
      </c>
      <c r="K11" s="28">
        <v>7.2495729152817767E-2</v>
      </c>
      <c r="L11" s="28">
        <v>0.10743488817412586</v>
      </c>
      <c r="M11" s="28">
        <v>0.10929407765169886</v>
      </c>
      <c r="N11" s="28">
        <v>0.11612996551652063</v>
      </c>
      <c r="O11" s="22">
        <v>0.11632529852126884</v>
      </c>
    </row>
    <row r="12" spans="2:15" x14ac:dyDescent="0.35">
      <c r="B12" s="16">
        <v>2030</v>
      </c>
      <c r="C12" s="21">
        <v>0.12097233595481108</v>
      </c>
      <c r="D12" s="28">
        <v>2.7565777662918015E-2</v>
      </c>
      <c r="E12" s="28">
        <v>4.9897510633364422E-2</v>
      </c>
      <c r="F12" s="28">
        <v>1.5643153123792455E-2</v>
      </c>
      <c r="G12" s="28">
        <v>1.3820403440436278E-2</v>
      </c>
      <c r="H12" s="28">
        <v>7.1184978028636979E-3</v>
      </c>
      <c r="I12" s="22">
        <v>6.9269932914361784E-3</v>
      </c>
      <c r="J12" s="28">
        <v>9.3406558291893066E-2</v>
      </c>
      <c r="K12" s="28">
        <v>7.1074825321446655E-2</v>
      </c>
      <c r="L12" s="28">
        <v>0.10532918283101862</v>
      </c>
      <c r="M12" s="28">
        <v>0.1071519325143748</v>
      </c>
      <c r="N12" s="28">
        <v>0.11385383815194738</v>
      </c>
      <c r="O12" s="22">
        <v>0.1140453426633749</v>
      </c>
    </row>
    <row r="13" spans="2:15" x14ac:dyDescent="0.35">
      <c r="B13" s="16">
        <v>2031</v>
      </c>
      <c r="C13" s="21">
        <v>0.11865839052300586</v>
      </c>
      <c r="D13" s="28">
        <v>2.7038502523574641E-2</v>
      </c>
      <c r="E13" s="28">
        <v>4.894307658133739E-2</v>
      </c>
      <c r="F13" s="28">
        <v>1.5343932624955842E-2</v>
      </c>
      <c r="G13" s="28">
        <v>1.3556048295482737E-2</v>
      </c>
      <c r="H13" s="28">
        <v>6.9823359660086603E-3</v>
      </c>
      <c r="I13" s="22">
        <v>6.794494531646573E-3</v>
      </c>
      <c r="J13" s="28">
        <v>9.1619887999431215E-2</v>
      </c>
      <c r="K13" s="28">
        <v>6.9715313941668466E-2</v>
      </c>
      <c r="L13" s="28">
        <v>0.10331445789805002</v>
      </c>
      <c r="M13" s="28">
        <v>0.10510234222752313</v>
      </c>
      <c r="N13" s="28">
        <v>0.11167605455699721</v>
      </c>
      <c r="O13" s="22">
        <v>0.11186389599135929</v>
      </c>
    </row>
    <row r="14" spans="2:15" x14ac:dyDescent="0.35">
      <c r="B14" s="16">
        <v>2032</v>
      </c>
      <c r="C14" s="21">
        <v>0.11676211915286852</v>
      </c>
      <c r="D14" s="28">
        <v>2.6606402121733274E-2</v>
      </c>
      <c r="E14" s="28">
        <v>4.8160920726377988E-2</v>
      </c>
      <c r="F14" s="28">
        <v>1.5098722319862595E-2</v>
      </c>
      <c r="G14" s="28">
        <v>1.333941004376181E-2</v>
      </c>
      <c r="H14" s="28">
        <v>6.8707517473902951E-3</v>
      </c>
      <c r="I14" s="22">
        <v>6.6859121937425537E-3</v>
      </c>
      <c r="J14" s="28">
        <v>9.0155717031135243E-2</v>
      </c>
      <c r="K14" s="28">
        <v>6.8601198426490539E-2</v>
      </c>
      <c r="L14" s="28">
        <v>0.10166339683300593</v>
      </c>
      <c r="M14" s="28">
        <v>0.10342270910910671</v>
      </c>
      <c r="N14" s="28">
        <v>0.10989136740547822</v>
      </c>
      <c r="O14" s="22">
        <v>0.11007620695912597</v>
      </c>
    </row>
    <row r="15" spans="2:15" x14ac:dyDescent="0.35">
      <c r="B15" s="16">
        <v>2033</v>
      </c>
      <c r="C15" s="21">
        <v>0.11481352839769722</v>
      </c>
      <c r="D15" s="28">
        <v>2.6162379783162128E-2</v>
      </c>
      <c r="E15" s="28">
        <v>4.735718467252055E-2</v>
      </c>
      <c r="F15" s="28">
        <v>1.4846746499786361E-2</v>
      </c>
      <c r="G15" s="28">
        <v>1.3116794598964318E-2</v>
      </c>
      <c r="H15" s="28">
        <v>6.7560888461584883E-3</v>
      </c>
      <c r="I15" s="22">
        <v>6.5743339971053635E-3</v>
      </c>
      <c r="J15" s="28">
        <v>8.8651148614535089E-2</v>
      </c>
      <c r="K15" s="28">
        <v>6.7456343725176671E-2</v>
      </c>
      <c r="L15" s="28">
        <v>9.9966781897910861E-2</v>
      </c>
      <c r="M15" s="28">
        <v>0.1016967337987329</v>
      </c>
      <c r="N15" s="28">
        <v>0.10805743955153874</v>
      </c>
      <c r="O15" s="22">
        <v>0.10823919440059186</v>
      </c>
    </row>
    <row r="16" spans="2:15" x14ac:dyDescent="0.35">
      <c r="B16" s="16">
        <v>2034</v>
      </c>
      <c r="C16" s="21">
        <v>0.11310088938102315</v>
      </c>
      <c r="D16" s="28">
        <v>2.5772123399519908E-2</v>
      </c>
      <c r="E16" s="28">
        <v>4.6650771732147704E-2</v>
      </c>
      <c r="F16" s="28">
        <v>1.4625282028821514E-2</v>
      </c>
      <c r="G16" s="28">
        <v>1.2921135302386718E-2</v>
      </c>
      <c r="H16" s="28">
        <v>6.655310292276161E-3</v>
      </c>
      <c r="I16" s="22">
        <v>6.4762666258711271E-3</v>
      </c>
      <c r="J16" s="28">
        <v>8.7328765981503242E-2</v>
      </c>
      <c r="K16" s="28">
        <v>6.6450117648875456E-2</v>
      </c>
      <c r="L16" s="28">
        <v>9.8475607352201636E-2</v>
      </c>
      <c r="M16" s="28">
        <v>0.10017975407863644</v>
      </c>
      <c r="N16" s="28">
        <v>0.10644557908874699</v>
      </c>
      <c r="O16" s="22">
        <v>0.10662462275515203</v>
      </c>
    </row>
    <row r="17" spans="2:15" x14ac:dyDescent="0.35">
      <c r="B17" s="16">
        <v>2035</v>
      </c>
      <c r="C17" s="21">
        <v>0.11125478543218285</v>
      </c>
      <c r="D17" s="28">
        <v>2.5351454569785346E-2</v>
      </c>
      <c r="E17" s="28">
        <v>4.5889308454692565E-2</v>
      </c>
      <c r="F17" s="28">
        <v>1.4386558964360446E-2</v>
      </c>
      <c r="G17" s="28">
        <v>1.2710228394087565E-2</v>
      </c>
      <c r="H17" s="28">
        <v>6.5466781260874662E-3</v>
      </c>
      <c r="I17" s="22">
        <v>6.3705569231694509E-3</v>
      </c>
      <c r="J17" s="28">
        <v>8.5903330862397514E-2</v>
      </c>
      <c r="K17" s="28">
        <v>6.5365476977490289E-2</v>
      </c>
      <c r="L17" s="28">
        <v>9.6868226467822408E-2</v>
      </c>
      <c r="M17" s="28">
        <v>9.8544557038095282E-2</v>
      </c>
      <c r="N17" s="28">
        <v>0.10470810730609539</v>
      </c>
      <c r="O17" s="22">
        <v>0.1048842285090134</v>
      </c>
    </row>
    <row r="18" spans="2:15" x14ac:dyDescent="0.35">
      <c r="B18" s="16">
        <v>2036</v>
      </c>
      <c r="C18" s="21">
        <v>0.1098999832163588</v>
      </c>
      <c r="D18" s="28">
        <v>2.5042737900276831E-2</v>
      </c>
      <c r="E18" s="28">
        <v>4.5330492611081519E-2</v>
      </c>
      <c r="F18" s="28">
        <v>1.4211367021943908E-2</v>
      </c>
      <c r="G18" s="28">
        <v>1.2555449922985877E-2</v>
      </c>
      <c r="H18" s="28">
        <v>6.4669561258422111E-3</v>
      </c>
      <c r="I18" s="22">
        <v>6.2929796342284334E-3</v>
      </c>
      <c r="J18" s="28">
        <v>8.4857245316081964E-2</v>
      </c>
      <c r="K18" s="28">
        <v>6.456949060527728E-2</v>
      </c>
      <c r="L18" s="28">
        <v>9.5688616194414891E-2</v>
      </c>
      <c r="M18" s="28">
        <v>9.734453329337292E-2</v>
      </c>
      <c r="N18" s="28">
        <v>0.10343302709051659</v>
      </c>
      <c r="O18" s="22">
        <v>0.10360700358213036</v>
      </c>
    </row>
    <row r="19" spans="2:15" x14ac:dyDescent="0.35">
      <c r="B19" s="16">
        <v>2037</v>
      </c>
      <c r="C19" s="21">
        <v>0.10845563633866095</v>
      </c>
      <c r="D19" s="28">
        <v>2.4713616828219324E-2</v>
      </c>
      <c r="E19" s="28">
        <v>4.4734742242872411E-2</v>
      </c>
      <c r="F19" s="28">
        <v>1.40245958961872E-2</v>
      </c>
      <c r="G19" s="28">
        <v>1.2390441482004995E-2</v>
      </c>
      <c r="H19" s="28">
        <v>6.3819649582805161E-3</v>
      </c>
      <c r="I19" s="22">
        <v>6.210274931096495E-3</v>
      </c>
      <c r="J19" s="28">
        <v>8.3742019510441634E-2</v>
      </c>
      <c r="K19" s="28">
        <v>6.3720894095788544E-2</v>
      </c>
      <c r="L19" s="28">
        <v>9.443104044247376E-2</v>
      </c>
      <c r="M19" s="28">
        <v>9.6065194856655961E-2</v>
      </c>
      <c r="N19" s="28">
        <v>0.10207367138038044</v>
      </c>
      <c r="O19" s="22">
        <v>0.10224536140756446</v>
      </c>
    </row>
    <row r="20" spans="2:15" x14ac:dyDescent="0.35">
      <c r="B20" s="16">
        <v>2038</v>
      </c>
      <c r="C20" s="21">
        <v>0.10701276306238651</v>
      </c>
      <c r="D20" s="28">
        <v>2.4384831543421609E-2</v>
      </c>
      <c r="E20" s="28">
        <v>4.4139599691666365E-2</v>
      </c>
      <c r="F20" s="28">
        <v>1.3838015324514841E-2</v>
      </c>
      <c r="G20" s="28">
        <v>1.2225601391631064E-2</v>
      </c>
      <c r="H20" s="28">
        <v>6.2970605033412699E-3</v>
      </c>
      <c r="I20" s="22">
        <v>6.1276546078113505E-3</v>
      </c>
      <c r="J20" s="28">
        <v>8.2627931518964901E-2</v>
      </c>
      <c r="K20" s="28">
        <v>6.2873163370720145E-2</v>
      </c>
      <c r="L20" s="28">
        <v>9.3174747737871669E-2</v>
      </c>
      <c r="M20" s="28">
        <v>9.4787161670755446E-2</v>
      </c>
      <c r="N20" s="28">
        <v>0.10071570255904524</v>
      </c>
      <c r="O20" s="22">
        <v>0.10088510845457516</v>
      </c>
    </row>
    <row r="21" spans="2:15" x14ac:dyDescent="0.35">
      <c r="B21" s="16">
        <v>2039</v>
      </c>
      <c r="C21" s="21">
        <v>0.10566012255314532</v>
      </c>
      <c r="D21" s="28">
        <v>2.4076607458623184E-2</v>
      </c>
      <c r="E21" s="28">
        <v>4.3581675488084864E-2</v>
      </c>
      <c r="F21" s="28">
        <v>1.3663102916314271E-2</v>
      </c>
      <c r="G21" s="28">
        <v>1.207106988324907E-2</v>
      </c>
      <c r="H21" s="28">
        <v>6.2174657065879489E-3</v>
      </c>
      <c r="I21" s="22">
        <v>6.0502011002859721E-3</v>
      </c>
      <c r="J21" s="28">
        <v>8.1583515094522135E-2</v>
      </c>
      <c r="K21" s="28">
        <v>6.2078447065060452E-2</v>
      </c>
      <c r="L21" s="28">
        <v>9.1997019636831046E-2</v>
      </c>
      <c r="M21" s="28">
        <v>9.3589052669896242E-2</v>
      </c>
      <c r="N21" s="28">
        <v>9.944265684655737E-2</v>
      </c>
      <c r="O21" s="22">
        <v>9.9609921452859351E-2</v>
      </c>
    </row>
    <row r="22" spans="2:15" x14ac:dyDescent="0.35">
      <c r="B22" s="16">
        <v>2040</v>
      </c>
      <c r="C22" s="21">
        <v>0.10453971258896305</v>
      </c>
      <c r="D22" s="28">
        <v>2.3821301386204252E-2</v>
      </c>
      <c r="E22" s="28">
        <v>4.3119539515754826E-2</v>
      </c>
      <c r="F22" s="28">
        <v>1.3518220662923108E-2</v>
      </c>
      <c r="G22" s="28">
        <v>1.19430693978367E-2</v>
      </c>
      <c r="H22" s="28">
        <v>6.1515362872261751E-3</v>
      </c>
      <c r="I22" s="22">
        <v>5.9860453390179749E-3</v>
      </c>
      <c r="J22" s="28">
        <v>8.07184112027588E-2</v>
      </c>
      <c r="K22" s="28">
        <v>6.1420173073208226E-2</v>
      </c>
      <c r="L22" s="28">
        <v>9.1021491926039949E-2</v>
      </c>
      <c r="M22" s="28">
        <v>9.2596643191126357E-2</v>
      </c>
      <c r="N22" s="28">
        <v>9.8388176301736879E-2</v>
      </c>
      <c r="O22" s="22">
        <v>9.8553667249945076E-2</v>
      </c>
    </row>
    <row r="23" spans="2:15" x14ac:dyDescent="0.35">
      <c r="B23" s="16">
        <v>2041</v>
      </c>
      <c r="C23" s="21">
        <v>0.1035384090942589</v>
      </c>
      <c r="D23" s="28">
        <v>2.3593135919362081E-2</v>
      </c>
      <c r="E23" s="28">
        <v>4.2706531439322473E-2</v>
      </c>
      <c r="F23" s="28">
        <v>1.3388740284062797E-2</v>
      </c>
      <c r="G23" s="28">
        <v>1.1828676151199723E-2</v>
      </c>
      <c r="H23" s="28">
        <v>6.092615570594615E-3</v>
      </c>
      <c r="I23" s="22">
        <v>5.928709729717198E-3</v>
      </c>
      <c r="J23" s="28">
        <v>7.994527317489683E-2</v>
      </c>
      <c r="K23" s="28">
        <v>6.0831877654936431E-2</v>
      </c>
      <c r="L23" s="28">
        <v>9.0149668810196107E-2</v>
      </c>
      <c r="M23" s="28">
        <v>9.1709732943059175E-2</v>
      </c>
      <c r="N23" s="28">
        <v>9.7445793523664295E-2</v>
      </c>
      <c r="O23" s="22">
        <v>9.760969936454171E-2</v>
      </c>
    </row>
    <row r="24" spans="2:15" x14ac:dyDescent="0.35">
      <c r="B24" s="16">
        <v>2042</v>
      </c>
      <c r="C24" s="21">
        <v>0.10252087141383112</v>
      </c>
      <c r="D24" s="28">
        <v>2.336127119391947E-2</v>
      </c>
      <c r="E24" s="28">
        <v>4.2286827241430812E-2</v>
      </c>
      <c r="F24" s="28">
        <v>1.3257160633074604E-2</v>
      </c>
      <c r="G24" s="28">
        <v>1.171242824089558E-2</v>
      </c>
      <c r="H24" s="28">
        <v>6.0327395693147703E-3</v>
      </c>
      <c r="I24" s="22">
        <v>5.8704445351958684E-3</v>
      </c>
      <c r="J24" s="28">
        <v>7.9159600219911655E-2</v>
      </c>
      <c r="K24" s="28">
        <v>6.023404417240031E-2</v>
      </c>
      <c r="L24" s="28">
        <v>8.9263710780756511E-2</v>
      </c>
      <c r="M24" s="28">
        <v>9.0808443172935543E-2</v>
      </c>
      <c r="N24" s="28">
        <v>9.648813184451635E-2</v>
      </c>
      <c r="O24" s="22">
        <v>9.6650426878635259E-2</v>
      </c>
    </row>
    <row r="25" spans="2:15" x14ac:dyDescent="0.35">
      <c r="B25" s="16">
        <v>2043</v>
      </c>
      <c r="C25" s="21">
        <v>0.10139462565394472</v>
      </c>
      <c r="D25" s="28">
        <v>2.3104635327828322E-2</v>
      </c>
      <c r="E25" s="28">
        <v>4.1822284175975707E-2</v>
      </c>
      <c r="F25" s="28">
        <v>1.3111523742310538E-2</v>
      </c>
      <c r="G25" s="28">
        <v>1.158376104891439E-2</v>
      </c>
      <c r="H25" s="28">
        <v>5.9664667483102169E-3</v>
      </c>
      <c r="I25" s="22">
        <v>5.8059546106055421E-3</v>
      </c>
      <c r="J25" s="28">
        <v>7.8289990326116402E-2</v>
      </c>
      <c r="K25" s="28">
        <v>5.9572341477969012E-2</v>
      </c>
      <c r="L25" s="28">
        <v>8.8283101911634188E-2</v>
      </c>
      <c r="M25" s="28">
        <v>8.9810864605030336E-2</v>
      </c>
      <c r="N25" s="28">
        <v>9.5428158905634497E-2</v>
      </c>
      <c r="O25" s="22">
        <v>9.558867104333918E-2</v>
      </c>
    </row>
    <row r="26" spans="2:15" x14ac:dyDescent="0.35">
      <c r="B26" s="16">
        <v>2044</v>
      </c>
      <c r="C26" s="21">
        <v>0.10053507667256972</v>
      </c>
      <c r="D26" s="28">
        <v>2.2908771241019067E-2</v>
      </c>
      <c r="E26" s="28">
        <v>4.1467745643677889E-2</v>
      </c>
      <c r="F26" s="28">
        <v>1.3000373897786811E-2</v>
      </c>
      <c r="G26" s="28">
        <v>1.1485562451642893E-2</v>
      </c>
      <c r="H26" s="28">
        <v>5.9158874362131332E-3</v>
      </c>
      <c r="I26" s="22">
        <v>5.7567360022299074E-3</v>
      </c>
      <c r="J26" s="28">
        <v>7.7626305431550663E-2</v>
      </c>
      <c r="K26" s="28">
        <v>5.9067331028891834E-2</v>
      </c>
      <c r="L26" s="28">
        <v>8.753470277478291E-2</v>
      </c>
      <c r="M26" s="28">
        <v>8.9049514220926829E-2</v>
      </c>
      <c r="N26" s="28">
        <v>9.4619189236356593E-2</v>
      </c>
      <c r="O26" s="22">
        <v>9.4778340670339814E-2</v>
      </c>
    </row>
    <row r="27" spans="2:15" x14ac:dyDescent="0.35">
      <c r="B27" s="16">
        <v>2045</v>
      </c>
      <c r="C27" s="21">
        <v>9.9650260795128551E-2</v>
      </c>
      <c r="D27" s="28">
        <v>2.270714962598078E-2</v>
      </c>
      <c r="E27" s="28">
        <v>4.1102785264061158E-2</v>
      </c>
      <c r="F27" s="28">
        <v>1.2885956744906954E-2</v>
      </c>
      <c r="G27" s="28">
        <v>1.1384477254765248E-2</v>
      </c>
      <c r="H27" s="28">
        <v>5.8638213185359745E-3</v>
      </c>
      <c r="I27" s="22">
        <v>5.7060705868784119E-3</v>
      </c>
      <c r="J27" s="28">
        <v>7.6943111169147774E-2</v>
      </c>
      <c r="K27" s="28">
        <v>5.8547475531067393E-2</v>
      </c>
      <c r="L27" s="28">
        <v>8.6764304050221591E-2</v>
      </c>
      <c r="M27" s="28">
        <v>8.8265783540363296E-2</v>
      </c>
      <c r="N27" s="28">
        <v>9.378643947659257E-2</v>
      </c>
      <c r="O27" s="22">
        <v>9.3944190208250136E-2</v>
      </c>
    </row>
    <row r="28" spans="2:15" x14ac:dyDescent="0.35">
      <c r="B28" s="16">
        <v>2046</v>
      </c>
      <c r="C28" s="21">
        <v>9.9467021851789128E-2</v>
      </c>
      <c r="D28" s="28">
        <v>2.2665395253533439E-2</v>
      </c>
      <c r="E28" s="28">
        <v>4.1027204619514951E-2</v>
      </c>
      <c r="F28" s="28">
        <v>1.28622617833583E-2</v>
      </c>
      <c r="G28" s="28">
        <v>1.1363543244497842E-2</v>
      </c>
      <c r="H28" s="28">
        <v>5.8530388036306825E-3</v>
      </c>
      <c r="I28" s="22">
        <v>5.6955781472538998E-3</v>
      </c>
      <c r="J28" s="28">
        <v>7.6801626598255693E-2</v>
      </c>
      <c r="K28" s="28">
        <v>5.8439817232274177E-2</v>
      </c>
      <c r="L28" s="28">
        <v>8.6604760068430833E-2</v>
      </c>
      <c r="M28" s="28">
        <v>8.8103478607291286E-2</v>
      </c>
      <c r="N28" s="28">
        <v>9.3613983048158447E-2</v>
      </c>
      <c r="O28" s="22">
        <v>9.3771443704535232E-2</v>
      </c>
    </row>
    <row r="29" spans="2:15" x14ac:dyDescent="0.35">
      <c r="B29" s="16">
        <v>2047</v>
      </c>
      <c r="C29" s="21">
        <v>9.9037481304807495E-2</v>
      </c>
      <c r="D29" s="28">
        <v>2.2567516518516476E-2</v>
      </c>
      <c r="E29" s="28">
        <v>4.0850031848225457E-2</v>
      </c>
      <c r="F29" s="28">
        <v>1.2806717112783191E-2</v>
      </c>
      <c r="G29" s="28">
        <v>1.1314470672603974E-2</v>
      </c>
      <c r="H29" s="28">
        <v>5.8277629137687909E-3</v>
      </c>
      <c r="I29" s="22">
        <v>5.6709822389095898E-3</v>
      </c>
      <c r="J29" s="28">
        <v>7.646996478629102E-2</v>
      </c>
      <c r="K29" s="28">
        <v>5.8187449456582038E-2</v>
      </c>
      <c r="L29" s="28">
        <v>8.6230764192024301E-2</v>
      </c>
      <c r="M29" s="28">
        <v>8.7723010632203516E-2</v>
      </c>
      <c r="N29" s="28">
        <v>9.3209718391038698E-2</v>
      </c>
      <c r="O29" s="22">
        <v>9.3366499065897904E-2</v>
      </c>
    </row>
    <row r="30" spans="2:15" x14ac:dyDescent="0.35">
      <c r="B30" s="16">
        <v>2048</v>
      </c>
      <c r="C30" s="21">
        <v>9.8781910205714668E-2</v>
      </c>
      <c r="D30" s="28">
        <v>2.2509279930464705E-2</v>
      </c>
      <c r="E30" s="28">
        <v>4.0744616328768773E-2</v>
      </c>
      <c r="F30" s="28">
        <v>1.2773668748414839E-2</v>
      </c>
      <c r="G30" s="28">
        <v>1.1285273123682556E-2</v>
      </c>
      <c r="H30" s="28">
        <v>5.8127240844942415E-3</v>
      </c>
      <c r="I30" s="22">
        <v>5.6563479898895305E-3</v>
      </c>
      <c r="J30" s="28">
        <v>7.627263027524997E-2</v>
      </c>
      <c r="K30" s="28">
        <v>5.8037293876945895E-2</v>
      </c>
      <c r="L30" s="28">
        <v>8.6008241457299822E-2</v>
      </c>
      <c r="M30" s="28">
        <v>8.7496637082032119E-2</v>
      </c>
      <c r="N30" s="28">
        <v>9.2969186121220432E-2</v>
      </c>
      <c r="O30" s="22">
        <v>9.3125562215825131E-2</v>
      </c>
    </row>
    <row r="31" spans="2:15" x14ac:dyDescent="0.35">
      <c r="B31" s="16">
        <v>2049</v>
      </c>
      <c r="C31" s="21">
        <v>9.8599918293165945E-2</v>
      </c>
      <c r="D31" s="28">
        <v>2.2467809716980189E-2</v>
      </c>
      <c r="E31" s="28">
        <v>4.0669550047540824E-2</v>
      </c>
      <c r="F31" s="28">
        <v>1.2750135042689304E-2</v>
      </c>
      <c r="G31" s="28">
        <v>1.1264481579612023E-2</v>
      </c>
      <c r="H31" s="28">
        <v>5.8020149498859714E-3</v>
      </c>
      <c r="I31" s="22">
        <v>5.6459269564576265E-3</v>
      </c>
      <c r="J31" s="28">
        <v>7.6132108576185756E-2</v>
      </c>
      <c r="K31" s="28">
        <v>5.793036824562512E-2</v>
      </c>
      <c r="L31" s="28">
        <v>8.5849783250476638E-2</v>
      </c>
      <c r="M31" s="28">
        <v>8.7335436713553927E-2</v>
      </c>
      <c r="N31" s="28">
        <v>9.2797903343279975E-2</v>
      </c>
      <c r="O31" s="22">
        <v>9.2953991336708314E-2</v>
      </c>
    </row>
    <row r="32" spans="2:15" x14ac:dyDescent="0.35">
      <c r="B32" s="51">
        <v>2050</v>
      </c>
      <c r="C32" s="52">
        <v>9.8292631507020112E-2</v>
      </c>
      <c r="D32" s="53">
        <v>2.2397788755916716E-2</v>
      </c>
      <c r="E32" s="53">
        <v>4.0542803336747937E-2</v>
      </c>
      <c r="F32" s="53">
        <v>1.2710399228623572E-2</v>
      </c>
      <c r="G32" s="53">
        <v>1.1229375806685253E-2</v>
      </c>
      <c r="H32" s="53">
        <v>5.7839329620102868E-3</v>
      </c>
      <c r="I32" s="54">
        <v>5.6283314170363303E-3</v>
      </c>
      <c r="J32" s="53">
        <v>7.5894842751103392E-2</v>
      </c>
      <c r="K32" s="53">
        <v>5.7749828170272174E-2</v>
      </c>
      <c r="L32" s="53">
        <v>8.5582232278396536E-2</v>
      </c>
      <c r="M32" s="53">
        <v>8.7063255700334852E-2</v>
      </c>
      <c r="N32" s="53">
        <v>9.2508698545009829E-2</v>
      </c>
      <c r="O32" s="54">
        <v>9.2664300089983775E-2</v>
      </c>
    </row>
    <row r="33" spans="2:15" x14ac:dyDescent="0.35">
      <c r="B33" s="16">
        <v>2051</v>
      </c>
      <c r="C33" s="21">
        <f t="shared" ref="C33:O36" si="0">MAX(0,C32*(1+C$53))</f>
        <v>9.8019325842160471E-2</v>
      </c>
      <c r="D33" s="28">
        <f t="shared" si="0"/>
        <v>2.2335511020002356E-2</v>
      </c>
      <c r="E33" s="28">
        <f t="shared" si="0"/>
        <v>4.0430072833440252E-2</v>
      </c>
      <c r="F33" s="28">
        <f t="shared" si="0"/>
        <v>1.2675057575250885E-2</v>
      </c>
      <c r="G33" s="28">
        <f t="shared" si="0"/>
        <v>1.1198152184184256E-2</v>
      </c>
      <c r="H33" s="28">
        <f t="shared" si="0"/>
        <v>5.7678505597035289E-3</v>
      </c>
      <c r="I33" s="22">
        <f t="shared" si="0"/>
        <v>5.6126816695791807E-3</v>
      </c>
      <c r="J33" s="28">
        <f t="shared" si="0"/>
        <v>7.5683814822158108E-2</v>
      </c>
      <c r="K33" s="28">
        <f t="shared" si="0"/>
        <v>5.7589253008720219E-2</v>
      </c>
      <c r="L33" s="28">
        <f t="shared" si="0"/>
        <v>8.5344268266909579E-2</v>
      </c>
      <c r="M33" s="28">
        <f t="shared" si="0"/>
        <v>8.6821173657976203E-2</v>
      </c>
      <c r="N33" s="28">
        <f t="shared" si="0"/>
        <v>9.2251475282456946E-2</v>
      </c>
      <c r="O33" s="22">
        <f t="shared" si="0"/>
        <v>9.2406644172581279E-2</v>
      </c>
    </row>
    <row r="34" spans="2:15" x14ac:dyDescent="0.35">
      <c r="B34" s="16">
        <v>2052</v>
      </c>
      <c r="C34" s="21">
        <f t="shared" si="0"/>
        <v>9.7746780112051776E-2</v>
      </c>
      <c r="D34" s="28">
        <f t="shared" si="0"/>
        <v>2.2273406449235363E-2</v>
      </c>
      <c r="E34" s="28">
        <f t="shared" si="0"/>
        <v>4.0317655780741056E-2</v>
      </c>
      <c r="F34" s="28">
        <f t="shared" si="0"/>
        <v>1.2639814190425128E-2</v>
      </c>
      <c r="G34" s="28">
        <f t="shared" si="0"/>
        <v>1.1167015379919541E-2</v>
      </c>
      <c r="H34" s="28">
        <f t="shared" si="0"/>
        <v>5.751812875007721E-3</v>
      </c>
      <c r="I34" s="22">
        <f t="shared" si="0"/>
        <v>5.5970754367229538E-3</v>
      </c>
      <c r="J34" s="28">
        <f t="shared" si="0"/>
        <v>7.5473373662816395E-2</v>
      </c>
      <c r="K34" s="28">
        <f t="shared" si="0"/>
        <v>5.742912433131072E-2</v>
      </c>
      <c r="L34" s="28">
        <f t="shared" si="0"/>
        <v>8.5106965921626643E-2</v>
      </c>
      <c r="M34" s="28">
        <f t="shared" si="0"/>
        <v>8.6579764732132233E-2</v>
      </c>
      <c r="N34" s="28">
        <f t="shared" si="0"/>
        <v>9.1994967237044062E-2</v>
      </c>
      <c r="O34" s="22">
        <f t="shared" si="0"/>
        <v>9.214970467532882E-2</v>
      </c>
    </row>
    <row r="35" spans="2:15" x14ac:dyDescent="0.35">
      <c r="B35" s="16">
        <v>2053</v>
      </c>
      <c r="C35" s="21">
        <f t="shared" si="0"/>
        <v>9.7474992203672242E-2</v>
      </c>
      <c r="D35" s="28">
        <f t="shared" si="0"/>
        <v>2.2211474562124755E-2</v>
      </c>
      <c r="E35" s="28">
        <f t="shared" si="0"/>
        <v>4.0205551307091365E-2</v>
      </c>
      <c r="F35" s="28">
        <f t="shared" si="0"/>
        <v>1.2604668800907607E-2</v>
      </c>
      <c r="G35" s="28">
        <f t="shared" si="0"/>
        <v>1.113596515249035E-2</v>
      </c>
      <c r="H35" s="28">
        <f t="shared" si="0"/>
        <v>5.7358197835841798E-3</v>
      </c>
      <c r="I35" s="22">
        <f t="shared" si="0"/>
        <v>5.5815125974739725E-3</v>
      </c>
      <c r="J35" s="28">
        <f t="shared" si="0"/>
        <v>7.5263517641547456E-2</v>
      </c>
      <c r="K35" s="28">
        <f t="shared" si="0"/>
        <v>5.7269440896580877E-2</v>
      </c>
      <c r="L35" s="28">
        <f t="shared" si="0"/>
        <v>8.4870323402764625E-2</v>
      </c>
      <c r="M35" s="28">
        <f t="shared" si="0"/>
        <v>8.6339027051181891E-2</v>
      </c>
      <c r="N35" s="28">
        <f t="shared" si="0"/>
        <v>9.1739172420088069E-2</v>
      </c>
      <c r="O35" s="22">
        <f t="shared" si="0"/>
        <v>9.1893479606198272E-2</v>
      </c>
    </row>
    <row r="36" spans="2:15" x14ac:dyDescent="0.35">
      <c r="B36" s="16">
        <v>2054</v>
      </c>
      <c r="C36" s="21">
        <f t="shared" si="0"/>
        <v>9.7203960009875398E-2</v>
      </c>
      <c r="D36" s="28">
        <f t="shared" si="0"/>
        <v>2.2149714878518349E-2</v>
      </c>
      <c r="E36" s="28">
        <f t="shared" si="0"/>
        <v>4.0093758543355576E-2</v>
      </c>
      <c r="F36" s="28">
        <f t="shared" si="0"/>
        <v>1.2569621134219371E-2</v>
      </c>
      <c r="G36" s="28">
        <f t="shared" si="0"/>
        <v>1.1105001261167145E-2</v>
      </c>
      <c r="H36" s="28">
        <f t="shared" si="0"/>
        <v>5.7198711614399496E-3</v>
      </c>
      <c r="I36" s="22">
        <f t="shared" si="0"/>
        <v>5.5659930311749853E-3</v>
      </c>
      <c r="J36" s="28">
        <f t="shared" si="0"/>
        <v>7.5054245131357E-2</v>
      </c>
      <c r="K36" s="28">
        <f t="shared" si="0"/>
        <v>5.7110201466519815E-2</v>
      </c>
      <c r="L36" s="28">
        <f t="shared" si="0"/>
        <v>8.4634338875656009E-2</v>
      </c>
      <c r="M36" s="28">
        <f t="shared" si="0"/>
        <v>8.6098958748708251E-2</v>
      </c>
      <c r="N36" s="28">
        <f t="shared" si="0"/>
        <v>9.1484088848435452E-2</v>
      </c>
      <c r="O36" s="22">
        <f t="shared" si="0"/>
        <v>9.1637966978700414E-2</v>
      </c>
    </row>
    <row r="37" spans="2:15" x14ac:dyDescent="0.35">
      <c r="B37" s="16">
        <v>2055</v>
      </c>
      <c r="C37" s="21">
        <f t="shared" ref="C37:C42" si="1">MAX(0,C36*(1+C$53))</f>
        <v>9.6933681429373753E-2</v>
      </c>
      <c r="D37" s="28">
        <f t="shared" ref="D37:D42" si="2">MAX(0,D36*(1+D$53))</f>
        <v>2.2088126919599042E-2</v>
      </c>
      <c r="E37" s="28">
        <f t="shared" ref="E37:E42" si="3">MAX(0,E36*(1+E$53))</f>
        <v>3.9982276622814755E-2</v>
      </c>
      <c r="F37" s="28">
        <f t="shared" ref="F37:F42" si="4">MAX(0,F36*(1+F$53))</f>
        <v>1.2534670918639109E-2</v>
      </c>
      <c r="G37" s="28">
        <f t="shared" ref="G37:G42" si="5">MAX(0,G36*(1+G$53))</f>
        <v>1.1074123465889747E-2</v>
      </c>
      <c r="H37" s="28">
        <f t="shared" ref="H37:H42" si="6">MAX(0,H36*(1+H$53))</f>
        <v>5.7039668849268397E-3</v>
      </c>
      <c r="I37" s="22">
        <f t="shared" ref="I37:I42" si="7">MAX(0,I36*(1+I$53))</f>
        <v>5.5505166175042336E-3</v>
      </c>
      <c r="J37" s="28">
        <f t="shared" ref="J37:J42" si="8">MAX(0,J36*(1+J$53))</f>
        <v>7.4845554509774648E-2</v>
      </c>
      <c r="K37" s="28">
        <f t="shared" ref="K37:K42" si="9">MAX(0,K36*(1+K$53))</f>
        <v>5.695140480655899E-2</v>
      </c>
      <c r="L37" s="28">
        <f t="shared" ref="L37:L42" si="10">MAX(0,L36*(1+L$53))</f>
        <v>8.4399010510734618E-2</v>
      </c>
      <c r="M37" s="28">
        <f t="shared" ref="M37:M42" si="11">MAX(0,M36*(1+M$53))</f>
        <v>8.5859557963484004E-2</v>
      </c>
      <c r="N37" s="28">
        <f t="shared" ref="N37:N42" si="12">MAX(0,N36*(1+N$53))</f>
        <v>9.1229714544446908E-2</v>
      </c>
      <c r="O37" s="22">
        <f t="shared" ref="O37:O42" si="13">MAX(0,O36*(1+O$53))</f>
        <v>9.1383164811869519E-2</v>
      </c>
    </row>
    <row r="38" spans="2:15" x14ac:dyDescent="0.35">
      <c r="B38" s="16">
        <v>2056</v>
      </c>
      <c r="C38" s="21">
        <f t="shared" si="1"/>
        <v>9.6664154366722516E-2</v>
      </c>
      <c r="D38" s="28">
        <f t="shared" si="2"/>
        <v>2.2026710207881096E-2</v>
      </c>
      <c r="E38" s="28">
        <f t="shared" si="3"/>
        <v>3.9871104681159904E-2</v>
      </c>
      <c r="F38" s="28">
        <f t="shared" si="4"/>
        <v>1.2499817883201036E-2</v>
      </c>
      <c r="G38" s="28">
        <f t="shared" si="5"/>
        <v>1.1043331527265471E-2</v>
      </c>
      <c r="H38" s="28">
        <f t="shared" si="6"/>
        <v>5.6881068307404687E-3</v>
      </c>
      <c r="I38" s="22">
        <f t="shared" si="7"/>
        <v>5.5350832364745159E-3</v>
      </c>
      <c r="J38" s="28">
        <f t="shared" si="8"/>
        <v>7.4637444158841354E-2</v>
      </c>
      <c r="K38" s="28">
        <f t="shared" si="9"/>
        <v>5.6793049685562605E-2</v>
      </c>
      <c r="L38" s="28">
        <f t="shared" si="10"/>
        <v>8.4164336483521451E-2</v>
      </c>
      <c r="M38" s="28">
        <f t="shared" si="11"/>
        <v>8.5620822839457045E-2</v>
      </c>
      <c r="N38" s="28">
        <f t="shared" si="12"/>
        <v>9.0976047535982041E-2</v>
      </c>
      <c r="O38" s="22">
        <f t="shared" si="13"/>
        <v>9.1129071130247999E-2</v>
      </c>
    </row>
    <row r="39" spans="2:15" x14ac:dyDescent="0.35">
      <c r="B39" s="16">
        <v>2057</v>
      </c>
      <c r="C39" s="21">
        <f t="shared" si="1"/>
        <v>9.6395376732303348E-2</v>
      </c>
      <c r="D39" s="28">
        <f t="shared" si="2"/>
        <v>2.1965464267206431E-2</v>
      </c>
      <c r="E39" s="28">
        <f t="shared" si="3"/>
        <v>3.9760241856485252E-2</v>
      </c>
      <c r="F39" s="28">
        <f t="shared" si="4"/>
        <v>1.2465061757692802E-2</v>
      </c>
      <c r="G39" s="28">
        <f t="shared" si="5"/>
        <v>1.1012625206567268E-2</v>
      </c>
      <c r="H39" s="28">
        <f t="shared" si="6"/>
        <v>5.6722908759193067E-3</v>
      </c>
      <c r="I39" s="22">
        <f t="shared" si="7"/>
        <v>5.5196927684322593E-3</v>
      </c>
      <c r="J39" s="28">
        <f t="shared" si="8"/>
        <v>7.4429912465096837E-2</v>
      </c>
      <c r="K39" s="28">
        <f t="shared" si="9"/>
        <v>5.6635134875818081E-2</v>
      </c>
      <c r="L39" s="28">
        <f t="shared" si="10"/>
        <v>8.3930314974610523E-2</v>
      </c>
      <c r="M39" s="28">
        <f t="shared" si="11"/>
        <v>8.5382751525736073E-2</v>
      </c>
      <c r="N39" s="28">
        <f t="shared" si="12"/>
        <v>9.0723085856384028E-2</v>
      </c>
      <c r="O39" s="22">
        <f t="shared" si="13"/>
        <v>9.0875683963871079E-2</v>
      </c>
    </row>
    <row r="40" spans="2:15" x14ac:dyDescent="0.35">
      <c r="B40" s="16">
        <v>2058</v>
      </c>
      <c r="C40" s="21">
        <f t="shared" si="1"/>
        <v>9.6127346442308151E-2</v>
      </c>
      <c r="D40" s="28">
        <f t="shared" si="2"/>
        <v>2.1904388622740949E-2</v>
      </c>
      <c r="E40" s="28">
        <f t="shared" si="3"/>
        <v>3.9649687289281602E-2</v>
      </c>
      <c r="F40" s="28">
        <f t="shared" si="4"/>
        <v>1.2430402272653383E-2</v>
      </c>
      <c r="G40" s="28">
        <f t="shared" si="5"/>
        <v>1.0982004265731883E-2</v>
      </c>
      <c r="H40" s="28">
        <f t="shared" si="6"/>
        <v>5.6565188978437205E-3</v>
      </c>
      <c r="I40" s="22">
        <f t="shared" si="7"/>
        <v>5.5043450940565905E-3</v>
      </c>
      <c r="J40" s="28">
        <f t="shared" si="8"/>
        <v>7.4222957819567115E-2</v>
      </c>
      <c r="K40" s="28">
        <f t="shared" si="9"/>
        <v>5.6477659153026535E-2</v>
      </c>
      <c r="L40" s="28">
        <f t="shared" si="10"/>
        <v>8.3696944169654744E-2</v>
      </c>
      <c r="M40" s="28">
        <f t="shared" si="11"/>
        <v>8.5145342176576266E-2</v>
      </c>
      <c r="N40" s="28">
        <f t="shared" si="12"/>
        <v>9.0470827544464422E-2</v>
      </c>
      <c r="O40" s="22">
        <f t="shared" si="13"/>
        <v>9.0623001348251547E-2</v>
      </c>
    </row>
    <row r="41" spans="2:15" x14ac:dyDescent="0.35">
      <c r="B41" s="16">
        <v>2059</v>
      </c>
      <c r="C41" s="21">
        <f t="shared" si="1"/>
        <v>9.5860061418722928E-2</v>
      </c>
      <c r="D41" s="28">
        <f t="shared" si="2"/>
        <v>2.1843482800970836E-2</v>
      </c>
      <c r="E41" s="28">
        <f t="shared" si="3"/>
        <v>3.9539440122429631E-2</v>
      </c>
      <c r="F41" s="28">
        <f t="shared" si="4"/>
        <v>1.2395839159371003E-2</v>
      </c>
      <c r="G41" s="28">
        <f t="shared" si="5"/>
        <v>1.0951468467357995E-2</v>
      </c>
      <c r="H41" s="28">
        <f t="shared" si="6"/>
        <v>5.6407907742350256E-3</v>
      </c>
      <c r="I41" s="22">
        <f t="shared" si="7"/>
        <v>5.4890400943584132E-3</v>
      </c>
      <c r="J41" s="28">
        <f t="shared" si="8"/>
        <v>7.4016578617751988E-2</v>
      </c>
      <c r="K41" s="28">
        <f t="shared" si="9"/>
        <v>5.6320621296293283E-2</v>
      </c>
      <c r="L41" s="28">
        <f t="shared" si="10"/>
        <v>8.3464222259351892E-2</v>
      </c>
      <c r="M41" s="28">
        <f t="shared" si="11"/>
        <v>8.4908592951364922E-2</v>
      </c>
      <c r="N41" s="28">
        <f t="shared" si="12"/>
        <v>9.0219270644487884E-2</v>
      </c>
      <c r="O41" s="22">
        <f t="shared" si="13"/>
        <v>9.0371021324364503E-2</v>
      </c>
    </row>
    <row r="42" spans="2:15" ht="18" thickBot="1" x14ac:dyDescent="0.4">
      <c r="B42" s="16">
        <v>2060</v>
      </c>
      <c r="C42" s="21">
        <f t="shared" si="1"/>
        <v>9.5593519589311643E-2</v>
      </c>
      <c r="D42" s="28">
        <f t="shared" si="2"/>
        <v>2.1782746329698895E-2</v>
      </c>
      <c r="E42" s="28">
        <f t="shared" si="3"/>
        <v>3.9429499501193267E-2</v>
      </c>
      <c r="F42" s="28">
        <f t="shared" si="4"/>
        <v>1.2361372149881049E-2</v>
      </c>
      <c r="G42" s="28">
        <f t="shared" si="5"/>
        <v>1.092101757470439E-2</v>
      </c>
      <c r="H42" s="28">
        <f t="shared" si="6"/>
        <v>5.6251063831545371E-3</v>
      </c>
      <c r="I42" s="22">
        <f t="shared" si="7"/>
        <v>5.4737776506794816E-3</v>
      </c>
      <c r="J42" s="28">
        <f t="shared" si="8"/>
        <v>7.3810773259612633E-2</v>
      </c>
      <c r="K42" s="28">
        <f t="shared" si="9"/>
        <v>5.6164020088118362E-2</v>
      </c>
      <c r="L42" s="28">
        <f t="shared" si="10"/>
        <v>8.3232147439430568E-2</v>
      </c>
      <c r="M42" s="28">
        <f t="shared" si="11"/>
        <v>8.4672502014607243E-2</v>
      </c>
      <c r="N42" s="28">
        <f t="shared" si="12"/>
        <v>8.9968413206157088E-2</v>
      </c>
      <c r="O42" s="22">
        <f t="shared" si="13"/>
        <v>9.0119741938632147E-2</v>
      </c>
    </row>
    <row r="43" spans="2:15" ht="35.25" thickBot="1" x14ac:dyDescent="0.4">
      <c r="B43" s="2" t="s">
        <v>40</v>
      </c>
      <c r="C43" s="23">
        <f>-PMT($E$45,15,(NPV($E$45,C$7:C$20)+IF(C$6="-",,C$6)),,1)</f>
        <v>0.12105184594291574</v>
      </c>
      <c r="D43" s="23">
        <f t="shared" ref="D43:O43" si="14">-PMT($E$45,15,(NPV($E$45,D$7:D$20)+IF(D$6="-",,D$6)),,1)</f>
        <v>2.7583895479993931E-2</v>
      </c>
      <c r="E43" s="23">
        <f t="shared" si="14"/>
        <v>4.9930306151824054E-2</v>
      </c>
      <c r="F43" s="23">
        <f t="shared" si="14"/>
        <v>1.5653434705188526E-2</v>
      </c>
      <c r="G43" s="23">
        <f t="shared" si="14"/>
        <v>1.3829487005736376E-2</v>
      </c>
      <c r="H43" s="23">
        <f t="shared" si="14"/>
        <v>7.1231764896986793E-3</v>
      </c>
      <c r="I43" s="24">
        <f t="shared" si="14"/>
        <v>6.9315461104741544E-3</v>
      </c>
      <c r="J43" s="23">
        <f t="shared" si="14"/>
        <v>9.346795046292182E-2</v>
      </c>
      <c r="K43" s="23">
        <f t="shared" si="14"/>
        <v>7.1121539791091676E-2</v>
      </c>
      <c r="L43" s="23">
        <f t="shared" si="14"/>
        <v>0.10539841123772724</v>
      </c>
      <c r="M43" s="23">
        <f t="shared" si="14"/>
        <v>0.10722235893717934</v>
      </c>
      <c r="N43" s="23">
        <f t="shared" si="14"/>
        <v>0.11392866945321706</v>
      </c>
      <c r="O43" s="24">
        <f t="shared" si="14"/>
        <v>0.11412029983244158</v>
      </c>
    </row>
    <row r="45" spans="2:15" x14ac:dyDescent="0.35">
      <c r="B45" t="s">
        <v>25</v>
      </c>
      <c r="E45" s="12">
        <f>Library!$D$4</f>
        <v>1.7417569631690499E-2</v>
      </c>
    </row>
    <row r="47" spans="2:15" x14ac:dyDescent="0.35">
      <c r="B47" t="s">
        <v>26</v>
      </c>
      <c r="C47" s="29" cm="1">
        <f t="array" ref="C47:C52">TREND(C27:C32)</f>
        <v>9.9660467913092757E-2</v>
      </c>
      <c r="D47" s="29" cm="1">
        <f t="array" ref="D47:D52">TREND(D27:D32)</f>
        <v>2.2709475506043846E-2</v>
      </c>
      <c r="E47" s="29" cm="1">
        <f t="array" ref="E47:E52">TREND(E27:E32)</f>
        <v>4.1106995398329745E-2</v>
      </c>
      <c r="F47" s="29" cm="1">
        <f t="array" ref="F47:F52">TREND(F27:F32)</f>
        <v>1.2887276645924043E-2</v>
      </c>
      <c r="G47" s="29" cm="1">
        <f t="array" ref="G47:G52">TREND(G27:G32)</f>
        <v>1.1385643360115829E-2</v>
      </c>
      <c r="H47" s="29" cm="1">
        <f t="array" ref="H47:H52">TREND(H27:H32)</f>
        <v>5.8644219463260235E-3</v>
      </c>
      <c r="I47" s="29" cm="1">
        <f t="array" ref="I47:I52">TREND(I27:I32)</f>
        <v>5.7066550563532291E-3</v>
      </c>
      <c r="J47" s="29" cm="1">
        <f t="array" ref="J47:J52">TREND(J27:J32)</f>
        <v>7.6950992407048904E-2</v>
      </c>
      <c r="K47" s="29" cm="1">
        <f t="array" ref="K47:K52">TREND(K27:K32)</f>
        <v>5.8553472514763005E-2</v>
      </c>
      <c r="L47" s="29" cm="1">
        <f t="array" ref="L47:L52">TREND(L27:L32)</f>
        <v>8.6773191267168703E-2</v>
      </c>
      <c r="M47" s="29" cm="1">
        <f t="array" ref="M47:M52">TREND(M27:M32)</f>
        <v>8.8274824552976916E-2</v>
      </c>
      <c r="N47" s="29" cm="1">
        <f t="array" ref="N47:N52">TREND(N27:N32)</f>
        <v>9.3796045966766717E-2</v>
      </c>
      <c r="O47" s="29" cm="1">
        <f t="array" ref="O47:O52">TREND(O27:O32)</f>
        <v>9.395381285673951E-2</v>
      </c>
    </row>
    <row r="48" spans="2:15" x14ac:dyDescent="0.35">
      <c r="B48" t="s">
        <v>27</v>
      </c>
      <c r="C48" s="29">
        <v>9.9384895678364046E-2</v>
      </c>
      <c r="D48" s="29">
        <v>2.2646681290385794E-2</v>
      </c>
      <c r="E48" s="29">
        <v>4.0993330001988453E-2</v>
      </c>
      <c r="F48" s="29">
        <v>1.2851641898272837E-2</v>
      </c>
      <c r="G48" s="29">
        <v>1.135416079485929E-2</v>
      </c>
      <c r="H48" s="29">
        <v>5.8482061699506767E-3</v>
      </c>
      <c r="I48" s="29">
        <v>5.6908755229069631E-3</v>
      </c>
      <c r="J48" s="29">
        <v>7.6738214387978246E-2</v>
      </c>
      <c r="K48" s="29">
        <v>5.8391565676375594E-2</v>
      </c>
      <c r="L48" s="29">
        <v>8.6533253780091218E-2</v>
      </c>
      <c r="M48" s="29">
        <v>8.8030734883504755E-2</v>
      </c>
      <c r="N48" s="29">
        <v>9.3536689508413373E-2</v>
      </c>
      <c r="O48" s="29">
        <v>9.3694020155457081E-2</v>
      </c>
    </row>
    <row r="49" spans="2:15" x14ac:dyDescent="0.35">
      <c r="B49" t="s">
        <v>28</v>
      </c>
      <c r="C49" s="29">
        <v>9.910932344363535E-2</v>
      </c>
      <c r="D49" s="29">
        <v>2.2583887074727738E-2</v>
      </c>
      <c r="E49" s="29">
        <v>4.0879664605647167E-2</v>
      </c>
      <c r="F49" s="29">
        <v>1.2816007150621629E-2</v>
      </c>
      <c r="G49" s="29">
        <v>1.1322678229602753E-2</v>
      </c>
      <c r="H49" s="29">
        <v>5.8319903935753308E-3</v>
      </c>
      <c r="I49" s="29">
        <v>5.6750959894606981E-3</v>
      </c>
      <c r="J49" s="29">
        <v>7.6525436368907601E-2</v>
      </c>
      <c r="K49" s="29">
        <v>5.8229658837988182E-2</v>
      </c>
      <c r="L49" s="29">
        <v>8.6293316293013719E-2</v>
      </c>
      <c r="M49" s="29">
        <v>8.7786645214032594E-2</v>
      </c>
      <c r="N49" s="29">
        <v>9.3277333050060016E-2</v>
      </c>
      <c r="O49" s="29">
        <v>9.3434227454174637E-2</v>
      </c>
    </row>
    <row r="50" spans="2:15" x14ac:dyDescent="0.35">
      <c r="B50" t="s">
        <v>29</v>
      </c>
      <c r="C50" s="29">
        <v>9.8833751208906639E-2</v>
      </c>
      <c r="D50" s="29">
        <v>2.2521092859069686E-2</v>
      </c>
      <c r="E50" s="29">
        <v>4.0765999209305875E-2</v>
      </c>
      <c r="F50" s="29">
        <v>1.2780372402970423E-2</v>
      </c>
      <c r="G50" s="29">
        <v>1.1291195664346214E-2</v>
      </c>
      <c r="H50" s="29">
        <v>5.8157746171999839E-3</v>
      </c>
      <c r="I50" s="29">
        <v>5.659316456014433E-3</v>
      </c>
      <c r="J50" s="29">
        <v>7.6312658349836943E-2</v>
      </c>
      <c r="K50" s="29">
        <v>5.8067751999600771E-2</v>
      </c>
      <c r="L50" s="29">
        <v>8.605337880593622E-2</v>
      </c>
      <c r="M50" s="29">
        <v>8.7542555544560433E-2</v>
      </c>
      <c r="N50" s="29">
        <v>9.3017976591706658E-2</v>
      </c>
      <c r="O50" s="29">
        <v>9.3174434752892207E-2</v>
      </c>
    </row>
    <row r="51" spans="2:15" x14ac:dyDescent="0.35">
      <c r="B51" t="s">
        <v>30</v>
      </c>
      <c r="C51" s="29">
        <v>9.8558178974177943E-2</v>
      </c>
      <c r="D51" s="29">
        <v>2.2458298643411635E-2</v>
      </c>
      <c r="E51" s="29">
        <v>4.0652333812964583E-2</v>
      </c>
      <c r="F51" s="29">
        <v>1.2744737655319215E-2</v>
      </c>
      <c r="G51" s="29">
        <v>1.1259713099089675E-2</v>
      </c>
      <c r="H51" s="29">
        <v>5.799558840824638E-3</v>
      </c>
      <c r="I51" s="29">
        <v>5.643536922568167E-3</v>
      </c>
      <c r="J51" s="29">
        <v>7.6099880330766298E-2</v>
      </c>
      <c r="K51" s="29">
        <v>5.790584516121336E-2</v>
      </c>
      <c r="L51" s="29">
        <v>8.5813441318858721E-2</v>
      </c>
      <c r="M51" s="29">
        <v>8.7298465875088258E-2</v>
      </c>
      <c r="N51" s="29">
        <v>9.2758620133353301E-2</v>
      </c>
      <c r="O51" s="29">
        <v>9.2914642051609764E-2</v>
      </c>
    </row>
    <row r="52" spans="2:15" x14ac:dyDescent="0.35">
      <c r="B52" t="s">
        <v>31</v>
      </c>
      <c r="C52" s="29">
        <v>9.8282606739449246E-2</v>
      </c>
      <c r="D52" s="29">
        <v>2.2395504427753583E-2</v>
      </c>
      <c r="E52" s="29">
        <v>4.0538668416623291E-2</v>
      </c>
      <c r="F52" s="29">
        <v>1.2709102907668008E-2</v>
      </c>
      <c r="G52" s="29">
        <v>1.1228230533833136E-2</v>
      </c>
      <c r="H52" s="29">
        <v>5.7833430644492912E-3</v>
      </c>
      <c r="I52" s="29">
        <v>5.627757389121902E-3</v>
      </c>
      <c r="J52" s="29">
        <v>7.5887102311695639E-2</v>
      </c>
      <c r="K52" s="29">
        <v>5.7743938322825948E-2</v>
      </c>
      <c r="L52" s="29">
        <v>8.5573503831781236E-2</v>
      </c>
      <c r="M52" s="29">
        <v>8.7054376205616096E-2</v>
      </c>
      <c r="N52" s="29">
        <v>9.2499263674999957E-2</v>
      </c>
      <c r="O52" s="29">
        <v>9.265484935032732E-2</v>
      </c>
    </row>
    <row r="53" spans="2:15" x14ac:dyDescent="0.35">
      <c r="B53" t="s">
        <v>32</v>
      </c>
      <c r="C53" s="30">
        <f>IFERROR((C52/C47)^(1/5)-1,0)</f>
        <v>-2.7805305511646727E-3</v>
      </c>
      <c r="D53" s="30">
        <f t="shared" ref="D53:O53" si="15">IFERROR((D52/D47)^(1/5)-1,0)</f>
        <v>-2.7805305511646727E-3</v>
      </c>
      <c r="E53" s="30">
        <f t="shared" si="15"/>
        <v>-2.7805305511646727E-3</v>
      </c>
      <c r="F53" s="30">
        <f t="shared" si="15"/>
        <v>-2.7805305511646727E-3</v>
      </c>
      <c r="G53" s="30">
        <f t="shared" si="15"/>
        <v>-2.7805305511646727E-3</v>
      </c>
      <c r="H53" s="30">
        <f t="shared" si="15"/>
        <v>-2.7805305511646727E-3</v>
      </c>
      <c r="I53" s="30">
        <f t="shared" si="15"/>
        <v>-2.7805305511646727E-3</v>
      </c>
      <c r="J53" s="30">
        <f t="shared" si="15"/>
        <v>-2.7805305511647838E-3</v>
      </c>
      <c r="K53" s="30">
        <f t="shared" si="15"/>
        <v>-2.7805305511646727E-3</v>
      </c>
      <c r="L53" s="30">
        <f t="shared" si="15"/>
        <v>-2.7805305511646727E-3</v>
      </c>
      <c r="M53" s="30">
        <f t="shared" si="15"/>
        <v>-2.7805305511646727E-3</v>
      </c>
      <c r="N53" s="30">
        <f t="shared" si="15"/>
        <v>-2.7805305511646727E-3</v>
      </c>
      <c r="O53" s="30">
        <f t="shared" si="15"/>
        <v>-2.7805305511646727E-3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0946-000D-4E08-B14F-7344D48EA269}">
  <dimension ref="B2:O77"/>
  <sheetViews>
    <sheetView zoomScale="85" zoomScaleNormal="85" workbookViewId="0">
      <selection activeCell="C47" sqref="C47:O52"/>
    </sheetView>
  </sheetViews>
  <sheetFormatPr defaultRowHeight="17.25" x14ac:dyDescent="0.35"/>
  <cols>
    <col min="2" max="2" width="12" customWidth="1"/>
  </cols>
  <sheetData>
    <row r="2" spans="2:15" ht="21.75" x14ac:dyDescent="0.45">
      <c r="B2" s="1" t="s">
        <v>44</v>
      </c>
    </row>
    <row r="3" spans="2:15" ht="18" thickBot="1" x14ac:dyDescent="0.4"/>
    <row r="4" spans="2:15" ht="18" thickBot="1" x14ac:dyDescent="0.4">
      <c r="B4" s="75" t="s">
        <v>0</v>
      </c>
      <c r="C4" s="77" t="s">
        <v>12</v>
      </c>
      <c r="D4" s="78"/>
      <c r="E4" s="78"/>
      <c r="F4" s="78"/>
      <c r="G4" s="78"/>
      <c r="H4" s="78"/>
      <c r="I4" s="79"/>
      <c r="J4" s="80" t="s">
        <v>13</v>
      </c>
      <c r="K4" s="81"/>
      <c r="L4" s="81"/>
      <c r="M4" s="81"/>
      <c r="N4" s="81"/>
      <c r="O4" s="82"/>
    </row>
    <row r="5" spans="2:15" ht="18" thickBot="1" x14ac:dyDescent="0.4">
      <c r="B5" s="76"/>
      <c r="C5" s="25" t="s">
        <v>36</v>
      </c>
      <c r="D5" s="26" t="s">
        <v>14</v>
      </c>
      <c r="E5" s="26" t="s">
        <v>15</v>
      </c>
      <c r="F5" s="26" t="s">
        <v>16</v>
      </c>
      <c r="G5" s="26" t="s">
        <v>17</v>
      </c>
      <c r="H5" s="26" t="s">
        <v>18</v>
      </c>
      <c r="I5" s="27" t="s">
        <v>19</v>
      </c>
      <c r="J5" s="26" t="s">
        <v>14</v>
      </c>
      <c r="K5" s="26" t="s">
        <v>15</v>
      </c>
      <c r="L5" s="26" t="s">
        <v>16</v>
      </c>
      <c r="M5" s="26" t="s">
        <v>17</v>
      </c>
      <c r="N5" s="26" t="s">
        <v>18</v>
      </c>
      <c r="O5" s="27" t="s">
        <v>19</v>
      </c>
    </row>
    <row r="6" spans="2:15" x14ac:dyDescent="0.35">
      <c r="B6" s="17">
        <v>2024</v>
      </c>
      <c r="C6" s="18">
        <v>0.17750945028314835</v>
      </c>
      <c r="D6" s="19">
        <v>4.0448801793824221E-2</v>
      </c>
      <c r="E6" s="19">
        <v>7.32173981193079E-2</v>
      </c>
      <c r="F6" s="19">
        <v>2.2954070364788057E-2</v>
      </c>
      <c r="G6" s="19">
        <v>2.02794481733376E-2</v>
      </c>
      <c r="H6" s="19">
        <v>1.0445368536986421E-2</v>
      </c>
      <c r="I6" s="20">
        <v>1.016436329490413E-2</v>
      </c>
      <c r="J6" s="19">
        <v>0.13706064848932414</v>
      </c>
      <c r="K6" s="19">
        <v>0.10429205216384045</v>
      </c>
      <c r="L6" s="19">
        <v>0.1545553799183603</v>
      </c>
      <c r="M6" s="19">
        <v>0.15723000210981075</v>
      </c>
      <c r="N6" s="19">
        <v>0.16706408174616194</v>
      </c>
      <c r="O6" s="20">
        <v>0.16734508698824421</v>
      </c>
    </row>
    <row r="7" spans="2:15" x14ac:dyDescent="0.35">
      <c r="B7" s="16">
        <v>2025</v>
      </c>
      <c r="C7" s="21">
        <v>0.16223342271891375</v>
      </c>
      <c r="D7" s="28">
        <v>3.6967877199910466E-2</v>
      </c>
      <c r="E7" s="28">
        <v>6.6916488561715379E-2</v>
      </c>
      <c r="F7" s="28">
        <v>2.09786994138637E-2</v>
      </c>
      <c r="G7" s="28">
        <v>1.8534248642894453E-2</v>
      </c>
      <c r="H7" s="28">
        <v>9.5464657606267895E-3</v>
      </c>
      <c r="I7" s="22">
        <v>9.2896431399029505E-3</v>
      </c>
      <c r="J7" s="28">
        <v>0.12526554551900329</v>
      </c>
      <c r="K7" s="28">
        <v>9.5316934157198371E-2</v>
      </c>
      <c r="L7" s="28">
        <v>0.14125472330505004</v>
      </c>
      <c r="M7" s="28">
        <v>0.14369917407601929</v>
      </c>
      <c r="N7" s="28">
        <v>0.15268695695828696</v>
      </c>
      <c r="O7" s="22">
        <v>0.15294377957901079</v>
      </c>
    </row>
    <row r="8" spans="2:15" x14ac:dyDescent="0.35">
      <c r="B8" s="16">
        <v>2026</v>
      </c>
      <c r="C8" s="21">
        <v>0.15846117353935618</v>
      </c>
      <c r="D8" s="28">
        <v>3.6108300658281543E-2</v>
      </c>
      <c r="E8" s="28">
        <v>6.5360547345378217E-2</v>
      </c>
      <c r="F8" s="28">
        <v>2.0490903000979992E-2</v>
      </c>
      <c r="G8" s="28">
        <v>1.8103290563695126E-2</v>
      </c>
      <c r="H8" s="28">
        <v>9.3244914779563644E-3</v>
      </c>
      <c r="I8" s="22">
        <v>9.0736404930648971E-3</v>
      </c>
      <c r="J8" s="28">
        <v>0.12235287288107463</v>
      </c>
      <c r="K8" s="28">
        <v>9.3100626193977964E-2</v>
      </c>
      <c r="L8" s="28">
        <v>0.13797027053837618</v>
      </c>
      <c r="M8" s="28">
        <v>0.14035788297566104</v>
      </c>
      <c r="N8" s="28">
        <v>0.14913668206139982</v>
      </c>
      <c r="O8" s="22">
        <v>0.14938753304629129</v>
      </c>
    </row>
    <row r="9" spans="2:15" x14ac:dyDescent="0.35">
      <c r="B9" s="16">
        <v>2027</v>
      </c>
      <c r="C9" s="21">
        <v>0.15573287898469157</v>
      </c>
      <c r="D9" s="28">
        <v>3.5486608430060636E-2</v>
      </c>
      <c r="E9" s="28">
        <v>6.4235206535201747E-2</v>
      </c>
      <c r="F9" s="28">
        <v>2.0138102262293997E-2</v>
      </c>
      <c r="G9" s="28">
        <v>1.7791598380914635E-2</v>
      </c>
      <c r="H9" s="28">
        <v>9.1639476756096884E-3</v>
      </c>
      <c r="I9" s="22">
        <v>8.9174157006108347E-3</v>
      </c>
      <c r="J9" s="28">
        <v>0.12024627055463094</v>
      </c>
      <c r="K9" s="28">
        <v>9.1497672449489822E-2</v>
      </c>
      <c r="L9" s="28">
        <v>0.13559477672239756</v>
      </c>
      <c r="M9" s="28">
        <v>0.13794128060377694</v>
      </c>
      <c r="N9" s="28">
        <v>0.14656893130908188</v>
      </c>
      <c r="O9" s="22">
        <v>0.14681546328408074</v>
      </c>
    </row>
    <row r="10" spans="2:15" x14ac:dyDescent="0.35">
      <c r="B10" s="16">
        <v>2028</v>
      </c>
      <c r="C10" s="21">
        <v>0.1533795279051979</v>
      </c>
      <c r="D10" s="28">
        <v>3.4950353987190784E-2</v>
      </c>
      <c r="E10" s="28">
        <v>6.3264518818987522E-2</v>
      </c>
      <c r="F10" s="28">
        <v>1.9833786147374025E-2</v>
      </c>
      <c r="G10" s="28">
        <v>1.7522741364152234E-2</v>
      </c>
      <c r="H10" s="28">
        <v>9.0254670522794036E-3</v>
      </c>
      <c r="I10" s="22">
        <v>8.7826605352138779E-3</v>
      </c>
      <c r="J10" s="28">
        <v>0.11842917391800711</v>
      </c>
      <c r="K10" s="28">
        <v>9.0115009086210382E-2</v>
      </c>
      <c r="L10" s="28">
        <v>0.13354574175782388</v>
      </c>
      <c r="M10" s="28">
        <v>0.13585678654104566</v>
      </c>
      <c r="N10" s="28">
        <v>0.14435406085291849</v>
      </c>
      <c r="O10" s="22">
        <v>0.14459686736998403</v>
      </c>
    </row>
    <row r="11" spans="2:15" x14ac:dyDescent="0.35">
      <c r="B11" s="16">
        <v>2029</v>
      </c>
      <c r="C11" s="21">
        <v>0.15083317036954169</v>
      </c>
      <c r="D11" s="28">
        <v>3.4370119463948925E-2</v>
      </c>
      <c r="E11" s="28">
        <v>6.2214221648077189E-2</v>
      </c>
      <c r="F11" s="28">
        <v>1.9504512016029877E-2</v>
      </c>
      <c r="G11" s="28">
        <v>1.7231834454166556E-2</v>
      </c>
      <c r="H11" s="28">
        <v>8.8756291543847562E-3</v>
      </c>
      <c r="I11" s="22">
        <v>8.6368536329343593E-3</v>
      </c>
      <c r="J11" s="28">
        <v>0.11646305090559277</v>
      </c>
      <c r="K11" s="28">
        <v>8.8618948721464502E-2</v>
      </c>
      <c r="L11" s="28">
        <v>0.13132865835351182</v>
      </c>
      <c r="M11" s="28">
        <v>0.13360133591537512</v>
      </c>
      <c r="N11" s="28">
        <v>0.14195754121515694</v>
      </c>
      <c r="O11" s="22">
        <v>0.14219631673660732</v>
      </c>
    </row>
    <row r="12" spans="2:15" x14ac:dyDescent="0.35">
      <c r="B12" s="16">
        <v>2030</v>
      </c>
      <c r="C12" s="21">
        <v>0.1478768661543767</v>
      </c>
      <c r="D12" s="28">
        <v>3.3696471029734783E-2</v>
      </c>
      <c r="E12" s="28">
        <v>6.099483359669032E-2</v>
      </c>
      <c r="F12" s="28">
        <v>1.9122226932805443E-2</v>
      </c>
      <c r="G12" s="28">
        <v>1.689409346054381E-2</v>
      </c>
      <c r="H12" s="28">
        <v>8.7016683484356198E-3</v>
      </c>
      <c r="I12" s="22">
        <v>8.4675727861666956E-3</v>
      </c>
      <c r="J12" s="28">
        <v>0.11418039512464193</v>
      </c>
      <c r="K12" s="28">
        <v>8.6882032557686381E-2</v>
      </c>
      <c r="L12" s="28">
        <v>0.12875463922157127</v>
      </c>
      <c r="M12" s="28">
        <v>0.13098277269383291</v>
      </c>
      <c r="N12" s="28">
        <v>0.13917519780594109</v>
      </c>
      <c r="O12" s="22">
        <v>0.13940929336821001</v>
      </c>
    </row>
    <row r="13" spans="2:15" x14ac:dyDescent="0.35">
      <c r="B13" s="16">
        <v>2031</v>
      </c>
      <c r="C13" s="21">
        <v>0.1450482938514048</v>
      </c>
      <c r="D13" s="28">
        <v>3.3051928667286422E-2</v>
      </c>
      <c r="E13" s="28">
        <v>5.9828131181209949E-2</v>
      </c>
      <c r="F13" s="28">
        <v>1.8756459095821323E-2</v>
      </c>
      <c r="G13" s="28">
        <v>1.6570945113618292E-2</v>
      </c>
      <c r="H13" s="28">
        <v>8.5352238008865999E-3</v>
      </c>
      <c r="I13" s="22">
        <v>8.3056059925821889E-3</v>
      </c>
      <c r="J13" s="28">
        <v>0.11199636518411837</v>
      </c>
      <c r="K13" s="28">
        <v>8.522016267019486E-2</v>
      </c>
      <c r="L13" s="28">
        <v>0.12629183475558348</v>
      </c>
      <c r="M13" s="28">
        <v>0.12847734873778652</v>
      </c>
      <c r="N13" s="28">
        <v>0.13651307005051821</v>
      </c>
      <c r="O13" s="22">
        <v>0.13674268785882263</v>
      </c>
    </row>
    <row r="14" spans="2:15" x14ac:dyDescent="0.35">
      <c r="B14" s="16">
        <v>2032</v>
      </c>
      <c r="C14" s="21">
        <v>0.14273028729741941</v>
      </c>
      <c r="D14" s="28">
        <v>3.2523728126360958E-2</v>
      </c>
      <c r="E14" s="28">
        <v>5.8872022036397707E-2</v>
      </c>
      <c r="F14" s="28">
        <v>1.8456713445877907E-2</v>
      </c>
      <c r="G14" s="28">
        <v>1.6306126008483211E-2</v>
      </c>
      <c r="H14" s="28">
        <v>8.3988229913020632E-3</v>
      </c>
      <c r="I14" s="22">
        <v>8.1728746889975414E-3</v>
      </c>
      <c r="J14" s="28">
        <v>0.11020655917105845</v>
      </c>
      <c r="K14" s="28">
        <v>8.3858265261021692E-2</v>
      </c>
      <c r="L14" s="28">
        <v>0.1242735738515415</v>
      </c>
      <c r="M14" s="28">
        <v>0.12642416128893619</v>
      </c>
      <c r="N14" s="28">
        <v>0.13433146430611734</v>
      </c>
      <c r="O14" s="22">
        <v>0.13455741260842186</v>
      </c>
    </row>
    <row r="15" spans="2:15" x14ac:dyDescent="0.35">
      <c r="B15" s="16">
        <v>2033</v>
      </c>
      <c r="C15" s="21">
        <v>0.14034832540491068</v>
      </c>
      <c r="D15" s="28">
        <v>3.1980954182118319E-2</v>
      </c>
      <c r="E15" s="28">
        <v>5.7889533206024781E-2</v>
      </c>
      <c r="F15" s="28">
        <v>1.814869761460991E-2</v>
      </c>
      <c r="G15" s="28">
        <v>1.6034000368564075E-2</v>
      </c>
      <c r="H15" s="28">
        <v>8.2586587928967174E-3</v>
      </c>
      <c r="I15" s="22">
        <v>8.0364812406968668E-3</v>
      </c>
      <c r="J15" s="28">
        <v>0.10836737122279236</v>
      </c>
      <c r="K15" s="28">
        <v>8.2458792198885911E-2</v>
      </c>
      <c r="L15" s="28">
        <v>0.12219962779030077</v>
      </c>
      <c r="M15" s="28">
        <v>0.12431432503634661</v>
      </c>
      <c r="N15" s="28">
        <v>0.13208966661201396</v>
      </c>
      <c r="O15" s="22">
        <v>0.13231184416421382</v>
      </c>
    </row>
    <row r="16" spans="2:15" x14ac:dyDescent="0.35">
      <c r="B16" s="16">
        <v>2034</v>
      </c>
      <c r="C16" s="21">
        <v>0.13825479146890338</v>
      </c>
      <c r="D16" s="28">
        <v>3.150390386681888E-2</v>
      </c>
      <c r="E16" s="28">
        <v>5.7026012376996102E-2</v>
      </c>
      <c r="F16" s="28">
        <v>1.7877978927793348E-2</v>
      </c>
      <c r="G16" s="28">
        <v>1.5794825987218958E-2</v>
      </c>
      <c r="H16" s="28">
        <v>8.1354668531357487E-3</v>
      </c>
      <c r="I16" s="22">
        <v>7.916603456940308E-3</v>
      </c>
      <c r="J16" s="28">
        <v>0.1067508876020845</v>
      </c>
      <c r="K16" s="28">
        <v>8.1228779091907274E-2</v>
      </c>
      <c r="L16" s="28">
        <v>0.12037681254111003</v>
      </c>
      <c r="M16" s="28">
        <v>0.12245996548168442</v>
      </c>
      <c r="N16" s="28">
        <v>0.13011932461576764</v>
      </c>
      <c r="O16" s="22">
        <v>0.13033818801196306</v>
      </c>
    </row>
    <row r="17" spans="2:15" x14ac:dyDescent="0.35">
      <c r="B17" s="16">
        <v>2035</v>
      </c>
      <c r="C17" s="21">
        <v>0.13599810968794065</v>
      </c>
      <c r="D17" s="28">
        <v>3.0989677306349609E-2</v>
      </c>
      <c r="E17" s="28">
        <v>5.6095197887278639E-2</v>
      </c>
      <c r="F17" s="28">
        <v>1.758616329595783E-2</v>
      </c>
      <c r="G17" s="28">
        <v>1.5537012889675423E-2</v>
      </c>
      <c r="H17" s="28">
        <v>8.0026746393394785E-3</v>
      </c>
      <c r="I17" s="22">
        <v>7.7873836693396602E-3</v>
      </c>
      <c r="J17" s="28">
        <v>0.10500843238159105</v>
      </c>
      <c r="K17" s="28">
        <v>7.9902911800662016E-2</v>
      </c>
      <c r="L17" s="28">
        <v>0.11841194639198283</v>
      </c>
      <c r="M17" s="28">
        <v>0.12046109679826524</v>
      </c>
      <c r="N17" s="28">
        <v>0.12799543504860117</v>
      </c>
      <c r="O17" s="22">
        <v>0.12821072601860101</v>
      </c>
    </row>
    <row r="18" spans="2:15" x14ac:dyDescent="0.35">
      <c r="B18" s="16">
        <v>2036</v>
      </c>
      <c r="C18" s="21">
        <v>0.13434199629347082</v>
      </c>
      <c r="D18" s="28">
        <v>3.0612301328145887E-2</v>
      </c>
      <c r="E18" s="28">
        <v>5.5412100094230449E-2</v>
      </c>
      <c r="F18" s="28">
        <v>1.7372008256166475E-2</v>
      </c>
      <c r="G18" s="28">
        <v>1.5347811324920706E-2</v>
      </c>
      <c r="H18" s="28">
        <v>7.9052222799485625E-3</v>
      </c>
      <c r="I18" s="22">
        <v>7.692553010058719E-3</v>
      </c>
      <c r="J18" s="28">
        <v>0.10372969496532494</v>
      </c>
      <c r="K18" s="28">
        <v>7.8929896199240374E-2</v>
      </c>
      <c r="L18" s="28">
        <v>0.11696998803730435</v>
      </c>
      <c r="M18" s="28">
        <v>0.11899418496855012</v>
      </c>
      <c r="N18" s="28">
        <v>0.12643677401352227</v>
      </c>
      <c r="O18" s="22">
        <v>0.1266494432834121</v>
      </c>
    </row>
    <row r="19" spans="2:15" x14ac:dyDescent="0.35">
      <c r="B19" s="16">
        <v>2037</v>
      </c>
      <c r="C19" s="21">
        <v>0.13257642329508218</v>
      </c>
      <c r="D19" s="28">
        <v>3.0209982960586107E-2</v>
      </c>
      <c r="E19" s="28">
        <v>5.4683853452006492E-2</v>
      </c>
      <c r="F19" s="28">
        <v>1.7143698795602333E-2</v>
      </c>
      <c r="G19" s="28">
        <v>1.5146104621080689E-2</v>
      </c>
      <c r="H19" s="28">
        <v>7.8013288781172575E-3</v>
      </c>
      <c r="I19" s="22">
        <v>7.5914545876892645E-3</v>
      </c>
      <c r="J19" s="28">
        <v>0.10236644033449607</v>
      </c>
      <c r="K19" s="28">
        <v>7.7892569843075687E-2</v>
      </c>
      <c r="L19" s="28">
        <v>0.11543272449947985</v>
      </c>
      <c r="M19" s="28">
        <v>0.11743031867400149</v>
      </c>
      <c r="N19" s="28">
        <v>0.12477509441696492</v>
      </c>
      <c r="O19" s="22">
        <v>0.12498496870739291</v>
      </c>
    </row>
    <row r="20" spans="2:15" x14ac:dyDescent="0.35">
      <c r="B20" s="16">
        <v>2038</v>
      </c>
      <c r="C20" s="21">
        <v>0.13081265163051692</v>
      </c>
      <c r="D20" s="28">
        <v>2.9808075060157348E-2</v>
      </c>
      <c r="E20" s="28">
        <v>5.395634980670741E-2</v>
      </c>
      <c r="F20" s="28">
        <v>1.6915622268796178E-2</v>
      </c>
      <c r="G20" s="28">
        <v>1.4944603709416002E-2</v>
      </c>
      <c r="H20" s="28">
        <v>7.6975414739982586E-3</v>
      </c>
      <c r="I20" s="22">
        <v>7.4904593114417054E-3</v>
      </c>
      <c r="J20" s="28">
        <v>0.10100457657035958</v>
      </c>
      <c r="K20" s="28">
        <v>7.6856301823809509E-2</v>
      </c>
      <c r="L20" s="28">
        <v>0.11389702936172075</v>
      </c>
      <c r="M20" s="28">
        <v>0.11586804792110092</v>
      </c>
      <c r="N20" s="28">
        <v>0.12311511015651866</v>
      </c>
      <c r="O20" s="22">
        <v>0.12332219231907521</v>
      </c>
    </row>
    <row r="21" spans="2:15" x14ac:dyDescent="0.35">
      <c r="B21" s="16">
        <v>2039</v>
      </c>
      <c r="C21" s="21">
        <v>0.12915918071122537</v>
      </c>
      <c r="D21" s="28">
        <v>2.94313012186543E-2</v>
      </c>
      <c r="E21" s="28">
        <v>5.3274341956514884E-2</v>
      </c>
      <c r="F21" s="28">
        <v>1.6701808932283627E-2</v>
      </c>
      <c r="G21" s="28">
        <v>1.4755704032466933E-2</v>
      </c>
      <c r="H21" s="28">
        <v>7.6002446084531272E-3</v>
      </c>
      <c r="I21" s="22">
        <v>7.3957799628524886E-3</v>
      </c>
      <c r="J21" s="28">
        <v>9.9727879492571073E-2</v>
      </c>
      <c r="K21" s="28">
        <v>7.5884838754710485E-2</v>
      </c>
      <c r="L21" s="28">
        <v>0.11245737177894174</v>
      </c>
      <c r="M21" s="28">
        <v>0.11440347667875844</v>
      </c>
      <c r="N21" s="28">
        <v>0.12155893610277224</v>
      </c>
      <c r="O21" s="22">
        <v>0.12176340074837289</v>
      </c>
    </row>
    <row r="22" spans="2:15" x14ac:dyDescent="0.35">
      <c r="B22" s="16">
        <v>2040</v>
      </c>
      <c r="C22" s="21">
        <v>0.1277895889528807</v>
      </c>
      <c r="D22" s="28">
        <v>2.9119214479140589E-2</v>
      </c>
      <c r="E22" s="28">
        <v>5.2709425864038172E-2</v>
      </c>
      <c r="F22" s="28">
        <v>1.6524704527183336E-2</v>
      </c>
      <c r="G22" s="28">
        <v>1.4599235939992544E-2</v>
      </c>
      <c r="H22" s="28">
        <v>7.5196523321641199E-3</v>
      </c>
      <c r="I22" s="22">
        <v>7.3173558103619253E-3</v>
      </c>
      <c r="J22" s="28">
        <v>9.8670374473740108E-2</v>
      </c>
      <c r="K22" s="28">
        <v>7.5080163088842522E-2</v>
      </c>
      <c r="L22" s="28">
        <v>0.11126488442569736</v>
      </c>
      <c r="M22" s="28">
        <v>0.11319035301288816</v>
      </c>
      <c r="N22" s="28">
        <v>0.12026993662071658</v>
      </c>
      <c r="O22" s="22">
        <v>0.12047223314251877</v>
      </c>
    </row>
    <row r="23" spans="2:15" x14ac:dyDescent="0.35">
      <c r="B23" s="16">
        <v>2041</v>
      </c>
      <c r="C23" s="21">
        <v>0.12656559322114924</v>
      </c>
      <c r="D23" s="28">
        <v>2.8840304479304975E-2</v>
      </c>
      <c r="E23" s="28">
        <v>5.2204563826306852E-2</v>
      </c>
      <c r="F23" s="28">
        <v>1.636642740950003E-2</v>
      </c>
      <c r="G23" s="28">
        <v>1.4459401367994035E-2</v>
      </c>
      <c r="H23" s="28">
        <v>7.4476275104701766E-3</v>
      </c>
      <c r="I23" s="22">
        <v>7.2472686275731448E-3</v>
      </c>
      <c r="J23" s="28">
        <v>9.7725288741844274E-2</v>
      </c>
      <c r="K23" s="28">
        <v>7.436102939484239E-2</v>
      </c>
      <c r="L23" s="28">
        <v>0.11019916581164921</v>
      </c>
      <c r="M23" s="28">
        <v>0.11210619185315521</v>
      </c>
      <c r="N23" s="28">
        <v>0.11911796571067906</v>
      </c>
      <c r="O23" s="22">
        <v>0.11931832459357609</v>
      </c>
    </row>
    <row r="24" spans="2:15" x14ac:dyDescent="0.35">
      <c r="B24" s="16">
        <v>2042</v>
      </c>
      <c r="C24" s="21">
        <v>0.12532175278285379</v>
      </c>
      <c r="D24" s="28">
        <v>2.8556872497111901E-2</v>
      </c>
      <c r="E24" s="28">
        <v>5.169151643405645E-2</v>
      </c>
      <c r="F24" s="28">
        <v>1.6205584136662107E-2</v>
      </c>
      <c r="G24" s="28">
        <v>1.4317299650794878E-2</v>
      </c>
      <c r="H24" s="28">
        <v>7.3744349465898985E-3</v>
      </c>
      <c r="I24" s="22">
        <v>7.1760451176385437E-3</v>
      </c>
      <c r="J24" s="28">
        <v>9.6764880285741886E-2</v>
      </c>
      <c r="K24" s="28">
        <v>7.363023634879734E-2</v>
      </c>
      <c r="L24" s="28">
        <v>0.10911616864619168</v>
      </c>
      <c r="M24" s="28">
        <v>0.11100445313205891</v>
      </c>
      <c r="N24" s="28">
        <v>0.11794731783626389</v>
      </c>
      <c r="O24" s="22">
        <v>0.11814570766521525</v>
      </c>
    </row>
    <row r="25" spans="2:15" x14ac:dyDescent="0.35">
      <c r="B25" s="16">
        <v>2043</v>
      </c>
      <c r="C25" s="21">
        <v>0.12394502733420355</v>
      </c>
      <c r="D25" s="28">
        <v>2.8243160214705867E-2</v>
      </c>
      <c r="E25" s="28">
        <v>5.1123657905318864E-2</v>
      </c>
      <c r="F25" s="28">
        <v>1.6027557261073772E-2</v>
      </c>
      <c r="G25" s="28">
        <v>1.4160016574652831E-2</v>
      </c>
      <c r="H25" s="28">
        <v>7.2934228953303098E-3</v>
      </c>
      <c r="I25" s="22">
        <v>7.0972124831219056E-3</v>
      </c>
      <c r="J25" s="28">
        <v>9.5701867119497686E-2</v>
      </c>
      <c r="K25" s="28">
        <v>7.2821369428884689E-2</v>
      </c>
      <c r="L25" s="28">
        <v>0.10791747007312978</v>
      </c>
      <c r="M25" s="28">
        <v>0.10978501075955072</v>
      </c>
      <c r="N25" s="28">
        <v>0.11665160443887325</v>
      </c>
      <c r="O25" s="22">
        <v>0.11684781485108164</v>
      </c>
    </row>
    <row r="26" spans="2:15" x14ac:dyDescent="0.35">
      <c r="B26" s="16">
        <v>2044</v>
      </c>
      <c r="C26" s="21">
        <v>0.12289431265081179</v>
      </c>
      <c r="D26" s="28">
        <v>2.8003735497303034E-2</v>
      </c>
      <c r="E26" s="28">
        <v>5.0690269174966843E-2</v>
      </c>
      <c r="F26" s="28">
        <v>1.5891687431397548E-2</v>
      </c>
      <c r="G26" s="28">
        <v>1.403997837988168E-2</v>
      </c>
      <c r="H26" s="28">
        <v>7.2315946260311627E-3</v>
      </c>
      <c r="I26" s="22">
        <v>7.0370475412314948E-3</v>
      </c>
      <c r="J26" s="28">
        <v>9.4890577153508751E-2</v>
      </c>
      <c r="K26" s="28">
        <v>7.2204043475844942E-2</v>
      </c>
      <c r="L26" s="28">
        <v>0.10700262521941424</v>
      </c>
      <c r="M26" s="28">
        <v>0.10885433427093011</v>
      </c>
      <c r="N26" s="28">
        <v>0.11566271802478062</v>
      </c>
      <c r="O26" s="22">
        <v>0.11585726510958029</v>
      </c>
    </row>
    <row r="27" spans="2:15" x14ac:dyDescent="0.35">
      <c r="B27" s="16">
        <v>2045</v>
      </c>
      <c r="C27" s="21">
        <v>0.12181271165462608</v>
      </c>
      <c r="D27" s="28">
        <v>2.7757272763939075E-2</v>
      </c>
      <c r="E27" s="28">
        <v>5.0244140754098839E-2</v>
      </c>
      <c r="F27" s="28">
        <v>1.5751823636351879E-2</v>
      </c>
      <c r="G27" s="28">
        <v>1.3916411599006686E-2</v>
      </c>
      <c r="H27" s="28">
        <v>7.1679488821166258E-3</v>
      </c>
      <c r="I27" s="22">
        <v>6.9751140191129527E-3</v>
      </c>
      <c r="J27" s="28">
        <v>9.4055438890687001E-2</v>
      </c>
      <c r="K27" s="28">
        <v>7.1568570900527234E-2</v>
      </c>
      <c r="L27" s="28">
        <v>0.10606088801827421</v>
      </c>
      <c r="M27" s="28">
        <v>0.1078963000556194</v>
      </c>
      <c r="N27" s="28">
        <v>0.11464476277250946</v>
      </c>
      <c r="O27" s="22">
        <v>0.11483759763551313</v>
      </c>
    </row>
    <row r="28" spans="2:15" x14ac:dyDescent="0.35">
      <c r="B28" s="16">
        <v>2046</v>
      </c>
      <c r="C28" s="21">
        <v>0.1215887199421027</v>
      </c>
      <c r="D28" s="28">
        <v>2.7706232121489531E-2</v>
      </c>
      <c r="E28" s="28">
        <v>5.0151750797591786E-2</v>
      </c>
      <c r="F28" s="28">
        <v>1.5722858859985384E-2</v>
      </c>
      <c r="G28" s="28">
        <v>1.389082181593807E-2</v>
      </c>
      <c r="H28" s="28">
        <v>7.1547683107002578E-3</v>
      </c>
      <c r="I28" s="22">
        <v>6.962288036397645E-3</v>
      </c>
      <c r="J28" s="28">
        <v>9.3882487820613175E-2</v>
      </c>
      <c r="K28" s="28">
        <v>7.143696914451092E-2</v>
      </c>
      <c r="L28" s="28">
        <v>0.10586586108211732</v>
      </c>
      <c r="M28" s="28">
        <v>0.10769789812616463</v>
      </c>
      <c r="N28" s="28">
        <v>0.11443395163140244</v>
      </c>
      <c r="O28" s="22">
        <v>0.11462643190570505</v>
      </c>
    </row>
    <row r="29" spans="2:15" x14ac:dyDescent="0.35">
      <c r="B29" s="16">
        <v>2047</v>
      </c>
      <c r="C29" s="21">
        <v>0.12106364857373954</v>
      </c>
      <c r="D29" s="28">
        <v>2.7586584927085763E-2</v>
      </c>
      <c r="E29" s="28">
        <v>4.9935174387957415E-2</v>
      </c>
      <c r="F29" s="28">
        <v>1.5654960924879856E-2</v>
      </c>
      <c r="G29" s="28">
        <v>1.3830835389384222E-2</v>
      </c>
      <c r="H29" s="28">
        <v>7.123871003869413E-3</v>
      </c>
      <c r="I29" s="22">
        <v>6.9322219405628461E-3</v>
      </c>
      <c r="J29" s="28">
        <v>9.3477063646653771E-2</v>
      </c>
      <c r="K29" s="28">
        <v>7.1128474185782123E-2</v>
      </c>
      <c r="L29" s="28">
        <v>0.10540868764885969</v>
      </c>
      <c r="M29" s="28">
        <v>0.10723281318435532</v>
      </c>
      <c r="N29" s="28">
        <v>0.11393977756987013</v>
      </c>
      <c r="O29" s="22">
        <v>0.11413142663317669</v>
      </c>
    </row>
    <row r="30" spans="2:15" x14ac:dyDescent="0.35">
      <c r="B30" s="16">
        <v>2048</v>
      </c>
      <c r="C30" s="21">
        <v>0.12075123786500035</v>
      </c>
      <c r="D30" s="28">
        <v>2.7515396385766399E-2</v>
      </c>
      <c r="E30" s="28">
        <v>4.9806314210642876E-2</v>
      </c>
      <c r="F30" s="28">
        <v>1.5614562527049913E-2</v>
      </c>
      <c r="G30" s="28">
        <v>1.3795144237355041E-2</v>
      </c>
      <c r="H30" s="28">
        <v>7.1054875038220828E-3</v>
      </c>
      <c r="I30" s="22">
        <v>6.9143330003640091E-3</v>
      </c>
      <c r="J30" s="28">
        <v>9.3235841479233944E-2</v>
      </c>
      <c r="K30" s="28">
        <v>7.0944923654357478E-2</v>
      </c>
      <c r="L30" s="28">
        <v>0.10513667533795043</v>
      </c>
      <c r="M30" s="28">
        <v>0.1069560936276453</v>
      </c>
      <c r="N30" s="28">
        <v>0.11364575036117826</v>
      </c>
      <c r="O30" s="22">
        <v>0.11383690486463634</v>
      </c>
    </row>
    <row r="31" spans="2:15" x14ac:dyDescent="0.35">
      <c r="B31" s="16">
        <v>2049</v>
      </c>
      <c r="C31" s="21">
        <v>0.12052877052582953</v>
      </c>
      <c r="D31" s="28">
        <v>2.7464703099897025E-2</v>
      </c>
      <c r="E31" s="28">
        <v>4.9714553013058015E-2</v>
      </c>
      <c r="F31" s="28">
        <v>1.5585794870178415E-2</v>
      </c>
      <c r="G31" s="28">
        <v>1.3769728605298391E-2</v>
      </c>
      <c r="H31" s="28">
        <v>7.0923966326522639E-3</v>
      </c>
      <c r="I31" s="22">
        <v>6.9015943047454047E-3</v>
      </c>
      <c r="J31" s="28">
        <v>9.3064067425932498E-2</v>
      </c>
      <c r="K31" s="28">
        <v>7.0814217512771505E-2</v>
      </c>
      <c r="L31" s="28">
        <v>0.10494297565565111</v>
      </c>
      <c r="M31" s="28">
        <v>0.10675904192053114</v>
      </c>
      <c r="N31" s="28">
        <v>0.11343637389317726</v>
      </c>
      <c r="O31" s="22">
        <v>0.11362717622108412</v>
      </c>
    </row>
    <row r="32" spans="2:15" x14ac:dyDescent="0.35">
      <c r="B32" s="51">
        <v>2050</v>
      </c>
      <c r="C32" s="52">
        <v>0.12015314244038965</v>
      </c>
      <c r="D32" s="53">
        <v>2.7379109313470911E-2</v>
      </c>
      <c r="E32" s="53">
        <v>4.9559617537608257E-2</v>
      </c>
      <c r="F32" s="53">
        <v>1.5537221718211437E-2</v>
      </c>
      <c r="G32" s="53">
        <v>1.372681522643897E-2</v>
      </c>
      <c r="H32" s="53">
        <v>7.0702931684197756E-3</v>
      </c>
      <c r="I32" s="54">
        <v>6.8800854762402748E-3</v>
      </c>
      <c r="J32" s="53">
        <v>9.2774033126918731E-2</v>
      </c>
      <c r="K32" s="53">
        <v>7.0593524902781396E-2</v>
      </c>
      <c r="L32" s="53">
        <v>0.10461592072217821</v>
      </c>
      <c r="M32" s="53">
        <v>0.10642632721395068</v>
      </c>
      <c r="N32" s="53">
        <v>0.11308284927196988</v>
      </c>
      <c r="O32" s="54">
        <v>0.11327305696414937</v>
      </c>
    </row>
    <row r="33" spans="2:15" x14ac:dyDescent="0.35">
      <c r="B33" s="16">
        <v>2051</v>
      </c>
      <c r="C33" s="21">
        <f t="shared" ref="C33:O36" si="0">MAX(0,C32*(1+C$53))</f>
        <v>0.1198190529570157</v>
      </c>
      <c r="D33" s="28">
        <f t="shared" si="0"/>
        <v>2.7302980863561126E-2</v>
      </c>
      <c r="E33" s="28">
        <f t="shared" si="0"/>
        <v>4.94218155069409E-2</v>
      </c>
      <c r="F33" s="28">
        <f t="shared" si="0"/>
        <v>1.549401999854373E-2</v>
      </c>
      <c r="G33" s="28">
        <f t="shared" si="0"/>
        <v>1.3688647397331664E-2</v>
      </c>
      <c r="H33" s="28">
        <f t="shared" si="0"/>
        <v>7.0506340022592935E-3</v>
      </c>
      <c r="I33" s="22">
        <f t="shared" si="0"/>
        <v>6.8609551883789645E-3</v>
      </c>
      <c r="J33" s="28">
        <f t="shared" si="0"/>
        <v>9.2516072093454568E-2</v>
      </c>
      <c r="K33" s="28">
        <f t="shared" si="0"/>
        <v>7.0397237450074812E-2</v>
      </c>
      <c r="L33" s="28">
        <f t="shared" si="0"/>
        <v>0.10432503295847197</v>
      </c>
      <c r="M33" s="28">
        <f t="shared" si="0"/>
        <v>0.10613040555968405</v>
      </c>
      <c r="N33" s="28">
        <f t="shared" si="0"/>
        <v>0.11276841895475641</v>
      </c>
      <c r="O33" s="22">
        <f t="shared" si="0"/>
        <v>0.11295809776863673</v>
      </c>
    </row>
    <row r="34" spans="2:15" x14ac:dyDescent="0.35">
      <c r="B34" s="16">
        <v>2052</v>
      </c>
      <c r="C34" s="21">
        <f t="shared" si="0"/>
        <v>0.1194858924196571</v>
      </c>
      <c r="D34" s="28">
        <f t="shared" si="0"/>
        <v>2.7227064091132132E-2</v>
      </c>
      <c r="E34" s="28">
        <f t="shared" si="0"/>
        <v>4.9284396639029823E-2</v>
      </c>
      <c r="F34" s="28">
        <f t="shared" si="0"/>
        <v>1.5450938402577422E-2</v>
      </c>
      <c r="G34" s="28">
        <f t="shared" si="0"/>
        <v>1.3650585695039262E-2</v>
      </c>
      <c r="H34" s="28">
        <f t="shared" si="0"/>
        <v>7.0310294990109309E-3</v>
      </c>
      <c r="I34" s="22">
        <f t="shared" si="0"/>
        <v>6.8418780928675054E-3</v>
      </c>
      <c r="J34" s="28">
        <f t="shared" si="0"/>
        <v>9.2258828328524958E-2</v>
      </c>
      <c r="K34" s="28">
        <f t="shared" si="0"/>
        <v>7.0201495780627288E-2</v>
      </c>
      <c r="L34" s="28">
        <f t="shared" si="0"/>
        <v>0.10403495401707967</v>
      </c>
      <c r="M34" s="28">
        <f t="shared" si="0"/>
        <v>0.10583530672461784</v>
      </c>
      <c r="N34" s="28">
        <f t="shared" si="0"/>
        <v>0.11245486292064617</v>
      </c>
      <c r="O34" s="22">
        <f t="shared" si="0"/>
        <v>0.1126440143267896</v>
      </c>
    </row>
    <row r="35" spans="2:15" x14ac:dyDescent="0.35">
      <c r="B35" s="16">
        <v>2053</v>
      </c>
      <c r="C35" s="21">
        <f t="shared" si="0"/>
        <v>0.11915365824535107</v>
      </c>
      <c r="D35" s="28">
        <f t="shared" si="0"/>
        <v>2.7151358407608222E-2</v>
      </c>
      <c r="E35" s="28">
        <f t="shared" si="0"/>
        <v>4.9147359868479283E-2</v>
      </c>
      <c r="F35" s="28">
        <f t="shared" si="0"/>
        <v>1.5407976596304891E-2</v>
      </c>
      <c r="G35" s="28">
        <f t="shared" si="0"/>
        <v>1.3612629824472915E-2</v>
      </c>
      <c r="H35" s="28">
        <f t="shared" si="0"/>
        <v>7.0114795066827914E-3</v>
      </c>
      <c r="I35" s="22">
        <f t="shared" si="0"/>
        <v>6.8228540418029428E-3</v>
      </c>
      <c r="J35" s="28">
        <f t="shared" si="0"/>
        <v>9.2002299837742843E-2</v>
      </c>
      <c r="K35" s="28">
        <f t="shared" si="0"/>
        <v>7.0006298376871792E-2</v>
      </c>
      <c r="L35" s="28">
        <f t="shared" si="0"/>
        <v>0.10374568164904617</v>
      </c>
      <c r="M35" s="28">
        <f t="shared" si="0"/>
        <v>0.10554102842087816</v>
      </c>
      <c r="N35" s="28">
        <f t="shared" si="0"/>
        <v>0.11214217873866827</v>
      </c>
      <c r="O35" s="22">
        <f t="shared" si="0"/>
        <v>0.11233080420354813</v>
      </c>
    </row>
    <row r="36" spans="2:15" x14ac:dyDescent="0.35">
      <c r="B36" s="16">
        <v>2054</v>
      </c>
      <c r="C36" s="21">
        <f t="shared" si="0"/>
        <v>0.11882234785831683</v>
      </c>
      <c r="D36" s="28">
        <f t="shared" si="0"/>
        <v>2.7075863226050247E-2</v>
      </c>
      <c r="E36" s="28">
        <f t="shared" si="0"/>
        <v>4.9010704132855895E-2</v>
      </c>
      <c r="F36" s="28">
        <f t="shared" si="0"/>
        <v>1.5365134246647235E-2</v>
      </c>
      <c r="G36" s="28">
        <f t="shared" si="0"/>
        <v>1.3574779491364273E-2</v>
      </c>
      <c r="H36" s="28">
        <f t="shared" si="0"/>
        <v>6.9919838737055951E-3</v>
      </c>
      <c r="I36" s="22">
        <f t="shared" si="0"/>
        <v>6.8038828876935721E-3</v>
      </c>
      <c r="J36" s="28">
        <f t="shared" si="0"/>
        <v>9.1746484632266589E-2</v>
      </c>
      <c r="K36" s="28">
        <f t="shared" si="0"/>
        <v>6.9811643725460948E-2</v>
      </c>
      <c r="L36" s="28">
        <f t="shared" si="0"/>
        <v>0.1034572136116696</v>
      </c>
      <c r="M36" s="28">
        <f t="shared" si="0"/>
        <v>0.10524756836695257</v>
      </c>
      <c r="N36" s="28">
        <f t="shared" si="0"/>
        <v>0.11183036398461124</v>
      </c>
      <c r="O36" s="22">
        <f t="shared" si="0"/>
        <v>0.11201846497062326</v>
      </c>
    </row>
    <row r="37" spans="2:15" x14ac:dyDescent="0.35">
      <c r="B37" s="16">
        <v>2055</v>
      </c>
      <c r="C37" s="21">
        <f t="shared" ref="C37:C42" si="1">MAX(0,C36*(1+C$53))</f>
        <v>0.11849195868993566</v>
      </c>
      <c r="D37" s="28">
        <f t="shared" ref="D37:D42" si="2">MAX(0,D36*(1+D$53))</f>
        <v>2.7000577961151059E-2</v>
      </c>
      <c r="E37" s="28">
        <f t="shared" ref="E37:E42" si="3">MAX(0,E36*(1+E$53))</f>
        <v>4.8874428372680398E-2</v>
      </c>
      <c r="F37" s="28">
        <f t="shared" ref="F37:F42" si="4">MAX(0,F36*(1+F$53))</f>
        <v>1.5322411021451685E-2</v>
      </c>
      <c r="G37" s="28">
        <f t="shared" ref="G37:G42" si="5">MAX(0,G36*(1+G$53))</f>
        <v>1.353703440226321E-2</v>
      </c>
      <c r="H37" s="28">
        <f t="shared" ref="H37:H42" si="6">MAX(0,H36*(1+H$53))</f>
        <v>6.9725424489315057E-3</v>
      </c>
      <c r="I37" s="22">
        <f t="shared" ref="I37:I42" si="7">MAX(0,I36*(1+I$53))</f>
        <v>6.7849644834577939E-3</v>
      </c>
      <c r="J37" s="28">
        <f t="shared" ref="J37:J42" si="8">MAX(0,J36*(1+J$53))</f>
        <v>9.1491380728784613E-2</v>
      </c>
      <c r="K37" s="28">
        <f t="shared" ref="K37:K42" si="9">MAX(0,K36*(1+K$53))</f>
        <v>6.9617530317255275E-2</v>
      </c>
      <c r="L37" s="28">
        <f t="shared" ref="L37:L42" si="10">MAX(0,L36*(1+L$53))</f>
        <v>0.10316954766848398</v>
      </c>
      <c r="M37" s="28">
        <f t="shared" ref="M37:M42" si="11">MAX(0,M36*(1+M$53))</f>
        <v>0.10495492428767246</v>
      </c>
      <c r="N37" s="28">
        <f t="shared" ref="N37:N42" si="12">MAX(0,N36*(1+N$53))</f>
        <v>0.11151941624100417</v>
      </c>
      <c r="O37" s="22">
        <f t="shared" ref="O37:O42" si="13">MAX(0,O36*(1+O$53))</f>
        <v>0.11170699420647787</v>
      </c>
    </row>
    <row r="38" spans="2:15" x14ac:dyDescent="0.35">
      <c r="B38" s="16">
        <v>2056</v>
      </c>
      <c r="C38" s="21">
        <f t="shared" si="1"/>
        <v>0.11816248817873096</v>
      </c>
      <c r="D38" s="28">
        <f t="shared" si="2"/>
        <v>2.6925502029230976E-2</v>
      </c>
      <c r="E38" s="28">
        <f t="shared" si="3"/>
        <v>4.8738531531419452E-2</v>
      </c>
      <c r="F38" s="28">
        <f t="shared" si="4"/>
        <v>1.5279806589489037E-2</v>
      </c>
      <c r="G38" s="28">
        <f t="shared" si="5"/>
        <v>1.3499394264535551E-2</v>
      </c>
      <c r="H38" s="28">
        <f t="shared" si="6"/>
        <v>6.953155081632959E-3</v>
      </c>
      <c r="I38" s="22">
        <f t="shared" si="7"/>
        <v>6.7660986824229722E-3</v>
      </c>
      <c r="J38" s="28">
        <f t="shared" si="8"/>
        <v>9.1236986149499988E-2</v>
      </c>
      <c r="K38" s="28">
        <f t="shared" si="9"/>
        <v>6.9423956647311519E-2</v>
      </c>
      <c r="L38" s="28">
        <f t="shared" si="10"/>
        <v>0.10288268158924192</v>
      </c>
      <c r="M38" s="28">
        <f t="shared" si="11"/>
        <v>0.10466309391419541</v>
      </c>
      <c r="N38" s="28">
        <f t="shared" si="12"/>
        <v>0.111209333097098</v>
      </c>
      <c r="O38" s="22">
        <f t="shared" si="13"/>
        <v>0.11139638949630798</v>
      </c>
    </row>
    <row r="39" spans="2:15" x14ac:dyDescent="0.35">
      <c r="B39" s="16">
        <v>2057</v>
      </c>
      <c r="C39" s="21">
        <f t="shared" si="1"/>
        <v>0.11783393377034836</v>
      </c>
      <c r="D39" s="28">
        <f t="shared" si="2"/>
        <v>2.6850634848233253E-2</v>
      </c>
      <c r="E39" s="28">
        <f t="shared" si="3"/>
        <v>4.8603012555477436E-2</v>
      </c>
      <c r="F39" s="28">
        <f t="shared" si="4"/>
        <v>1.5237320620451076E-2</v>
      </c>
      <c r="G39" s="28">
        <f t="shared" si="5"/>
        <v>1.3461858786360793E-2</v>
      </c>
      <c r="H39" s="28">
        <f t="shared" si="6"/>
        <v>6.9338216215014924E-3</v>
      </c>
      <c r="I39" s="22">
        <f t="shared" si="7"/>
        <v>6.7472853383243004E-3</v>
      </c>
      <c r="J39" s="28">
        <f t="shared" si="8"/>
        <v>9.0983298922115111E-2</v>
      </c>
      <c r="K39" s="28">
        <f t="shared" si="9"/>
        <v>6.9230921214870941E-2</v>
      </c>
      <c r="L39" s="28">
        <f t="shared" si="10"/>
        <v>0.10259661314989729</v>
      </c>
      <c r="M39" s="28">
        <f t="shared" si="11"/>
        <v>0.10437207498398758</v>
      </c>
      <c r="N39" s="28">
        <f t="shared" si="12"/>
        <v>0.11090011214884687</v>
      </c>
      <c r="O39" s="22">
        <f t="shared" si="13"/>
        <v>0.11108664843202405</v>
      </c>
    </row>
    <row r="40" spans="2:15" x14ac:dyDescent="0.35">
      <c r="B40" s="16">
        <v>2058</v>
      </c>
      <c r="C40" s="21">
        <f t="shared" si="1"/>
        <v>0.11750629291753599</v>
      </c>
      <c r="D40" s="28">
        <f t="shared" si="2"/>
        <v>2.6775975837719575E-2</v>
      </c>
      <c r="E40" s="28">
        <f t="shared" si="3"/>
        <v>4.8467870394188289E-2</v>
      </c>
      <c r="F40" s="28">
        <f t="shared" si="4"/>
        <v>1.5194952784948021E-2</v>
      </c>
      <c r="G40" s="28">
        <f t="shared" si="5"/>
        <v>1.3424427676729852E-2</v>
      </c>
      <c r="H40" s="28">
        <f t="shared" si="6"/>
        <v>6.9145419186465813E-3</v>
      </c>
      <c r="I40" s="22">
        <f t="shared" si="7"/>
        <v>6.7285243053036639E-3</v>
      </c>
      <c r="J40" s="28">
        <f t="shared" si="8"/>
        <v>9.0730317079816422E-2</v>
      </c>
      <c r="K40" s="28">
        <f t="shared" si="9"/>
        <v>6.9038422523347714E-2</v>
      </c>
      <c r="L40" s="28">
        <f t="shared" si="10"/>
        <v>0.10231134013258798</v>
      </c>
      <c r="M40" s="28">
        <f t="shared" si="11"/>
        <v>0.10408186524080615</v>
      </c>
      <c r="N40" s="28">
        <f t="shared" si="12"/>
        <v>0.11059175099888942</v>
      </c>
      <c r="O40" s="22">
        <f t="shared" si="13"/>
        <v>0.11077776861223232</v>
      </c>
    </row>
    <row r="41" spans="2:15" x14ac:dyDescent="0.35">
      <c r="B41" s="16">
        <v>2059</v>
      </c>
      <c r="C41" s="21">
        <f t="shared" si="1"/>
        <v>0.11717956308012467</v>
      </c>
      <c r="D41" s="28">
        <f t="shared" si="2"/>
        <v>2.6701524418865547E-2</v>
      </c>
      <c r="E41" s="28">
        <f t="shared" si="3"/>
        <v>4.8333103999807357E-2</v>
      </c>
      <c r="F41" s="28">
        <f t="shared" si="4"/>
        <v>1.5152702754505969E-2</v>
      </c>
      <c r="G41" s="28">
        <f t="shared" si="5"/>
        <v>1.3387100645442804E-2</v>
      </c>
      <c r="H41" s="28">
        <f t="shared" si="6"/>
        <v>6.8953158235944756E-3</v>
      </c>
      <c r="I41" s="22">
        <f t="shared" si="7"/>
        <v>6.7098154379085133E-3</v>
      </c>
      <c r="J41" s="28">
        <f t="shared" si="8"/>
        <v>9.0478038661259141E-2</v>
      </c>
      <c r="K41" s="28">
        <f t="shared" si="9"/>
        <v>6.8846459080317335E-2</v>
      </c>
      <c r="L41" s="28">
        <f t="shared" si="10"/>
        <v>0.10202686032561872</v>
      </c>
      <c r="M41" s="28">
        <f t="shared" si="11"/>
        <v>0.10379246243468188</v>
      </c>
      <c r="N41" s="28">
        <f t="shared" si="12"/>
        <v>0.11028424725653022</v>
      </c>
      <c r="O41" s="22">
        <f t="shared" si="13"/>
        <v>0.11046974764221616</v>
      </c>
    </row>
    <row r="42" spans="2:15" ht="18" thickBot="1" x14ac:dyDescent="0.4">
      <c r="B42" s="16">
        <v>2060</v>
      </c>
      <c r="C42" s="21">
        <f t="shared" si="1"/>
        <v>0.11685374172500826</v>
      </c>
      <c r="D42" s="28">
        <f t="shared" si="2"/>
        <v>2.6627280014456221E-2</v>
      </c>
      <c r="E42" s="28">
        <f t="shared" si="3"/>
        <v>4.8198712327503272E-2</v>
      </c>
      <c r="F42" s="28">
        <f t="shared" si="4"/>
        <v>1.5110570201564347E-2</v>
      </c>
      <c r="G42" s="28">
        <f t="shared" si="5"/>
        <v>1.3349877403106634E-2</v>
      </c>
      <c r="H42" s="28">
        <f t="shared" si="6"/>
        <v>6.8761431872870421E-3</v>
      </c>
      <c r="I42" s="22">
        <f t="shared" si="7"/>
        <v>6.6911585910907319E-3</v>
      </c>
      <c r="J42" s="28">
        <f t="shared" si="8"/>
        <v>9.0226461710552056E-2</v>
      </c>
      <c r="K42" s="28">
        <f t="shared" si="9"/>
        <v>6.8655029397505007E-2</v>
      </c>
      <c r="L42" s="28">
        <f t="shared" si="10"/>
        <v>0.10174317152344393</v>
      </c>
      <c r="M42" s="28">
        <f t="shared" si="11"/>
        <v>0.10350386432190163</v>
      </c>
      <c r="N42" s="28">
        <f t="shared" si="12"/>
        <v>0.10997759853772124</v>
      </c>
      <c r="O42" s="22">
        <f t="shared" si="13"/>
        <v>0.11016258313391752</v>
      </c>
    </row>
    <row r="43" spans="2:15" ht="35.25" thickBot="1" x14ac:dyDescent="0.4">
      <c r="B43" s="2" t="s">
        <v>40</v>
      </c>
      <c r="C43" s="23">
        <f>-PMT($E$45,15,(NPV($E$45,C$7:C$20)+IF(C$6="-",,C$6)),,1)</f>
        <v>0.14797405934963156</v>
      </c>
      <c r="D43" s="23">
        <f t="shared" ref="D43:O43" si="14">-PMT($E$45,15,(NPV($E$45,D$7:D$20)+IF(D$6="-",,D$6)),,1)</f>
        <v>3.3718618291665343E-2</v>
      </c>
      <c r="E43" s="23">
        <f t="shared" si="14"/>
        <v>6.1034922915090627E-2</v>
      </c>
      <c r="F43" s="23">
        <f t="shared" si="14"/>
        <v>1.9134795161929577E-2</v>
      </c>
      <c r="G43" s="23">
        <f t="shared" si="14"/>
        <v>1.6905197231992755E-2</v>
      </c>
      <c r="H43" s="23">
        <f t="shared" si="14"/>
        <v>8.7073875861556661E-3</v>
      </c>
      <c r="I43" s="24">
        <f t="shared" si="14"/>
        <v>8.4731381627975583E-3</v>
      </c>
      <c r="J43" s="23">
        <f t="shared" si="14"/>
        <v>0.11425544105796621</v>
      </c>
      <c r="K43" s="23">
        <f t="shared" si="14"/>
        <v>8.6939136434540945E-2</v>
      </c>
      <c r="L43" s="23">
        <f t="shared" si="14"/>
        <v>0.12883926418770197</v>
      </c>
      <c r="M43" s="23">
        <f t="shared" si="14"/>
        <v>0.13106886211763877</v>
      </c>
      <c r="N43" s="23">
        <f t="shared" si="14"/>
        <v>0.13926667176347587</v>
      </c>
      <c r="O43" s="24">
        <f t="shared" si="14"/>
        <v>0.13950092118683399</v>
      </c>
    </row>
    <row r="45" spans="2:15" x14ac:dyDescent="0.35">
      <c r="B45" t="s">
        <v>25</v>
      </c>
      <c r="E45" s="12">
        <f>Library!$D$4</f>
        <v>1.7417569631690499E-2</v>
      </c>
    </row>
    <row r="47" spans="2:15" x14ac:dyDescent="0.35">
      <c r="B47" t="s">
        <v>26</v>
      </c>
      <c r="C47" s="29" cm="1">
        <f t="array" ref="C47:C52">TREND(C27:C32)</f>
        <v>0.12182518885947707</v>
      </c>
      <c r="D47" s="29" cm="1">
        <f t="array" ref="D47:D52">TREND(D27:D32)</f>
        <v>2.7760115925163188E-2</v>
      </c>
      <c r="E47" s="29" cm="1">
        <f t="array" ref="E47:E52">TREND(E27:E32)</f>
        <v>5.0249287232066828E-2</v>
      </c>
      <c r="F47" s="29" cm="1">
        <f t="array" ref="F47:F52">TREND(F27:F32)</f>
        <v>1.5753437086439458E-2</v>
      </c>
      <c r="G47" s="29" cm="1">
        <f t="array" ref="G47:G52">TREND(G27:G32)</f>
        <v>1.3917837048912146E-2</v>
      </c>
      <c r="H47" s="29" cm="1">
        <f t="array" ref="H47:H52">TREND(H27:H32)</f>
        <v>7.1686830909307052E-3</v>
      </c>
      <c r="I47" s="29" cm="1">
        <f t="array" ref="I47:I52">TREND(I27:I32)</f>
        <v>6.9758284759647337E-3</v>
      </c>
      <c r="J47" s="29" cm="1">
        <f t="array" ref="J47:J52">TREND(J27:J32)</f>
        <v>9.406507293431389E-2</v>
      </c>
      <c r="K47" s="29" cm="1">
        <f t="array" ref="K47:K52">TREND(K27:K32)</f>
        <v>7.157590162741026E-2</v>
      </c>
      <c r="L47" s="29" cm="1">
        <f t="array" ref="L47:L52">TREND(L27:L32)</f>
        <v>0.10607175177303763</v>
      </c>
      <c r="M47" s="29" cm="1">
        <f t="array" ref="M47:M52">TREND(M27:M32)</f>
        <v>0.10790735181056493</v>
      </c>
      <c r="N47" s="29" cm="1">
        <f t="array" ref="N47:N52">TREND(N27:N32)</f>
        <v>0.11465650576854639</v>
      </c>
      <c r="O47" s="29" cm="1">
        <f t="array" ref="O47:O52">TREND(O27:O32)</f>
        <v>0.11484936038351236</v>
      </c>
    </row>
    <row r="48" spans="2:15" x14ac:dyDescent="0.35">
      <c r="B48" t="s">
        <v>27</v>
      </c>
      <c r="C48" s="29">
        <v>0.12148832871579876</v>
      </c>
      <c r="D48" s="29">
        <v>2.7683356129207824E-2</v>
      </c>
      <c r="E48" s="29">
        <v>5.0110342385970577E-2</v>
      </c>
      <c r="F48" s="29">
        <v>1.5709877087640801E-2</v>
      </c>
      <c r="G48" s="29">
        <v>1.3879352687575381E-2</v>
      </c>
      <c r="H48" s="29">
        <v>7.1488608879971176E-3</v>
      </c>
      <c r="I48" s="29">
        <v>6.9565395374070488E-3</v>
      </c>
      <c r="J48" s="29">
        <v>9.3804972586590943E-2</v>
      </c>
      <c r="K48" s="29">
        <v>7.1377986329828211E-2</v>
      </c>
      <c r="L48" s="29">
        <v>0.10577845162815798</v>
      </c>
      <c r="M48" s="29">
        <v>0.10760897602822338</v>
      </c>
      <c r="N48" s="29">
        <v>0.11433946782780166</v>
      </c>
      <c r="O48" s="29">
        <v>0.11453178917839174</v>
      </c>
    </row>
    <row r="49" spans="2:15" x14ac:dyDescent="0.35">
      <c r="B49" t="s">
        <v>28</v>
      </c>
      <c r="C49" s="29">
        <v>0.12115146857212046</v>
      </c>
      <c r="D49" s="29">
        <v>2.7606596333252461E-2</v>
      </c>
      <c r="E49" s="29">
        <v>4.9971397539874327E-2</v>
      </c>
      <c r="F49" s="29">
        <v>1.5666317088842141E-2</v>
      </c>
      <c r="G49" s="29">
        <v>1.3840868326238615E-2</v>
      </c>
      <c r="H49" s="29">
        <v>7.1290386850635301E-3</v>
      </c>
      <c r="I49" s="29">
        <v>6.9372505988493649E-3</v>
      </c>
      <c r="J49" s="29">
        <v>9.3544872238867996E-2</v>
      </c>
      <c r="K49" s="29">
        <v>7.1180071032246148E-2</v>
      </c>
      <c r="L49" s="29">
        <v>0.10548515148327832</v>
      </c>
      <c r="M49" s="29">
        <v>0.10731060024588183</v>
      </c>
      <c r="N49" s="29">
        <v>0.11402242988705694</v>
      </c>
      <c r="O49" s="29">
        <v>0.11421421797327111</v>
      </c>
    </row>
    <row r="50" spans="2:15" x14ac:dyDescent="0.35">
      <c r="B50" t="s">
        <v>29</v>
      </c>
      <c r="C50" s="29">
        <v>0.12081460842844215</v>
      </c>
      <c r="D50" s="29">
        <v>2.7529836537297098E-2</v>
      </c>
      <c r="E50" s="29">
        <v>4.9832452693778076E-2</v>
      </c>
      <c r="F50" s="29">
        <v>1.5622757090043484E-2</v>
      </c>
      <c r="G50" s="29">
        <v>1.3802383964901849E-2</v>
      </c>
      <c r="H50" s="29">
        <v>7.1092164821299425E-3</v>
      </c>
      <c r="I50" s="29">
        <v>6.917961660291681E-3</v>
      </c>
      <c r="J50" s="29">
        <v>9.3284771891145035E-2</v>
      </c>
      <c r="K50" s="29">
        <v>7.0982155734664085E-2</v>
      </c>
      <c r="L50" s="29">
        <v>0.10519185133839867</v>
      </c>
      <c r="M50" s="29">
        <v>0.10701222446354029</v>
      </c>
      <c r="N50" s="29">
        <v>0.11370539194631221</v>
      </c>
      <c r="O50" s="29">
        <v>0.11389664676815048</v>
      </c>
    </row>
    <row r="51" spans="2:15" x14ac:dyDescent="0.35">
      <c r="B51" t="s">
        <v>30</v>
      </c>
      <c r="C51" s="29">
        <v>0.12047774828476383</v>
      </c>
      <c r="D51" s="29">
        <v>2.7453076741341738E-2</v>
      </c>
      <c r="E51" s="29">
        <v>4.9693507847681825E-2</v>
      </c>
      <c r="F51" s="29">
        <v>1.5579197091244824E-2</v>
      </c>
      <c r="G51" s="29">
        <v>1.3763899603565083E-2</v>
      </c>
      <c r="H51" s="29">
        <v>7.089394279196355E-3</v>
      </c>
      <c r="I51" s="29">
        <v>6.898672721733997E-3</v>
      </c>
      <c r="J51" s="29">
        <v>9.3024671543422088E-2</v>
      </c>
      <c r="K51" s="29">
        <v>7.0784240437082022E-2</v>
      </c>
      <c r="L51" s="29">
        <v>0.10489855119351901</v>
      </c>
      <c r="M51" s="29">
        <v>0.10671384868119875</v>
      </c>
      <c r="N51" s="29">
        <v>0.1133883540055675</v>
      </c>
      <c r="O51" s="29">
        <v>0.11357907556302986</v>
      </c>
    </row>
    <row r="52" spans="2:15" x14ac:dyDescent="0.35">
      <c r="B52" t="s">
        <v>31</v>
      </c>
      <c r="C52" s="29">
        <v>0.12014088814108552</v>
      </c>
      <c r="D52" s="29">
        <v>2.7376316945386375E-2</v>
      </c>
      <c r="E52" s="29">
        <v>4.9554563001585575E-2</v>
      </c>
      <c r="F52" s="29">
        <v>1.5535637092446165E-2</v>
      </c>
      <c r="G52" s="29">
        <v>1.3725415242228318E-2</v>
      </c>
      <c r="H52" s="29">
        <v>7.0695720762627675E-3</v>
      </c>
      <c r="I52" s="29">
        <v>6.8793837831763122E-3</v>
      </c>
      <c r="J52" s="29">
        <v>9.2764571195699141E-2</v>
      </c>
      <c r="K52" s="29">
        <v>7.0586325139499972E-2</v>
      </c>
      <c r="L52" s="29">
        <v>0.10460525104863937</v>
      </c>
      <c r="M52" s="29">
        <v>0.10641547289885719</v>
      </c>
      <c r="N52" s="29">
        <v>0.11307131606482278</v>
      </c>
      <c r="O52" s="29">
        <v>0.11326150435790923</v>
      </c>
    </row>
    <row r="53" spans="2:15" x14ac:dyDescent="0.35">
      <c r="B53" t="s">
        <v>32</v>
      </c>
      <c r="C53" s="30">
        <f>IFERROR((C52/C47)^(1/5)-1,0)</f>
        <v>-2.7805305511646727E-3</v>
      </c>
      <c r="D53" s="30">
        <f t="shared" ref="D53:O53" si="15">IFERROR((D52/D47)^(1/5)-1,0)</f>
        <v>-2.7805305511646727E-3</v>
      </c>
      <c r="E53" s="30">
        <f t="shared" si="15"/>
        <v>-2.7805305511646727E-3</v>
      </c>
      <c r="F53" s="30">
        <f t="shared" si="15"/>
        <v>-2.7805305511646727E-3</v>
      </c>
      <c r="G53" s="30">
        <f t="shared" si="15"/>
        <v>-2.7805305511646727E-3</v>
      </c>
      <c r="H53" s="30">
        <f t="shared" si="15"/>
        <v>-2.7805305511646727E-3</v>
      </c>
      <c r="I53" s="30">
        <f t="shared" si="15"/>
        <v>-2.7805305511646727E-3</v>
      </c>
      <c r="J53" s="30">
        <f t="shared" si="15"/>
        <v>-2.7805305511646727E-3</v>
      </c>
      <c r="K53" s="30">
        <f t="shared" si="15"/>
        <v>-2.7805305511646727E-3</v>
      </c>
      <c r="L53" s="30">
        <f t="shared" si="15"/>
        <v>-2.7805305511646727E-3</v>
      </c>
      <c r="M53" s="30">
        <f t="shared" si="15"/>
        <v>-2.7805305511646727E-3</v>
      </c>
      <c r="N53" s="30">
        <f t="shared" si="15"/>
        <v>-2.7805305511646727E-3</v>
      </c>
      <c r="O53" s="30">
        <f t="shared" si="15"/>
        <v>-2.7805305511646727E-3</v>
      </c>
    </row>
    <row r="65" spans="2:13" x14ac:dyDescent="0.3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2:13" x14ac:dyDescent="0.3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2:13" x14ac:dyDescent="0.3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71" spans="2:13" x14ac:dyDescent="0.35">
      <c r="B71" t="s">
        <v>26</v>
      </c>
      <c r="C71" s="29" t="e" cm="1" vm="1">
        <f t="array" aca="1" ref="C71" ca="1">TREND(C16:C43)</f>
        <v>#VALUE!</v>
      </c>
    </row>
    <row r="72" spans="2:13" x14ac:dyDescent="0.35">
      <c r="B72" t="s">
        <v>27</v>
      </c>
      <c r="C72" s="29"/>
    </row>
    <row r="73" spans="2:13" x14ac:dyDescent="0.35">
      <c r="B73" t="s">
        <v>28</v>
      </c>
      <c r="C73" s="29"/>
    </row>
    <row r="74" spans="2:13" x14ac:dyDescent="0.35">
      <c r="B74" t="s">
        <v>29</v>
      </c>
      <c r="C74" s="29"/>
    </row>
    <row r="75" spans="2:13" x14ac:dyDescent="0.35">
      <c r="B75" t="s">
        <v>30</v>
      </c>
      <c r="C75" s="29"/>
    </row>
    <row r="76" spans="2:13" x14ac:dyDescent="0.35">
      <c r="B76" t="s">
        <v>31</v>
      </c>
      <c r="C76" s="29"/>
    </row>
    <row r="77" spans="2:13" x14ac:dyDescent="0.35">
      <c r="B77" t="s">
        <v>32</v>
      </c>
      <c r="C77" s="30">
        <f ca="1">IFERROR((C76/C71)^(1/5)-1,0)</f>
        <v>0</v>
      </c>
    </row>
  </sheetData>
  <mergeCells count="3">
    <mergeCell ref="B4:B5"/>
    <mergeCell ref="C4:I4"/>
    <mergeCell ref="J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EB39-7F59-40EC-A783-E40CBE6AE168}">
  <sheetPr codeName="Sheet4">
    <tabColor theme="1"/>
  </sheetPr>
  <dimension ref="B2:E4"/>
  <sheetViews>
    <sheetView workbookViewId="0">
      <selection activeCell="E29" sqref="E29"/>
    </sheetView>
  </sheetViews>
  <sheetFormatPr defaultRowHeight="17.25" x14ac:dyDescent="0.35"/>
  <sheetData>
    <row r="2" spans="2:5" x14ac:dyDescent="0.35">
      <c r="B2" s="10" t="s">
        <v>22</v>
      </c>
      <c r="D2" s="83">
        <v>4.0330434782608698E-2</v>
      </c>
      <c r="E2" s="84"/>
    </row>
    <row r="3" spans="2:5" x14ac:dyDescent="0.35">
      <c r="B3" s="10" t="s">
        <v>23</v>
      </c>
      <c r="D3" s="83">
        <v>2.2520610843405099E-2</v>
      </c>
      <c r="E3" s="84"/>
    </row>
    <row r="4" spans="2:5" x14ac:dyDescent="0.35">
      <c r="B4" s="10" t="s">
        <v>24</v>
      </c>
      <c r="D4" s="85">
        <f>((1+D2)/(1+D3)-1)</f>
        <v>1.7417569631690499E-2</v>
      </c>
      <c r="E4" s="85">
        <f>((1+E2)/(1+E3)-1)</f>
        <v>0</v>
      </c>
    </row>
  </sheetData>
  <mergeCells count="3">
    <mergeCell ref="D2:E2"/>
    <mergeCell ref="D3:E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AvoidedPetCosts</vt:lpstr>
      <vt:lpstr>DFO_home_DRIPE</vt:lpstr>
      <vt:lpstr>RFO_DRIPE</vt:lpstr>
      <vt:lpstr>Gasoline_DRIPE</vt:lpstr>
      <vt:lpstr>DFO_MV_DRIPE</vt:lpstr>
      <vt:lpstr>Library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Hall</dc:creator>
  <cp:lastModifiedBy>Pat Knight</cp:lastModifiedBy>
  <cp:lastPrinted>2021-01-23T16:06:42Z</cp:lastPrinted>
  <dcterms:created xsi:type="dcterms:W3CDTF">2018-03-23T18:22:13Z</dcterms:created>
  <dcterms:modified xsi:type="dcterms:W3CDTF">2024-02-13T15:25:42Z</dcterms:modified>
</cp:coreProperties>
</file>